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0.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4.9.5~\"/>
    </mc:Choice>
  </mc:AlternateContent>
  <xr:revisionPtr revIDLastSave="0" documentId="13_ncr:1_{D014AABA-61AF-438D-9932-0995FFCF99FA}" xr6:coauthVersionLast="47" xr6:coauthVersionMax="47" xr10:uidLastSave="{00000000-0000-0000-0000-000000000000}"/>
  <bookViews>
    <workbookView xWindow="-120" yWindow="-120" windowWidth="29040" windowHeight="15840" tabRatio="924" xr2:uid="{00000000-000D-0000-FFFF-FFFF00000000}"/>
  </bookViews>
  <sheets>
    <sheet name="★入力画面" sheetId="95" r:id="rId1"/>
    <sheet name="チェックリスト" sheetId="98" r:id="rId2"/>
    <sheet name="連絡先" sheetId="99" r:id="rId3"/>
    <sheet name="①入会申込書（全日・保証）" sheetId="100" r:id="rId4"/>
    <sheet name="②分担金納付書" sheetId="101" r:id="rId5"/>
    <sheet name="③連帯保証人届出書（法人の場合のみ提出）" sheetId="102" r:id="rId6"/>
    <sheet name="連帯保証人届出書記入例１" sheetId="103" r:id="rId7"/>
    <sheet name="④誓約書" sheetId="104" r:id="rId8"/>
    <sheet name="⑤確約書" sheetId="105" r:id="rId9"/>
    <sheet name="⑥写真・取引士証" sheetId="106" r:id="rId10"/>
    <sheet name="⑥写真・取引士証 フリー入力" sheetId="107" r:id="rId11"/>
    <sheet name="⑦個人情報（全日）" sheetId="130" r:id="rId12"/>
    <sheet name="⑧個人情報（保証）" sheetId="131" r:id="rId13"/>
    <sheet name="ご案内（レインズ・ラビーネット・Z-portal）" sheetId="110" r:id="rId14"/>
    <sheet name="⑨近畿レインズ・ラビーネット" sheetId="111" r:id="rId15"/>
    <sheet name="⑩入会申込書（ＴＲＡ）" sheetId="112" r:id="rId16"/>
    <sheet name="⑩3個人情報（ＴＲＡ）" sheetId="113" r:id="rId17"/>
    <sheet name="⑪登録申請書" sheetId="129" r:id="rId18"/>
    <sheet name="⑪全日本不動産政治連盟入会申込書" sheetId="114" r:id="rId19"/>
    <sheet name="◆代表者届" sheetId="115" r:id="rId20"/>
    <sheet name="◆専任宅地建物取引士届" sheetId="128" r:id="rId21"/>
    <sheet name="①免許申請書（第一面）" sheetId="76" r:id="rId22"/>
    <sheet name="②免許申請書（第二面）" sheetId="77" r:id="rId23"/>
    <sheet name="③免許申請書（第三面）" sheetId="78" r:id="rId24"/>
    <sheet name="大阪府手数料" sheetId="79" r:id="rId25"/>
    <sheet name="⑥添付書類（４）(第一面)" sheetId="80" r:id="rId26"/>
    <sheet name="⑦添付書類（４）(第二面)" sheetId="81" r:id="rId27"/>
    <sheet name="⑧添付書類（６）1人目" sheetId="120" r:id="rId28"/>
    <sheet name="⑧添付書類（６）2人目" sheetId="119" r:id="rId29"/>
    <sheet name="⑧添付書類（６）3人目" sheetId="121" r:id="rId30"/>
    <sheet name="⑧添付書類（６）4人目" sheetId="122" r:id="rId31"/>
    <sheet name="⑧添付書類（６）5人目" sheetId="123" r:id="rId32"/>
    <sheet name="⑧添付書類（６）6人目" sheetId="124" r:id="rId33"/>
    <sheet name="⑧添付書類（６）7人目" sheetId="125" r:id="rId34"/>
    <sheet name="⑧添付書類（６）フリー" sheetId="127" r:id="rId35"/>
    <sheet name="⑨誓約書" sheetId="83" r:id="rId36"/>
    <sheet name="⑩申立書" sheetId="84" r:id="rId37"/>
    <sheet name="⑪添付書類（１）（第一面）" sheetId="85" r:id="rId38"/>
    <sheet name="⑫添付書類（１）（第二面）" sheetId="86" r:id="rId39"/>
    <sheet name="⑲添付書類（７）" sheetId="87" r:id="rId40"/>
    <sheet name="⑬添付書類（２）" sheetId="88" r:id="rId41"/>
    <sheet name="⑭添付書類（３）" sheetId="89" r:id="rId42"/>
    <sheet name="⑮添付書類（８）" sheetId="90" r:id="rId43"/>
    <sheet name="⑯添付書類（５）" sheetId="91" r:id="rId44"/>
    <sheet name="⑰理由書" sheetId="92" r:id="rId45"/>
    <sheet name="⑱開始貸借対照表" sheetId="93" r:id="rId46"/>
    <sheet name="⑳誓約書" sheetId="94" r:id="rId47"/>
  </sheets>
  <definedNames>
    <definedName name="_xlnm.Print_Area" localSheetId="20">◆専任宅地建物取引士届!$A$1:$BB$79</definedName>
    <definedName name="_xlnm.Print_Area" localSheetId="19">◆代表者届!$A$1:$BA$70</definedName>
    <definedName name="_xlnm.Print_Area" localSheetId="3">'①入会申込書（全日・保証）'!$A$1:$BA$86</definedName>
    <definedName name="_xlnm.Print_Area" localSheetId="21">'①免許申請書（第一面）'!$A$1:$AE$53</definedName>
    <definedName name="_xlnm.Print_Area" localSheetId="4">②分担金納付書!$A$1:$AW$70</definedName>
    <definedName name="_xlnm.Print_Area" localSheetId="7">④誓約書!$A$1:$AL$61</definedName>
    <definedName name="_xlnm.Print_Area" localSheetId="8">⑤確約書!$A$1:$O$55</definedName>
    <definedName name="_xlnm.Print_Area" localSheetId="11">'⑦個人情報（全日）'!$A$1:$J$22</definedName>
    <definedName name="_xlnm.Print_Area" localSheetId="18">⑪全日本不動産政治連盟入会申込書!$A$1:$O$31</definedName>
    <definedName name="_xlnm.Print_Area" localSheetId="37">'⑪添付書類（１）（第一面）'!$A$1:$O$39</definedName>
    <definedName name="_xlnm.Print_Area" localSheetId="17">⑪登録申請書!$A$1:$AS$62</definedName>
    <definedName name="_xlnm.Print_Area" localSheetId="38">'⑫添付書類（１）（第二面）'!$A$1:$O$35</definedName>
    <definedName name="_xlnm.Print_Area" localSheetId="40">'⑬添付書類（２）'!$A$1:$AE$26</definedName>
    <definedName name="_xlnm.Print_Area" localSheetId="44">⑰理由書!$A$1:$P$39</definedName>
    <definedName name="_xlnm.Print_Area" localSheetId="45">⑱開始貸借対照表!$A$1:$P$39</definedName>
    <definedName name="_xlnm.Print_Area" localSheetId="39">'⑲添付書類（７）'!$A$1:$I$28</definedName>
    <definedName name="_xlnm.Print_Area" localSheetId="46">⑳誓約書!$A$1:$M$44</definedName>
    <definedName name="_xlnm.Print_Area" localSheetId="1">チェックリスト!$A$1:$G$21</definedName>
    <definedName name="_xlnm.Print_Area" localSheetId="2">連絡先!$A$1:$O$38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1" i="99" l="1"/>
  <c r="F20" i="99"/>
  <c r="F19" i="99"/>
  <c r="F18" i="99"/>
  <c r="J16" i="99" l="1"/>
  <c r="E16" i="99"/>
  <c r="K15" i="99"/>
  <c r="D15" i="99"/>
  <c r="X39" i="129"/>
  <c r="J52" i="129"/>
  <c r="J51" i="129"/>
  <c r="U50" i="129"/>
  <c r="P50" i="129"/>
  <c r="K50" i="129"/>
  <c r="Z48" i="129"/>
  <c r="U48" i="129"/>
  <c r="J48" i="129"/>
  <c r="J47" i="129"/>
  <c r="T46" i="129"/>
  <c r="P46" i="129"/>
  <c r="L46" i="129"/>
  <c r="F12" i="88" l="1"/>
  <c r="N12" i="88"/>
  <c r="K12" i="88"/>
  <c r="H12" i="88"/>
  <c r="M16" i="92"/>
  <c r="M39" i="115"/>
  <c r="P16" i="89"/>
  <c r="U42" i="91"/>
  <c r="F32" i="94"/>
  <c r="K16" i="92"/>
  <c r="I16" i="92"/>
  <c r="F31" i="84"/>
  <c r="F29" i="84"/>
  <c r="H25" i="84"/>
  <c r="F25" i="84"/>
  <c r="D25" i="84"/>
  <c r="O27" i="83"/>
  <c r="M27" i="83"/>
  <c r="K27" i="83"/>
  <c r="I31" i="83"/>
  <c r="I29" i="83"/>
  <c r="Y21" i="76"/>
  <c r="U21" i="76"/>
  <c r="R21" i="76"/>
  <c r="R13" i="76"/>
  <c r="F36" i="76"/>
  <c r="N19" i="114"/>
  <c r="K19" i="114"/>
  <c r="T14" i="111"/>
  <c r="AF60" i="100"/>
  <c r="AF45" i="100"/>
  <c r="AF68" i="100"/>
  <c r="AM66" i="112"/>
  <c r="AM63" i="112"/>
  <c r="J58" i="112"/>
  <c r="AI56" i="112"/>
  <c r="AB56" i="112"/>
  <c r="S56" i="112"/>
  <c r="J56" i="112"/>
  <c r="AS54" i="112"/>
  <c r="AN54" i="112"/>
  <c r="J45" i="112"/>
  <c r="J39" i="112"/>
  <c r="AO129" i="95"/>
  <c r="X48" i="76" s="1"/>
  <c r="AO130" i="95"/>
  <c r="X49" i="76" s="1"/>
  <c r="AO131" i="95"/>
  <c r="X50" i="76" s="1"/>
  <c r="AO132" i="95"/>
  <c r="X51" i="76" s="1"/>
  <c r="AO128" i="95"/>
  <c r="X47" i="76" s="1"/>
  <c r="M35" i="100"/>
  <c r="O17" i="88" l="1"/>
  <c r="J21" i="131"/>
  <c r="J21" i="130"/>
  <c r="P48" i="76"/>
  <c r="P49" i="76"/>
  <c r="P50" i="76"/>
  <c r="P51" i="76"/>
  <c r="P47" i="76"/>
  <c r="G47" i="76"/>
  <c r="D47" i="76" s="1"/>
  <c r="O48" i="76" l="1"/>
  <c r="N48" i="76"/>
  <c r="N47" i="76"/>
  <c r="O47" i="76"/>
  <c r="N51" i="76"/>
  <c r="O51" i="76"/>
  <c r="N50" i="76"/>
  <c r="O50" i="76"/>
  <c r="O49" i="76"/>
  <c r="N49" i="76"/>
  <c r="E47" i="76"/>
  <c r="AA16" i="90"/>
  <c r="AA21" i="90"/>
  <c r="AA20" i="90"/>
  <c r="AA40" i="90"/>
  <c r="AA39" i="90"/>
  <c r="AA38" i="90"/>
  <c r="AA37" i="90"/>
  <c r="AB36" i="90"/>
  <c r="AA36" i="90"/>
  <c r="AA35" i="90"/>
  <c r="AA34" i="90"/>
  <c r="AA33" i="90"/>
  <c r="AA32" i="90"/>
  <c r="AA31" i="90"/>
  <c r="AA30" i="90"/>
  <c r="AA29" i="90"/>
  <c r="AA28" i="90"/>
  <c r="AA27" i="90"/>
  <c r="AA26" i="90"/>
  <c r="AA25" i="90"/>
  <c r="AA24" i="90"/>
  <c r="AA23" i="90"/>
  <c r="AA22" i="90"/>
  <c r="AA19" i="90"/>
  <c r="AA18" i="90"/>
  <c r="AA17" i="90"/>
  <c r="AM57" i="102"/>
  <c r="L141" i="95"/>
  <c r="L23" i="95"/>
  <c r="F9" i="119"/>
  <c r="F8" i="119"/>
  <c r="F6" i="119"/>
  <c r="AX76" i="100"/>
  <c r="AT76" i="100"/>
  <c r="AP76" i="100"/>
  <c r="AM76" i="100"/>
  <c r="X76" i="100"/>
  <c r="N76" i="100"/>
  <c r="AS71" i="100"/>
  <c r="AM71" i="100"/>
  <c r="AG71" i="100"/>
  <c r="M74" i="100"/>
  <c r="S73" i="100"/>
  <c r="O73" i="100"/>
  <c r="AY68" i="100"/>
  <c r="AT68" i="100"/>
  <c r="AP68" i="100"/>
  <c r="AJ68" i="100"/>
  <c r="M70" i="100"/>
  <c r="M68" i="100"/>
  <c r="AY74" i="128"/>
  <c r="AU74" i="128"/>
  <c r="AQ74" i="128"/>
  <c r="AN74" i="128"/>
  <c r="Y74" i="128"/>
  <c r="O74" i="128"/>
  <c r="N71" i="128"/>
  <c r="U70" i="128"/>
  <c r="P70" i="128"/>
  <c r="AT68" i="128"/>
  <c r="AN68" i="128"/>
  <c r="AH68" i="128"/>
  <c r="BA65" i="128"/>
  <c r="AU65" i="128"/>
  <c r="AK65" i="128"/>
  <c r="AQ65" i="128"/>
  <c r="AG65" i="128"/>
  <c r="N67" i="128"/>
  <c r="N65" i="128"/>
  <c r="AY63" i="128"/>
  <c r="AU63" i="128"/>
  <c r="AQ63" i="128"/>
  <c r="AN63" i="128"/>
  <c r="Y63" i="128"/>
  <c r="O63" i="128"/>
  <c r="N60" i="128"/>
  <c r="U59" i="128"/>
  <c r="P59" i="128"/>
  <c r="AT57" i="128"/>
  <c r="AN57" i="128"/>
  <c r="AH57" i="128"/>
  <c r="BA54" i="128"/>
  <c r="AU54" i="128"/>
  <c r="AQ54" i="128"/>
  <c r="AK54" i="128"/>
  <c r="AG54" i="128"/>
  <c r="N56" i="128"/>
  <c r="N54" i="128"/>
  <c r="AY52" i="128"/>
  <c r="AU52" i="128"/>
  <c r="AQ52" i="128"/>
  <c r="AN52" i="128"/>
  <c r="Y52" i="128"/>
  <c r="O52" i="128"/>
  <c r="N49" i="128"/>
  <c r="U48" i="128"/>
  <c r="P48" i="128"/>
  <c r="AT46" i="128"/>
  <c r="AN46" i="128"/>
  <c r="AH46" i="128"/>
  <c r="BA43" i="128"/>
  <c r="AU43" i="128"/>
  <c r="AQ43" i="128"/>
  <c r="AK43" i="128"/>
  <c r="AG43" i="128"/>
  <c r="N45" i="128"/>
  <c r="N43" i="128"/>
  <c r="AY41" i="128"/>
  <c r="AU41" i="128"/>
  <c r="AQ41" i="128"/>
  <c r="AN41" i="128"/>
  <c r="Y41" i="128"/>
  <c r="O41" i="128"/>
  <c r="N38" i="128"/>
  <c r="U37" i="128"/>
  <c r="P37" i="128"/>
  <c r="AT35" i="128"/>
  <c r="AN35" i="128"/>
  <c r="AH35" i="128"/>
  <c r="BA32" i="128"/>
  <c r="AU32" i="128"/>
  <c r="AQ32" i="128"/>
  <c r="AK32" i="128"/>
  <c r="AG32" i="128"/>
  <c r="N34" i="128"/>
  <c r="N32" i="128"/>
  <c r="AY30" i="128"/>
  <c r="AU30" i="128"/>
  <c r="AQ30" i="128"/>
  <c r="AN30" i="128"/>
  <c r="Y30" i="128"/>
  <c r="O30" i="128"/>
  <c r="N27" i="128"/>
  <c r="U26" i="128"/>
  <c r="P26" i="128"/>
  <c r="AT24" i="128"/>
  <c r="AN24" i="128"/>
  <c r="AH24" i="128"/>
  <c r="BA21" i="128"/>
  <c r="AU21" i="128"/>
  <c r="AQ21" i="128"/>
  <c r="AK21" i="128"/>
  <c r="AG21" i="128"/>
  <c r="N23" i="128"/>
  <c r="N21" i="128"/>
  <c r="N18" i="128"/>
  <c r="N15" i="128"/>
  <c r="A11" i="111"/>
  <c r="W57" i="125"/>
  <c r="F9" i="125"/>
  <c r="Y10" i="125"/>
  <c r="AD8" i="125"/>
  <c r="AB8" i="125"/>
  <c r="Y8" i="125"/>
  <c r="AD7" i="125"/>
  <c r="AA7" i="125"/>
  <c r="Y7" i="125"/>
  <c r="F10" i="125"/>
  <c r="F8" i="125"/>
  <c r="F6" i="125"/>
  <c r="W57" i="124"/>
  <c r="Y10" i="124"/>
  <c r="AD8" i="124"/>
  <c r="AB8" i="124"/>
  <c r="Y8" i="124"/>
  <c r="AD7" i="124"/>
  <c r="AA7" i="124"/>
  <c r="Y7" i="124"/>
  <c r="F10" i="124"/>
  <c r="F9" i="124"/>
  <c r="F8" i="124"/>
  <c r="F6" i="124"/>
  <c r="W57" i="123"/>
  <c r="F9" i="123"/>
  <c r="Y10" i="123"/>
  <c r="AD8" i="123"/>
  <c r="AB8" i="123"/>
  <c r="Y8" i="123"/>
  <c r="AD7" i="123"/>
  <c r="AA7" i="123"/>
  <c r="Y7" i="123"/>
  <c r="F10" i="123"/>
  <c r="F8" i="123"/>
  <c r="F6" i="123"/>
  <c r="W57" i="122"/>
  <c r="Y10" i="122"/>
  <c r="AD8" i="122"/>
  <c r="AB8" i="122"/>
  <c r="Y8" i="122"/>
  <c r="AD7" i="122"/>
  <c r="AA7" i="122"/>
  <c r="Y7" i="122"/>
  <c r="F10" i="122"/>
  <c r="F9" i="122"/>
  <c r="F8" i="122"/>
  <c r="F6" i="122"/>
  <c r="F9" i="121"/>
  <c r="W57" i="121"/>
  <c r="Y10" i="121"/>
  <c r="AD8" i="121"/>
  <c r="AB8" i="121"/>
  <c r="Y8" i="121"/>
  <c r="AD7" i="121"/>
  <c r="AA7" i="121"/>
  <c r="Y7" i="121"/>
  <c r="F10" i="121"/>
  <c r="F8" i="121"/>
  <c r="F6" i="121"/>
  <c r="W57" i="119"/>
  <c r="Y10" i="119"/>
  <c r="AD8" i="119"/>
  <c r="AB8" i="119"/>
  <c r="Y8" i="119"/>
  <c r="AD7" i="119"/>
  <c r="AA7" i="119"/>
  <c r="Y7" i="119"/>
  <c r="F10" i="119"/>
  <c r="W57" i="127"/>
  <c r="J56" i="127"/>
  <c r="G56" i="127"/>
  <c r="D56" i="127"/>
  <c r="B56" i="127"/>
  <c r="J56" i="125"/>
  <c r="G56" i="125"/>
  <c r="D56" i="125"/>
  <c r="B56" i="125"/>
  <c r="J56" i="124"/>
  <c r="G56" i="124"/>
  <c r="D56" i="124"/>
  <c r="B56" i="124"/>
  <c r="J56" i="123"/>
  <c r="G56" i="123"/>
  <c r="D56" i="123"/>
  <c r="B56" i="123"/>
  <c r="J56" i="122"/>
  <c r="G56" i="122"/>
  <c r="D56" i="122"/>
  <c r="B56" i="122"/>
  <c r="J56" i="121"/>
  <c r="G56" i="121"/>
  <c r="D56" i="121"/>
  <c r="B56" i="121"/>
  <c r="W57" i="120"/>
  <c r="J56" i="120"/>
  <c r="G56" i="120"/>
  <c r="D56" i="120"/>
  <c r="B56" i="120"/>
  <c r="Y10" i="120"/>
  <c r="F10" i="120"/>
  <c r="F9" i="120"/>
  <c r="AD8" i="120"/>
  <c r="AB8" i="120"/>
  <c r="Y8" i="120"/>
  <c r="F8" i="120"/>
  <c r="AD7" i="120"/>
  <c r="AA7" i="120"/>
  <c r="Y7" i="120"/>
  <c r="F6" i="120"/>
  <c r="J56" i="119"/>
  <c r="G56" i="119"/>
  <c r="D56" i="119"/>
  <c r="B56" i="119"/>
  <c r="AM36" i="102"/>
  <c r="M78" i="100"/>
  <c r="K37" i="101" s="1"/>
  <c r="K39" i="101" s="1"/>
  <c r="D35" i="106"/>
  <c r="M66" i="100"/>
  <c r="S65" i="100"/>
  <c r="O65" i="100"/>
  <c r="AS63" i="100"/>
  <c r="AM63" i="100"/>
  <c r="AG63" i="100"/>
  <c r="AY60" i="100"/>
  <c r="AT60" i="100"/>
  <c r="AP60" i="100"/>
  <c r="AJ60" i="100"/>
  <c r="M62" i="100"/>
  <c r="N19" i="106" s="1"/>
  <c r="M60" i="100"/>
  <c r="AV58" i="100"/>
  <c r="AC58" i="100"/>
  <c r="J54" i="112" s="1"/>
  <c r="M58" i="100"/>
  <c r="Y54" i="112" s="1"/>
  <c r="AU56" i="100"/>
  <c r="AQ50" i="112" s="1"/>
  <c r="AN56" i="100"/>
  <c r="AM50" i="112" s="1"/>
  <c r="AI56" i="100"/>
  <c r="AI50" i="112" s="1"/>
  <c r="AE56" i="100"/>
  <c r="AF50" i="112" s="1"/>
  <c r="AU54" i="100"/>
  <c r="Y50" i="112" s="1"/>
  <c r="AN54" i="100"/>
  <c r="U50" i="112" s="1"/>
  <c r="AI54" i="100"/>
  <c r="Q50" i="112" s="1"/>
  <c r="AE54" i="100"/>
  <c r="N50" i="112" s="1"/>
  <c r="M56" i="100"/>
  <c r="M54" i="100"/>
  <c r="M52" i="100"/>
  <c r="S51" i="100"/>
  <c r="E13" i="114" s="1"/>
  <c r="O51" i="100"/>
  <c r="K46" i="112" s="1"/>
  <c r="M50" i="100"/>
  <c r="AS48" i="100"/>
  <c r="O16" i="114" s="1"/>
  <c r="AM48" i="100"/>
  <c r="AQ53" i="102" s="1"/>
  <c r="AG48" i="100"/>
  <c r="I16" i="114" s="1"/>
  <c r="AY45" i="100"/>
  <c r="B11" i="114" s="1"/>
  <c r="AT45" i="100"/>
  <c r="AU49" i="102" s="1"/>
  <c r="AP45" i="100"/>
  <c r="AM33" i="112" s="1"/>
  <c r="AJ45" i="100"/>
  <c r="F11" i="114" s="1"/>
  <c r="AM49" i="102"/>
  <c r="M47" i="100"/>
  <c r="M45" i="100"/>
  <c r="J33" i="112" s="1"/>
  <c r="M44" i="100"/>
  <c r="M43" i="100"/>
  <c r="AW41" i="100"/>
  <c r="AR43" i="112" s="1"/>
  <c r="AQ41" i="100"/>
  <c r="AN43" i="112" s="1"/>
  <c r="AK41" i="100"/>
  <c r="Q20" i="111" s="1"/>
  <c r="Y41" i="100"/>
  <c r="O22" i="114" s="1"/>
  <c r="S41" i="100"/>
  <c r="AN41" i="112" s="1"/>
  <c r="M41" i="100"/>
  <c r="A20" i="111" s="1"/>
  <c r="S38" i="100"/>
  <c r="P40" i="112" s="1"/>
  <c r="O38" i="100"/>
  <c r="Q17" i="101" s="1"/>
  <c r="M33" i="100"/>
  <c r="J27" i="112" s="1"/>
  <c r="AX31" i="100"/>
  <c r="AT31" i="100"/>
  <c r="AP31" i="100"/>
  <c r="AX29" i="100"/>
  <c r="AT29" i="100"/>
  <c r="AP29" i="100"/>
  <c r="AN31" i="100"/>
  <c r="AN29" i="100"/>
  <c r="AB29" i="100"/>
  <c r="AI15" i="101" s="1"/>
  <c r="W29" i="100"/>
  <c r="AA15" i="101" s="1"/>
  <c r="R29" i="100"/>
  <c r="S15" i="101" s="1"/>
  <c r="M29" i="100"/>
  <c r="AF60" i="112" s="1"/>
  <c r="AP27" i="100"/>
  <c r="S60" i="112" s="1"/>
  <c r="AI27" i="100"/>
  <c r="M27" i="100"/>
  <c r="N12" i="128" s="1"/>
  <c r="AX25" i="100"/>
  <c r="AT25" i="100"/>
  <c r="AP25" i="100"/>
  <c r="AD30" i="102"/>
  <c r="J22" i="130" l="1"/>
  <c r="J22" i="131"/>
  <c r="M34" i="105"/>
  <c r="G20" i="131"/>
  <c r="G20" i="130"/>
  <c r="K7" i="114"/>
  <c r="E20" i="131"/>
  <c r="E20" i="130"/>
  <c r="AI24" i="112"/>
  <c r="C20" i="131"/>
  <c r="C20" i="130"/>
  <c r="J49" i="129"/>
  <c r="M39" i="100"/>
  <c r="AJ12" i="128"/>
  <c r="H24" i="114"/>
  <c r="O60" i="112"/>
  <c r="O18" i="88"/>
  <c r="J47" i="112"/>
  <c r="B14" i="114"/>
  <c r="I26" i="93"/>
  <c r="J30" i="94"/>
  <c r="I29" i="93"/>
  <c r="J10" i="93"/>
  <c r="H29" i="92"/>
  <c r="L10" i="93"/>
  <c r="N10" i="93"/>
  <c r="F30" i="94"/>
  <c r="H26" i="92"/>
  <c r="H30" i="94"/>
  <c r="AQ12" i="128"/>
  <c r="AY10" i="128"/>
  <c r="AU10" i="128"/>
  <c r="AQ10" i="128"/>
  <c r="K24" i="102"/>
  <c r="G12" i="99"/>
  <c r="AR8" i="101"/>
  <c r="AL30" i="102"/>
  <c r="A14" i="111"/>
  <c r="Y5" i="111"/>
  <c r="AM60" i="112"/>
  <c r="J60" i="112"/>
  <c r="G49" i="104"/>
  <c r="P21" i="101"/>
  <c r="K49" i="104"/>
  <c r="J28" i="112"/>
  <c r="M7" i="114"/>
  <c r="G18" i="102"/>
  <c r="J34" i="112"/>
  <c r="E20" i="114"/>
  <c r="U17" i="101"/>
  <c r="AM40" i="102"/>
  <c r="V20" i="111"/>
  <c r="B9" i="114"/>
  <c r="L11" i="114"/>
  <c r="C13" i="114"/>
  <c r="L10" i="99"/>
  <c r="AQ33" i="112"/>
  <c r="E1" i="106"/>
  <c r="AN8" i="101"/>
  <c r="AE5" i="111"/>
  <c r="AR48" i="112"/>
  <c r="AA72" i="112"/>
  <c r="AX25" i="115"/>
  <c r="J14" i="111"/>
  <c r="AR41" i="112"/>
  <c r="I22" i="114"/>
  <c r="E12" i="99"/>
  <c r="L20" i="111"/>
  <c r="AB13" i="101"/>
  <c r="P46" i="112"/>
  <c r="I11" i="114"/>
  <c r="K24" i="114"/>
  <c r="AI13" i="101"/>
  <c r="Q18" i="102"/>
  <c r="AR49" i="102"/>
  <c r="D19" i="106"/>
  <c r="AJ48" i="112"/>
  <c r="AA71" i="112"/>
  <c r="AT25" i="115"/>
  <c r="H13" i="99"/>
  <c r="M14" i="111"/>
  <c r="AP27" i="115"/>
  <c r="D13" i="101"/>
  <c r="I15" i="102"/>
  <c r="G36" i="102"/>
  <c r="E46" i="105"/>
  <c r="T11" i="111"/>
  <c r="AQ24" i="112"/>
  <c r="D11" i="114"/>
  <c r="P19" i="101"/>
  <c r="N18" i="102"/>
  <c r="AU53" i="102"/>
  <c r="AF33" i="112"/>
  <c r="AQ60" i="112"/>
  <c r="AP25" i="115"/>
  <c r="M30" i="115"/>
  <c r="F15" i="102"/>
  <c r="F51" i="104"/>
  <c r="AM24" i="112"/>
  <c r="B24" i="114"/>
  <c r="M27" i="115"/>
  <c r="D10" i="99"/>
  <c r="AJ8" i="101"/>
  <c r="O15" i="101"/>
  <c r="G30" i="102"/>
  <c r="K34" i="105"/>
  <c r="AJ41" i="112"/>
  <c r="AN48" i="112"/>
  <c r="C19" i="114"/>
  <c r="AI27" i="115"/>
  <c r="L12" i="99"/>
  <c r="L16" i="114"/>
  <c r="AM53" i="102"/>
  <c r="AF36" i="112"/>
  <c r="AO49" i="102"/>
  <c r="AI33" i="112"/>
  <c r="B8" i="114"/>
  <c r="AB20" i="111"/>
  <c r="AJ43" i="112"/>
  <c r="F12" i="99"/>
  <c r="F20" i="111"/>
  <c r="L22" i="114"/>
  <c r="I16" i="111"/>
  <c r="E16" i="111"/>
  <c r="H24" i="102"/>
  <c r="K40" i="112"/>
  <c r="C20" i="114"/>
  <c r="E43" i="105"/>
  <c r="C18" i="114"/>
  <c r="AI60" i="112"/>
  <c r="AI30" i="102"/>
  <c r="AB5" i="111"/>
  <c r="I34" i="105"/>
  <c r="H7" i="114"/>
  <c r="AF30" i="102"/>
  <c r="C49" i="104"/>
  <c r="C15" i="102"/>
  <c r="V37" i="101"/>
  <c r="V39" i="101" s="1"/>
  <c r="U43" i="91"/>
  <c r="K41" i="91"/>
  <c r="H41" i="91"/>
  <c r="E41" i="91"/>
  <c r="C41" i="91"/>
  <c r="X14" i="91"/>
  <c r="A14" i="91"/>
  <c r="T13" i="91"/>
  <c r="L13" i="91"/>
  <c r="I13" i="91"/>
  <c r="L12" i="91"/>
  <c r="I12" i="91"/>
  <c r="T10" i="91"/>
  <c r="P10" i="91"/>
  <c r="AB9" i="91"/>
  <c r="X9" i="91"/>
  <c r="L9" i="91"/>
  <c r="I9" i="91"/>
  <c r="AB40" i="90"/>
  <c r="X40" i="90"/>
  <c r="V40" i="90"/>
  <c r="T40" i="90"/>
  <c r="S40" i="90"/>
  <c r="R40" i="90"/>
  <c r="Q40" i="90"/>
  <c r="P40" i="90"/>
  <c r="O40" i="90"/>
  <c r="N40" i="90"/>
  <c r="M40" i="90"/>
  <c r="L40" i="90"/>
  <c r="K40" i="90"/>
  <c r="J40" i="90"/>
  <c r="I40" i="90"/>
  <c r="H40" i="90"/>
  <c r="G40" i="90"/>
  <c r="F40" i="90"/>
  <c r="E40" i="90"/>
  <c r="D40" i="90"/>
  <c r="C40" i="90"/>
  <c r="AB39" i="90"/>
  <c r="X39" i="90"/>
  <c r="V39" i="90"/>
  <c r="T39" i="90"/>
  <c r="S39" i="90"/>
  <c r="R39" i="90"/>
  <c r="Q39" i="90"/>
  <c r="P39" i="90"/>
  <c r="O39" i="90"/>
  <c r="N39" i="90"/>
  <c r="M39" i="90"/>
  <c r="L39" i="90"/>
  <c r="K39" i="90"/>
  <c r="J39" i="90"/>
  <c r="I39" i="90"/>
  <c r="H39" i="90"/>
  <c r="G39" i="90"/>
  <c r="F39" i="90"/>
  <c r="E39" i="90"/>
  <c r="D39" i="90"/>
  <c r="C39" i="90"/>
  <c r="AB38" i="90"/>
  <c r="X38" i="90"/>
  <c r="V38" i="90"/>
  <c r="T38" i="90"/>
  <c r="S38" i="90"/>
  <c r="R38" i="90"/>
  <c r="Q38" i="90"/>
  <c r="P38" i="90"/>
  <c r="O38" i="90"/>
  <c r="N38" i="90"/>
  <c r="M38" i="90"/>
  <c r="L38" i="90"/>
  <c r="K38" i="90"/>
  <c r="J38" i="90"/>
  <c r="I38" i="90"/>
  <c r="H38" i="90"/>
  <c r="G38" i="90"/>
  <c r="F38" i="90"/>
  <c r="E38" i="90"/>
  <c r="D38" i="90"/>
  <c r="C38" i="90"/>
  <c r="AB37" i="90"/>
  <c r="X37" i="90"/>
  <c r="V37" i="90"/>
  <c r="T37" i="90"/>
  <c r="S37" i="90"/>
  <c r="R37" i="90"/>
  <c r="Q37" i="90"/>
  <c r="P37" i="90"/>
  <c r="O37" i="90"/>
  <c r="N37" i="90"/>
  <c r="M37" i="90"/>
  <c r="L37" i="90"/>
  <c r="K37" i="90"/>
  <c r="J37" i="90"/>
  <c r="I37" i="90"/>
  <c r="H37" i="90"/>
  <c r="G37" i="90"/>
  <c r="F37" i="90"/>
  <c r="E37" i="90"/>
  <c r="D37" i="90"/>
  <c r="C37" i="90"/>
  <c r="X36" i="90"/>
  <c r="V36" i="90"/>
  <c r="T36" i="90"/>
  <c r="S36" i="90"/>
  <c r="R36" i="90"/>
  <c r="Q36" i="90"/>
  <c r="P36" i="90"/>
  <c r="O36" i="90"/>
  <c r="N36" i="90"/>
  <c r="M36" i="90"/>
  <c r="L36" i="90"/>
  <c r="K36" i="90"/>
  <c r="J36" i="90"/>
  <c r="I36" i="90"/>
  <c r="H36" i="90"/>
  <c r="G36" i="90"/>
  <c r="F36" i="90"/>
  <c r="E36" i="90"/>
  <c r="D36" i="90"/>
  <c r="C36" i="90"/>
  <c r="AB35" i="90"/>
  <c r="X35" i="90"/>
  <c r="V35" i="90"/>
  <c r="T35" i="90"/>
  <c r="S35" i="90"/>
  <c r="R35" i="90"/>
  <c r="Q35" i="90"/>
  <c r="P35" i="90"/>
  <c r="O35" i="90"/>
  <c r="N35" i="90"/>
  <c r="M35" i="90"/>
  <c r="L35" i="90"/>
  <c r="K35" i="90"/>
  <c r="J35" i="90"/>
  <c r="I35" i="90"/>
  <c r="H35" i="90"/>
  <c r="G35" i="90"/>
  <c r="F35" i="90"/>
  <c r="E35" i="90"/>
  <c r="D35" i="90"/>
  <c r="C35" i="90"/>
  <c r="AB34" i="90"/>
  <c r="X34" i="90"/>
  <c r="V34" i="90"/>
  <c r="T34" i="90"/>
  <c r="S34" i="90"/>
  <c r="R34" i="90"/>
  <c r="Q34" i="90"/>
  <c r="P34" i="90"/>
  <c r="O34" i="90"/>
  <c r="N34" i="90"/>
  <c r="M34" i="90"/>
  <c r="L34" i="90"/>
  <c r="K34" i="90"/>
  <c r="J34" i="90"/>
  <c r="I34" i="90"/>
  <c r="H34" i="90"/>
  <c r="G34" i="90"/>
  <c r="F34" i="90"/>
  <c r="E34" i="90"/>
  <c r="D34" i="90"/>
  <c r="C34" i="90"/>
  <c r="AB33" i="90"/>
  <c r="X33" i="90"/>
  <c r="V33" i="90"/>
  <c r="T33" i="90"/>
  <c r="S33" i="90"/>
  <c r="R33" i="90"/>
  <c r="Q33" i="90"/>
  <c r="P33" i="90"/>
  <c r="O33" i="90"/>
  <c r="N33" i="90"/>
  <c r="M33" i="90"/>
  <c r="L33" i="90"/>
  <c r="K33" i="90"/>
  <c r="J33" i="90"/>
  <c r="I33" i="90"/>
  <c r="H33" i="90"/>
  <c r="G33" i="90"/>
  <c r="F33" i="90"/>
  <c r="E33" i="90"/>
  <c r="D33" i="90"/>
  <c r="C33" i="90"/>
  <c r="AB32" i="90"/>
  <c r="X32" i="90"/>
  <c r="V32" i="90"/>
  <c r="T32" i="90"/>
  <c r="S32" i="90"/>
  <c r="R32" i="90"/>
  <c r="Q32" i="90"/>
  <c r="P32" i="90"/>
  <c r="O32" i="90"/>
  <c r="N32" i="90"/>
  <c r="M32" i="90"/>
  <c r="L32" i="90"/>
  <c r="K32" i="90"/>
  <c r="J32" i="90"/>
  <c r="I32" i="90"/>
  <c r="H32" i="90"/>
  <c r="G32" i="90"/>
  <c r="F32" i="90"/>
  <c r="E32" i="90"/>
  <c r="D32" i="90"/>
  <c r="C32" i="90"/>
  <c r="AB31" i="90"/>
  <c r="X31" i="90"/>
  <c r="V31" i="90"/>
  <c r="T31" i="90"/>
  <c r="S31" i="90"/>
  <c r="R31" i="90"/>
  <c r="Q31" i="90"/>
  <c r="P31" i="90"/>
  <c r="O31" i="90"/>
  <c r="N31" i="90"/>
  <c r="M31" i="90"/>
  <c r="L31" i="90"/>
  <c r="K31" i="90"/>
  <c r="J31" i="90"/>
  <c r="I31" i="90"/>
  <c r="H31" i="90"/>
  <c r="G31" i="90"/>
  <c r="F31" i="90"/>
  <c r="E31" i="90"/>
  <c r="D31" i="90"/>
  <c r="C31" i="90"/>
  <c r="AB30" i="90"/>
  <c r="X30" i="90"/>
  <c r="V30" i="90"/>
  <c r="T30" i="90"/>
  <c r="S30" i="90"/>
  <c r="R30" i="90"/>
  <c r="Q30" i="90"/>
  <c r="P30" i="90"/>
  <c r="O30" i="90"/>
  <c r="N30" i="90"/>
  <c r="M30" i="90"/>
  <c r="L30" i="90"/>
  <c r="K30" i="90"/>
  <c r="J30" i="90"/>
  <c r="I30" i="90"/>
  <c r="H30" i="90"/>
  <c r="G30" i="90"/>
  <c r="F30" i="90"/>
  <c r="E30" i="90"/>
  <c r="D30" i="90"/>
  <c r="C30" i="90"/>
  <c r="AB29" i="90"/>
  <c r="X29" i="90"/>
  <c r="V29" i="90"/>
  <c r="T29" i="90"/>
  <c r="S29" i="90"/>
  <c r="R29" i="90"/>
  <c r="Q29" i="90"/>
  <c r="P29" i="90"/>
  <c r="O29" i="90"/>
  <c r="N29" i="90"/>
  <c r="M29" i="90"/>
  <c r="L29" i="90"/>
  <c r="K29" i="90"/>
  <c r="J29" i="90"/>
  <c r="I29" i="90"/>
  <c r="H29" i="90"/>
  <c r="G29" i="90"/>
  <c r="F29" i="90"/>
  <c r="E29" i="90"/>
  <c r="D29" i="90"/>
  <c r="C29" i="90"/>
  <c r="AB28" i="90"/>
  <c r="X28" i="90"/>
  <c r="V28" i="90"/>
  <c r="T28" i="90"/>
  <c r="S28" i="90"/>
  <c r="R28" i="90"/>
  <c r="Q28" i="90"/>
  <c r="P28" i="90"/>
  <c r="O28" i="90"/>
  <c r="N28" i="90"/>
  <c r="M28" i="90"/>
  <c r="L28" i="90"/>
  <c r="K28" i="90"/>
  <c r="J28" i="90"/>
  <c r="I28" i="90"/>
  <c r="H28" i="90"/>
  <c r="G28" i="90"/>
  <c r="F28" i="90"/>
  <c r="E28" i="90"/>
  <c r="D28" i="90"/>
  <c r="C28" i="90"/>
  <c r="AB27" i="90"/>
  <c r="X27" i="90"/>
  <c r="V27" i="90"/>
  <c r="T27" i="90"/>
  <c r="S27" i="90"/>
  <c r="R27" i="90"/>
  <c r="Q27" i="90"/>
  <c r="P27" i="90"/>
  <c r="O27" i="90"/>
  <c r="N27" i="90"/>
  <c r="M27" i="90"/>
  <c r="L27" i="90"/>
  <c r="K27" i="90"/>
  <c r="J27" i="90"/>
  <c r="I27" i="90"/>
  <c r="H27" i="90"/>
  <c r="G27" i="90"/>
  <c r="F27" i="90"/>
  <c r="E27" i="90"/>
  <c r="D27" i="90"/>
  <c r="C27" i="90"/>
  <c r="AB26" i="90"/>
  <c r="X26" i="90"/>
  <c r="V26" i="90"/>
  <c r="T26" i="90"/>
  <c r="S26" i="90"/>
  <c r="R26" i="90"/>
  <c r="Q26" i="90"/>
  <c r="P26" i="90"/>
  <c r="O26" i="90"/>
  <c r="N26" i="90"/>
  <c r="M26" i="90"/>
  <c r="L26" i="90"/>
  <c r="K26" i="90"/>
  <c r="J26" i="90"/>
  <c r="I26" i="90"/>
  <c r="H26" i="90"/>
  <c r="G26" i="90"/>
  <c r="F26" i="90"/>
  <c r="E26" i="90"/>
  <c r="D26" i="90"/>
  <c r="C26" i="90"/>
  <c r="AB25" i="90"/>
  <c r="X25" i="90"/>
  <c r="V25" i="90"/>
  <c r="T25" i="90"/>
  <c r="S25" i="90"/>
  <c r="R25" i="90"/>
  <c r="Q25" i="90"/>
  <c r="P25" i="90"/>
  <c r="O25" i="90"/>
  <c r="N25" i="90"/>
  <c r="M25" i="90"/>
  <c r="L25" i="90"/>
  <c r="K25" i="90"/>
  <c r="J25" i="90"/>
  <c r="I25" i="90"/>
  <c r="H25" i="90"/>
  <c r="G25" i="90"/>
  <c r="F25" i="90"/>
  <c r="E25" i="90"/>
  <c r="D25" i="90"/>
  <c r="C25" i="90"/>
  <c r="AB24" i="90"/>
  <c r="X24" i="90"/>
  <c r="V24" i="90"/>
  <c r="T24" i="90"/>
  <c r="S24" i="90"/>
  <c r="R24" i="90"/>
  <c r="Q24" i="90"/>
  <c r="P24" i="90"/>
  <c r="O24" i="90"/>
  <c r="N24" i="90"/>
  <c r="M24" i="90"/>
  <c r="L24" i="90"/>
  <c r="K24" i="90"/>
  <c r="J24" i="90"/>
  <c r="I24" i="90"/>
  <c r="H24" i="90"/>
  <c r="G24" i="90"/>
  <c r="F24" i="90"/>
  <c r="E24" i="90"/>
  <c r="D24" i="90"/>
  <c r="C24" i="90"/>
  <c r="AB23" i="90"/>
  <c r="X23" i="90"/>
  <c r="V23" i="90"/>
  <c r="T23" i="90"/>
  <c r="S23" i="90"/>
  <c r="R23" i="90"/>
  <c r="Q23" i="90"/>
  <c r="P23" i="90"/>
  <c r="O23" i="90"/>
  <c r="N23" i="90"/>
  <c r="M23" i="90"/>
  <c r="L23" i="90"/>
  <c r="K23" i="90"/>
  <c r="J23" i="90"/>
  <c r="I23" i="90"/>
  <c r="H23" i="90"/>
  <c r="G23" i="90"/>
  <c r="F23" i="90"/>
  <c r="E23" i="90"/>
  <c r="D23" i="90"/>
  <c r="C23" i="90"/>
  <c r="AB22" i="90"/>
  <c r="X22" i="90"/>
  <c r="V22" i="90"/>
  <c r="T22" i="90"/>
  <c r="S22" i="90"/>
  <c r="R22" i="90"/>
  <c r="Q22" i="90"/>
  <c r="P22" i="90"/>
  <c r="O22" i="90"/>
  <c r="N22" i="90"/>
  <c r="M22" i="90"/>
  <c r="L22" i="90"/>
  <c r="K22" i="90"/>
  <c r="J22" i="90"/>
  <c r="I22" i="90"/>
  <c r="H22" i="90"/>
  <c r="G22" i="90"/>
  <c r="F22" i="90"/>
  <c r="E22" i="90"/>
  <c r="D22" i="90"/>
  <c r="C22" i="90"/>
  <c r="AB21" i="90"/>
  <c r="X21" i="90"/>
  <c r="V21" i="90"/>
  <c r="T21" i="90"/>
  <c r="S21" i="90"/>
  <c r="R21" i="90"/>
  <c r="Q21" i="90"/>
  <c r="P21" i="90"/>
  <c r="O21" i="90"/>
  <c r="N21" i="90"/>
  <c r="M21" i="90"/>
  <c r="L21" i="90"/>
  <c r="K21" i="90"/>
  <c r="J21" i="90"/>
  <c r="I21" i="90"/>
  <c r="H21" i="90"/>
  <c r="G21" i="90"/>
  <c r="F21" i="90"/>
  <c r="E21" i="90"/>
  <c r="D21" i="90"/>
  <c r="C21" i="90"/>
  <c r="AB20" i="90"/>
  <c r="X20" i="90"/>
  <c r="V20" i="90"/>
  <c r="T20" i="90"/>
  <c r="S20" i="90"/>
  <c r="R20" i="90"/>
  <c r="Q20" i="90"/>
  <c r="P20" i="90"/>
  <c r="O20" i="90"/>
  <c r="N20" i="90"/>
  <c r="M20" i="90"/>
  <c r="L20" i="90"/>
  <c r="K20" i="90"/>
  <c r="J20" i="90"/>
  <c r="I20" i="90"/>
  <c r="H20" i="90"/>
  <c r="G20" i="90"/>
  <c r="F20" i="90"/>
  <c r="E20" i="90"/>
  <c r="D20" i="90"/>
  <c r="C20" i="90"/>
  <c r="AB19" i="90"/>
  <c r="X19" i="90"/>
  <c r="V19" i="90"/>
  <c r="T19" i="90"/>
  <c r="S19" i="90"/>
  <c r="R19" i="90"/>
  <c r="Q19" i="90"/>
  <c r="P19" i="90"/>
  <c r="O19" i="90"/>
  <c r="N19" i="90"/>
  <c r="M19" i="90"/>
  <c r="L19" i="90"/>
  <c r="K19" i="90"/>
  <c r="J19" i="90"/>
  <c r="I19" i="90"/>
  <c r="H19" i="90"/>
  <c r="G19" i="90"/>
  <c r="F19" i="90"/>
  <c r="E19" i="90"/>
  <c r="D19" i="90"/>
  <c r="C19" i="90"/>
  <c r="AB18" i="90"/>
  <c r="X18" i="90"/>
  <c r="V18" i="90"/>
  <c r="T18" i="90"/>
  <c r="S18" i="90"/>
  <c r="R18" i="90"/>
  <c r="Q18" i="90"/>
  <c r="P18" i="90"/>
  <c r="O18" i="90"/>
  <c r="N18" i="90"/>
  <c r="M18" i="90"/>
  <c r="L18" i="90"/>
  <c r="K18" i="90"/>
  <c r="J18" i="90"/>
  <c r="I18" i="90"/>
  <c r="H18" i="90"/>
  <c r="G18" i="90"/>
  <c r="F18" i="90"/>
  <c r="E18" i="90"/>
  <c r="D18" i="90"/>
  <c r="C18" i="90"/>
  <c r="AB17" i="90"/>
  <c r="X17" i="90"/>
  <c r="V17" i="90"/>
  <c r="T17" i="90"/>
  <c r="S17" i="90"/>
  <c r="R17" i="90"/>
  <c r="Q17" i="90"/>
  <c r="P17" i="90"/>
  <c r="O17" i="90"/>
  <c r="N17" i="90"/>
  <c r="M17" i="90"/>
  <c r="L17" i="90"/>
  <c r="K17" i="90"/>
  <c r="J17" i="90"/>
  <c r="I17" i="90"/>
  <c r="H17" i="90"/>
  <c r="G17" i="90"/>
  <c r="F17" i="90"/>
  <c r="E17" i="90"/>
  <c r="D17" i="90"/>
  <c r="C17" i="90"/>
  <c r="AB16" i="90"/>
  <c r="V16" i="90"/>
  <c r="T16" i="90"/>
  <c r="S16" i="90"/>
  <c r="R16" i="90"/>
  <c r="Q16" i="90"/>
  <c r="P16" i="90"/>
  <c r="O16" i="90"/>
  <c r="N16" i="90"/>
  <c r="M16" i="90"/>
  <c r="L16" i="90"/>
  <c r="K16" i="90"/>
  <c r="J16" i="90"/>
  <c r="I16" i="90"/>
  <c r="H16" i="90"/>
  <c r="G16" i="90"/>
  <c r="F16" i="90"/>
  <c r="E16" i="90"/>
  <c r="D16" i="90"/>
  <c r="C16" i="90"/>
  <c r="X11" i="90"/>
  <c r="J11" i="90"/>
  <c r="T7" i="90"/>
  <c r="S7" i="90"/>
  <c r="R7" i="90"/>
  <c r="Q7" i="90"/>
  <c r="P7" i="90"/>
  <c r="O7" i="90"/>
  <c r="M7" i="90"/>
  <c r="L7" i="90"/>
  <c r="K7" i="90"/>
  <c r="Y32" i="89"/>
  <c r="U32" i="89"/>
  <c r="P18" i="89"/>
  <c r="Y12" i="89"/>
  <c r="V12" i="89"/>
  <c r="S12" i="89"/>
  <c r="Q12" i="89"/>
  <c r="R14" i="81"/>
  <c r="AD54" i="81"/>
  <c r="AC54" i="81"/>
  <c r="AB54" i="81"/>
  <c r="AA54" i="81"/>
  <c r="Z54" i="81"/>
  <c r="Y54" i="81"/>
  <c r="X54" i="81"/>
  <c r="W54" i="81"/>
  <c r="V54" i="81"/>
  <c r="U54" i="81"/>
  <c r="T54" i="81"/>
  <c r="S54" i="81"/>
  <c r="R54" i="81"/>
  <c r="Q54" i="81"/>
  <c r="P54" i="81"/>
  <c r="O54" i="81"/>
  <c r="N54" i="81"/>
  <c r="M54" i="81"/>
  <c r="L54" i="81"/>
  <c r="K54" i="81"/>
  <c r="AD53" i="81"/>
  <c r="AC53" i="81"/>
  <c r="AB53" i="81"/>
  <c r="AA53" i="81"/>
  <c r="Z53" i="81"/>
  <c r="Y53" i="81"/>
  <c r="X53" i="81"/>
  <c r="W53" i="81"/>
  <c r="V53" i="81"/>
  <c r="U53" i="81"/>
  <c r="T53" i="81"/>
  <c r="S53" i="81"/>
  <c r="R53" i="81"/>
  <c r="Q53" i="81"/>
  <c r="P53" i="81"/>
  <c r="O53" i="81"/>
  <c r="N53" i="81"/>
  <c r="M53" i="81"/>
  <c r="L53" i="81"/>
  <c r="K53" i="81"/>
  <c r="U52" i="81"/>
  <c r="O52" i="81" s="1"/>
  <c r="P52" i="81"/>
  <c r="K51" i="81"/>
  <c r="R50" i="81"/>
  <c r="K50" i="81"/>
  <c r="T49" i="81"/>
  <c r="S49" i="81"/>
  <c r="Q49" i="81"/>
  <c r="P49" i="81"/>
  <c r="N49" i="81"/>
  <c r="M49" i="81"/>
  <c r="K49" i="81"/>
  <c r="AD48" i="81"/>
  <c r="AC48" i="81"/>
  <c r="AB48" i="81"/>
  <c r="AA48" i="81"/>
  <c r="Z48" i="81"/>
  <c r="Y48" i="81"/>
  <c r="X48" i="81"/>
  <c r="W48" i="81"/>
  <c r="V48" i="81"/>
  <c r="U48" i="81"/>
  <c r="T48" i="81"/>
  <c r="S48" i="81"/>
  <c r="R48" i="81"/>
  <c r="Q48" i="81"/>
  <c r="P48" i="81"/>
  <c r="O48" i="81"/>
  <c r="N48" i="81"/>
  <c r="M48" i="81"/>
  <c r="L48" i="81"/>
  <c r="K48" i="81"/>
  <c r="AD47" i="81"/>
  <c r="AC47" i="81"/>
  <c r="AB47" i="81"/>
  <c r="AA47" i="81"/>
  <c r="Z47" i="81"/>
  <c r="Y47" i="81"/>
  <c r="X47" i="81"/>
  <c r="W47" i="81"/>
  <c r="V47" i="81"/>
  <c r="U47" i="81"/>
  <c r="T47" i="81"/>
  <c r="S47" i="81"/>
  <c r="R47" i="81"/>
  <c r="Q47" i="81"/>
  <c r="P47" i="81"/>
  <c r="O47" i="81"/>
  <c r="N47" i="81"/>
  <c r="M47" i="81"/>
  <c r="L47" i="81"/>
  <c r="K47" i="81"/>
  <c r="AD42" i="81"/>
  <c r="AC42" i="81"/>
  <c r="AB42" i="81"/>
  <c r="AA42" i="81"/>
  <c r="Z42" i="81"/>
  <c r="Y42" i="81"/>
  <c r="X42" i="81"/>
  <c r="W42" i="81"/>
  <c r="V42" i="81"/>
  <c r="U42" i="81"/>
  <c r="T42" i="81"/>
  <c r="S42" i="81"/>
  <c r="R42" i="81"/>
  <c r="Q42" i="81"/>
  <c r="P42" i="81"/>
  <c r="O42" i="81"/>
  <c r="N42" i="81"/>
  <c r="M42" i="81"/>
  <c r="L42" i="81"/>
  <c r="K42" i="81"/>
  <c r="AD41" i="81"/>
  <c r="AC41" i="81"/>
  <c r="AB41" i="81"/>
  <c r="AA41" i="81"/>
  <c r="Z41" i="81"/>
  <c r="Y41" i="81"/>
  <c r="X41" i="81"/>
  <c r="W41" i="81"/>
  <c r="V41" i="81"/>
  <c r="U41" i="81"/>
  <c r="T41" i="81"/>
  <c r="S41" i="81"/>
  <c r="R41" i="81"/>
  <c r="Q41" i="81"/>
  <c r="P41" i="81"/>
  <c r="O41" i="81"/>
  <c r="N41" i="81"/>
  <c r="M41" i="81"/>
  <c r="L41" i="81"/>
  <c r="K41" i="81"/>
  <c r="U40" i="81"/>
  <c r="O40" i="81" s="1"/>
  <c r="P40" i="81"/>
  <c r="K39" i="81"/>
  <c r="R38" i="81"/>
  <c r="K38" i="81"/>
  <c r="T37" i="81"/>
  <c r="S37" i="81"/>
  <c r="Q37" i="81"/>
  <c r="P37" i="81"/>
  <c r="N37" i="81"/>
  <c r="M37" i="81"/>
  <c r="K37" i="81"/>
  <c r="AD36" i="81"/>
  <c r="AC36" i="81"/>
  <c r="AB36" i="81"/>
  <c r="AA36" i="81"/>
  <c r="Z36" i="81"/>
  <c r="Y36" i="81"/>
  <c r="X36" i="81"/>
  <c r="W36" i="81"/>
  <c r="V36" i="81"/>
  <c r="U36" i="81"/>
  <c r="T36" i="81"/>
  <c r="S36" i="81"/>
  <c r="R36" i="81"/>
  <c r="Q36" i="81"/>
  <c r="P36" i="81"/>
  <c r="O36" i="81"/>
  <c r="N36" i="81"/>
  <c r="M36" i="81"/>
  <c r="L36" i="81"/>
  <c r="K36" i="81"/>
  <c r="AD35" i="81"/>
  <c r="AC35" i="81"/>
  <c r="AB35" i="81"/>
  <c r="AA35" i="81"/>
  <c r="Z35" i="81"/>
  <c r="Y35" i="81"/>
  <c r="X35" i="81"/>
  <c r="W35" i="81"/>
  <c r="V35" i="81"/>
  <c r="U35" i="81"/>
  <c r="T35" i="81"/>
  <c r="S35" i="81"/>
  <c r="R35" i="81"/>
  <c r="Q35" i="81"/>
  <c r="P35" i="81"/>
  <c r="O35" i="81"/>
  <c r="N35" i="81"/>
  <c r="M35" i="81"/>
  <c r="L35" i="81"/>
  <c r="K35" i="81"/>
  <c r="AD30" i="81"/>
  <c r="AC30" i="81"/>
  <c r="AB30" i="81"/>
  <c r="AA30" i="81"/>
  <c r="Z30" i="81"/>
  <c r="Y30" i="81"/>
  <c r="X30" i="81"/>
  <c r="W30" i="81"/>
  <c r="V30" i="81"/>
  <c r="U30" i="81"/>
  <c r="T30" i="81"/>
  <c r="S30" i="81"/>
  <c r="R30" i="81"/>
  <c r="Q30" i="81"/>
  <c r="P30" i="81"/>
  <c r="O30" i="81"/>
  <c r="N30" i="81"/>
  <c r="M30" i="81"/>
  <c r="L30" i="81"/>
  <c r="K30" i="81"/>
  <c r="AD29" i="81"/>
  <c r="AC29" i="81"/>
  <c r="AB29" i="81"/>
  <c r="AA29" i="81"/>
  <c r="Z29" i="81"/>
  <c r="Y29" i="81"/>
  <c r="X29" i="81"/>
  <c r="W29" i="81"/>
  <c r="V29" i="81"/>
  <c r="U29" i="81"/>
  <c r="T29" i="81"/>
  <c r="S29" i="81"/>
  <c r="R29" i="81"/>
  <c r="Q29" i="81"/>
  <c r="P29" i="81"/>
  <c r="O29" i="81"/>
  <c r="N29" i="81"/>
  <c r="M29" i="81"/>
  <c r="L29" i="81"/>
  <c r="K29" i="81"/>
  <c r="U28" i="81"/>
  <c r="K28" i="81" s="1"/>
  <c r="P28" i="81"/>
  <c r="K27" i="81"/>
  <c r="R26" i="81"/>
  <c r="K26" i="81"/>
  <c r="T25" i="81"/>
  <c r="S25" i="81"/>
  <c r="Q25" i="81"/>
  <c r="P25" i="81"/>
  <c r="N25" i="81"/>
  <c r="M25" i="81"/>
  <c r="K25" i="81"/>
  <c r="AD24" i="81"/>
  <c r="AC24" i="81"/>
  <c r="AB24" i="81"/>
  <c r="AA24" i="81"/>
  <c r="Z24" i="81"/>
  <c r="Y24" i="81"/>
  <c r="X24" i="81"/>
  <c r="W24" i="81"/>
  <c r="V24" i="81"/>
  <c r="U24" i="81"/>
  <c r="T24" i="81"/>
  <c r="S24" i="81"/>
  <c r="R24" i="81"/>
  <c r="Q24" i="81"/>
  <c r="P24" i="81"/>
  <c r="O24" i="81"/>
  <c r="N24" i="81"/>
  <c r="M24" i="81"/>
  <c r="L24" i="81"/>
  <c r="K24" i="81"/>
  <c r="AD23" i="81"/>
  <c r="AC23" i="81"/>
  <c r="AB23" i="81"/>
  <c r="AA23" i="81"/>
  <c r="Z23" i="81"/>
  <c r="Y23" i="81"/>
  <c r="X23" i="81"/>
  <c r="W23" i="81"/>
  <c r="V23" i="81"/>
  <c r="U23" i="81"/>
  <c r="T23" i="81"/>
  <c r="S23" i="81"/>
  <c r="R23" i="81"/>
  <c r="Q23" i="81"/>
  <c r="P23" i="81"/>
  <c r="O23" i="81"/>
  <c r="N23" i="81"/>
  <c r="M23" i="81"/>
  <c r="L23" i="81"/>
  <c r="K23" i="81"/>
  <c r="AD18" i="81"/>
  <c r="AC18" i="81"/>
  <c r="AB18" i="81"/>
  <c r="AA18" i="81"/>
  <c r="Z18" i="81"/>
  <c r="Y18" i="81"/>
  <c r="X18" i="81"/>
  <c r="W18" i="81"/>
  <c r="V18" i="81"/>
  <c r="U18" i="81"/>
  <c r="T18" i="81"/>
  <c r="S18" i="81"/>
  <c r="R18" i="81"/>
  <c r="Q18" i="81"/>
  <c r="P18" i="81"/>
  <c r="O18" i="81"/>
  <c r="N18" i="81"/>
  <c r="M18" i="81"/>
  <c r="L18" i="81"/>
  <c r="K18" i="81"/>
  <c r="AD17" i="81"/>
  <c r="AC17" i="81"/>
  <c r="AB17" i="81"/>
  <c r="AA17" i="81"/>
  <c r="Z17" i="81"/>
  <c r="Y17" i="81"/>
  <c r="X17" i="81"/>
  <c r="W17" i="81"/>
  <c r="V17" i="81"/>
  <c r="U17" i="81"/>
  <c r="T17" i="81"/>
  <c r="S17" i="81"/>
  <c r="R17" i="81"/>
  <c r="Q17" i="81"/>
  <c r="P17" i="81"/>
  <c r="O17" i="81"/>
  <c r="N17" i="81"/>
  <c r="M17" i="81"/>
  <c r="L17" i="81"/>
  <c r="K17" i="81"/>
  <c r="U16" i="81"/>
  <c r="N16" i="81" s="1"/>
  <c r="P16" i="81"/>
  <c r="K15" i="81"/>
  <c r="K14" i="81"/>
  <c r="T13" i="81"/>
  <c r="S13" i="81"/>
  <c r="Q13" i="81"/>
  <c r="P13" i="81"/>
  <c r="N13" i="81"/>
  <c r="M13" i="81"/>
  <c r="K13" i="81"/>
  <c r="AD12" i="81"/>
  <c r="AC12" i="81"/>
  <c r="AB12" i="81"/>
  <c r="AA12" i="81"/>
  <c r="Z12" i="81"/>
  <c r="Y12" i="81"/>
  <c r="X12" i="81"/>
  <c r="W12" i="81"/>
  <c r="V12" i="81"/>
  <c r="U12" i="81"/>
  <c r="T12" i="81"/>
  <c r="S12" i="81"/>
  <c r="R12" i="81"/>
  <c r="Q12" i="81"/>
  <c r="P12" i="81"/>
  <c r="O12" i="81"/>
  <c r="N12" i="81"/>
  <c r="M12" i="81"/>
  <c r="L12" i="81"/>
  <c r="K12" i="81"/>
  <c r="AD11" i="81"/>
  <c r="AC11" i="81"/>
  <c r="AB11" i="81"/>
  <c r="AA11" i="81"/>
  <c r="Z11" i="81"/>
  <c r="Y11" i="81"/>
  <c r="X11" i="81"/>
  <c r="W11" i="81"/>
  <c r="V11" i="81"/>
  <c r="U11" i="81"/>
  <c r="T11" i="81"/>
  <c r="S11" i="81"/>
  <c r="R11" i="81"/>
  <c r="Q11" i="81"/>
  <c r="P11" i="81"/>
  <c r="O11" i="81"/>
  <c r="N11" i="81"/>
  <c r="M11" i="81"/>
  <c r="L11" i="81"/>
  <c r="K11" i="81"/>
  <c r="T7" i="81"/>
  <c r="S7" i="81"/>
  <c r="R7" i="81"/>
  <c r="Q7" i="81"/>
  <c r="P7" i="81"/>
  <c r="O7" i="81"/>
  <c r="M7" i="81"/>
  <c r="L7" i="81"/>
  <c r="K7" i="81"/>
  <c r="AD48" i="80"/>
  <c r="AC48" i="80"/>
  <c r="AB48" i="80"/>
  <c r="AA48" i="80"/>
  <c r="Z48" i="80"/>
  <c r="Y48" i="80"/>
  <c r="X48" i="80"/>
  <c r="W48" i="80"/>
  <c r="V48" i="80"/>
  <c r="U48" i="80"/>
  <c r="T48" i="80"/>
  <c r="S48" i="80"/>
  <c r="R48" i="80"/>
  <c r="Q48" i="80"/>
  <c r="P48" i="80"/>
  <c r="O48" i="80"/>
  <c r="N48" i="80"/>
  <c r="M48" i="80"/>
  <c r="L48" i="80"/>
  <c r="K48" i="80"/>
  <c r="AD47" i="80"/>
  <c r="AC47" i="80"/>
  <c r="AB47" i="80"/>
  <c r="AA47" i="80"/>
  <c r="Z47" i="80"/>
  <c r="Y47" i="80"/>
  <c r="X47" i="80"/>
  <c r="W47" i="80"/>
  <c r="V47" i="80"/>
  <c r="U47" i="80"/>
  <c r="T47" i="80"/>
  <c r="S47" i="80"/>
  <c r="R47" i="80"/>
  <c r="Q47" i="80"/>
  <c r="P47" i="80"/>
  <c r="O47" i="80"/>
  <c r="N47" i="80"/>
  <c r="M47" i="80"/>
  <c r="L47" i="80"/>
  <c r="K47" i="80"/>
  <c r="U46" i="80"/>
  <c r="O46" i="80" s="1"/>
  <c r="P46" i="80"/>
  <c r="T45" i="80"/>
  <c r="S45" i="80"/>
  <c r="Q45" i="80"/>
  <c r="P45" i="80"/>
  <c r="N45" i="80"/>
  <c r="M45" i="80"/>
  <c r="K45" i="80"/>
  <c r="AD44" i="80"/>
  <c r="AC44" i="80"/>
  <c r="AB44" i="80"/>
  <c r="AA44" i="80"/>
  <c r="Z44" i="80"/>
  <c r="Y44" i="80"/>
  <c r="X44" i="80"/>
  <c r="W44" i="80"/>
  <c r="V44" i="80"/>
  <c r="U44" i="80"/>
  <c r="T44" i="80"/>
  <c r="S44" i="80"/>
  <c r="R44" i="80"/>
  <c r="Q44" i="80"/>
  <c r="P44" i="80"/>
  <c r="O44" i="80"/>
  <c r="N44" i="80"/>
  <c r="M44" i="80"/>
  <c r="L44" i="80"/>
  <c r="K44" i="80"/>
  <c r="AD43" i="80"/>
  <c r="AC43" i="80"/>
  <c r="AB43" i="80"/>
  <c r="AA43" i="80"/>
  <c r="Z43" i="80"/>
  <c r="Y43" i="80"/>
  <c r="X43" i="80"/>
  <c r="W43" i="80"/>
  <c r="V43" i="80"/>
  <c r="U43" i="80"/>
  <c r="T43" i="80"/>
  <c r="S43" i="80"/>
  <c r="R43" i="80"/>
  <c r="Q43" i="80"/>
  <c r="P43" i="80"/>
  <c r="O43" i="80"/>
  <c r="N43" i="80"/>
  <c r="M43" i="80"/>
  <c r="L43" i="80"/>
  <c r="K43" i="80"/>
  <c r="AC42" i="80"/>
  <c r="AB42" i="80"/>
  <c r="Z42" i="80"/>
  <c r="Y42" i="80"/>
  <c r="W42" i="80"/>
  <c r="V42" i="80"/>
  <c r="T42" i="80"/>
  <c r="L42" i="80"/>
  <c r="K42" i="80"/>
  <c r="AD38" i="80"/>
  <c r="AC38" i="80"/>
  <c r="AB38" i="80"/>
  <c r="AA38" i="80"/>
  <c r="Z38" i="80"/>
  <c r="Y38" i="80"/>
  <c r="X38" i="80"/>
  <c r="W38" i="80"/>
  <c r="V38" i="80"/>
  <c r="U38" i="80"/>
  <c r="T38" i="80"/>
  <c r="S38" i="80"/>
  <c r="R38" i="80"/>
  <c r="Q38" i="80"/>
  <c r="P38" i="80"/>
  <c r="O38" i="80"/>
  <c r="N38" i="80"/>
  <c r="M38" i="80"/>
  <c r="L38" i="80"/>
  <c r="K38" i="80"/>
  <c r="AD37" i="80"/>
  <c r="AC37" i="80"/>
  <c r="AB37" i="80"/>
  <c r="AA37" i="80"/>
  <c r="Z37" i="80"/>
  <c r="Y37" i="80"/>
  <c r="X37" i="80"/>
  <c r="W37" i="80"/>
  <c r="V37" i="80"/>
  <c r="U37" i="80"/>
  <c r="T37" i="80"/>
  <c r="S37" i="80"/>
  <c r="R37" i="80"/>
  <c r="Q37" i="80"/>
  <c r="P37" i="80"/>
  <c r="O37" i="80"/>
  <c r="N37" i="80"/>
  <c r="M37" i="80"/>
  <c r="L37" i="80"/>
  <c r="K37" i="80"/>
  <c r="U36" i="80"/>
  <c r="O36" i="80" s="1"/>
  <c r="P36" i="80"/>
  <c r="T35" i="80"/>
  <c r="S35" i="80"/>
  <c r="Q35" i="80"/>
  <c r="P35" i="80"/>
  <c r="N35" i="80"/>
  <c r="M35" i="80"/>
  <c r="K35" i="80"/>
  <c r="AD34" i="80"/>
  <c r="AC34" i="80"/>
  <c r="AB34" i="80"/>
  <c r="AA34" i="80"/>
  <c r="Z34" i="80"/>
  <c r="Y34" i="80"/>
  <c r="X34" i="80"/>
  <c r="W34" i="80"/>
  <c r="V34" i="80"/>
  <c r="U34" i="80"/>
  <c r="T34" i="80"/>
  <c r="S34" i="80"/>
  <c r="R34" i="80"/>
  <c r="Q34" i="80"/>
  <c r="P34" i="80"/>
  <c r="O34" i="80"/>
  <c r="N34" i="80"/>
  <c r="M34" i="80"/>
  <c r="L34" i="80"/>
  <c r="K34" i="80"/>
  <c r="AD33" i="80"/>
  <c r="AC33" i="80"/>
  <c r="AB33" i="80"/>
  <c r="AA33" i="80"/>
  <c r="Z33" i="80"/>
  <c r="Y33" i="80"/>
  <c r="X33" i="80"/>
  <c r="W33" i="80"/>
  <c r="V33" i="80"/>
  <c r="U33" i="80"/>
  <c r="T33" i="80"/>
  <c r="S33" i="80"/>
  <c r="R33" i="80"/>
  <c r="Q33" i="80"/>
  <c r="P33" i="80"/>
  <c r="O33" i="80"/>
  <c r="N33" i="80"/>
  <c r="M33" i="80"/>
  <c r="L33" i="80"/>
  <c r="K33" i="80"/>
  <c r="AC32" i="80"/>
  <c r="AB32" i="80"/>
  <c r="Z32" i="80"/>
  <c r="Y32" i="80"/>
  <c r="W32" i="80"/>
  <c r="V32" i="80"/>
  <c r="T32" i="80"/>
  <c r="L32" i="80"/>
  <c r="K32" i="80"/>
  <c r="AD28" i="80"/>
  <c r="AC28" i="80"/>
  <c r="AB28" i="80"/>
  <c r="AA28" i="80"/>
  <c r="Z28" i="80"/>
  <c r="Y28" i="80"/>
  <c r="X28" i="80"/>
  <c r="W28" i="80"/>
  <c r="V28" i="80"/>
  <c r="U28" i="80"/>
  <c r="T28" i="80"/>
  <c r="S28" i="80"/>
  <c r="R28" i="80"/>
  <c r="Q28" i="80"/>
  <c r="P28" i="80"/>
  <c r="O28" i="80"/>
  <c r="N28" i="80"/>
  <c r="M28" i="80"/>
  <c r="L28" i="80"/>
  <c r="K28" i="80"/>
  <c r="AD27" i="80"/>
  <c r="AC27" i="80"/>
  <c r="AB27" i="80"/>
  <c r="AA27" i="80"/>
  <c r="Z27" i="80"/>
  <c r="Y27" i="80"/>
  <c r="X27" i="80"/>
  <c r="W27" i="80"/>
  <c r="V27" i="80"/>
  <c r="U27" i="80"/>
  <c r="T27" i="80"/>
  <c r="S27" i="80"/>
  <c r="R27" i="80"/>
  <c r="Q27" i="80"/>
  <c r="P27" i="80"/>
  <c r="O27" i="80"/>
  <c r="N27" i="80"/>
  <c r="M27" i="80"/>
  <c r="L27" i="80"/>
  <c r="K27" i="80"/>
  <c r="U26" i="80"/>
  <c r="O26" i="80" s="1"/>
  <c r="P26" i="80"/>
  <c r="T25" i="80"/>
  <c r="S25" i="80"/>
  <c r="Q25" i="80"/>
  <c r="P25" i="80"/>
  <c r="N25" i="80"/>
  <c r="M25" i="80"/>
  <c r="K25" i="80"/>
  <c r="AD24" i="80"/>
  <c r="AC24" i="80"/>
  <c r="AB24" i="80"/>
  <c r="AA24" i="80"/>
  <c r="Z24" i="80"/>
  <c r="Y24" i="80"/>
  <c r="X24" i="80"/>
  <c r="W24" i="80"/>
  <c r="V24" i="80"/>
  <c r="U24" i="80"/>
  <c r="T24" i="80"/>
  <c r="S24" i="80"/>
  <c r="R24" i="80"/>
  <c r="Q24" i="80"/>
  <c r="P24" i="80"/>
  <c r="O24" i="80"/>
  <c r="N24" i="80"/>
  <c r="M24" i="80"/>
  <c r="L24" i="80"/>
  <c r="K24" i="80"/>
  <c r="AD23" i="80"/>
  <c r="AC23" i="80"/>
  <c r="AB23" i="80"/>
  <c r="AA23" i="80"/>
  <c r="Z23" i="80"/>
  <c r="Y23" i="80"/>
  <c r="X23" i="80"/>
  <c r="W23" i="80"/>
  <c r="V23" i="80"/>
  <c r="U23" i="80"/>
  <c r="T23" i="80"/>
  <c r="S23" i="80"/>
  <c r="R23" i="80"/>
  <c r="Q23" i="80"/>
  <c r="P23" i="80"/>
  <c r="O23" i="80"/>
  <c r="N23" i="80"/>
  <c r="M23" i="80"/>
  <c r="L23" i="80"/>
  <c r="K23" i="80"/>
  <c r="AC22" i="80"/>
  <c r="AB22" i="80"/>
  <c r="Z22" i="80"/>
  <c r="Y22" i="80"/>
  <c r="W22" i="80"/>
  <c r="V22" i="80"/>
  <c r="T22" i="80"/>
  <c r="L22" i="80"/>
  <c r="K22" i="80"/>
  <c r="AD18" i="80"/>
  <c r="AC18" i="80"/>
  <c r="AB18" i="80"/>
  <c r="AA18" i="80"/>
  <c r="Z18" i="80"/>
  <c r="Y18" i="80"/>
  <c r="X18" i="80"/>
  <c r="W18" i="80"/>
  <c r="V18" i="80"/>
  <c r="U18" i="80"/>
  <c r="T18" i="80"/>
  <c r="S18" i="80"/>
  <c r="R18" i="80"/>
  <c r="Q18" i="80"/>
  <c r="P18" i="80"/>
  <c r="O18" i="80"/>
  <c r="N18" i="80"/>
  <c r="M18" i="80"/>
  <c r="L18" i="80"/>
  <c r="K18" i="80"/>
  <c r="AD17" i="80"/>
  <c r="AC17" i="80"/>
  <c r="AB17" i="80"/>
  <c r="AA17" i="80"/>
  <c r="Z17" i="80"/>
  <c r="Y17" i="80"/>
  <c r="X17" i="80"/>
  <c r="W17" i="80"/>
  <c r="V17" i="80"/>
  <c r="U17" i="80"/>
  <c r="T17" i="80"/>
  <c r="S17" i="80"/>
  <c r="R17" i="80"/>
  <c r="Q17" i="80"/>
  <c r="P17" i="80"/>
  <c r="O17" i="80"/>
  <c r="N17" i="80"/>
  <c r="M17" i="80"/>
  <c r="L17" i="80"/>
  <c r="K17" i="80"/>
  <c r="U16" i="80"/>
  <c r="N16" i="80" s="1"/>
  <c r="P16" i="80"/>
  <c r="T15" i="80"/>
  <c r="S15" i="80"/>
  <c r="Q15" i="80"/>
  <c r="P15" i="80"/>
  <c r="N15" i="80"/>
  <c r="M15" i="80"/>
  <c r="K15" i="80"/>
  <c r="AD14" i="80"/>
  <c r="AC14" i="80"/>
  <c r="AB14" i="80"/>
  <c r="AA14" i="80"/>
  <c r="Z14" i="80"/>
  <c r="Y14" i="80"/>
  <c r="X14" i="80"/>
  <c r="W14" i="80"/>
  <c r="V14" i="80"/>
  <c r="U14" i="80"/>
  <c r="T14" i="80"/>
  <c r="S14" i="80"/>
  <c r="R14" i="80"/>
  <c r="Q14" i="80"/>
  <c r="P14" i="80"/>
  <c r="O14" i="80"/>
  <c r="N14" i="80"/>
  <c r="M14" i="80"/>
  <c r="L14" i="80"/>
  <c r="K14" i="80"/>
  <c r="AD13" i="80"/>
  <c r="AC13" i="80"/>
  <c r="AB13" i="80"/>
  <c r="AA13" i="80"/>
  <c r="Z13" i="80"/>
  <c r="Y13" i="80"/>
  <c r="X13" i="80"/>
  <c r="W13" i="80"/>
  <c r="V13" i="80"/>
  <c r="U13" i="80"/>
  <c r="T13" i="80"/>
  <c r="S13" i="80"/>
  <c r="R13" i="80"/>
  <c r="Q13" i="80"/>
  <c r="P13" i="80"/>
  <c r="O13" i="80"/>
  <c r="N13" i="80"/>
  <c r="M13" i="80"/>
  <c r="L13" i="80"/>
  <c r="K13" i="80"/>
  <c r="AC12" i="80"/>
  <c r="AB12" i="80"/>
  <c r="Z12" i="80"/>
  <c r="Y12" i="80"/>
  <c r="W12" i="80"/>
  <c r="V12" i="80"/>
  <c r="T12" i="80"/>
  <c r="L12" i="80"/>
  <c r="K12" i="80"/>
  <c r="T8" i="80"/>
  <c r="S8" i="80"/>
  <c r="R8" i="80"/>
  <c r="Q8" i="80"/>
  <c r="P8" i="80"/>
  <c r="O8" i="80"/>
  <c r="M8" i="80"/>
  <c r="L8" i="80"/>
  <c r="K8" i="80"/>
  <c r="T42" i="78"/>
  <c r="S42" i="78"/>
  <c r="Q42" i="78"/>
  <c r="P42" i="78"/>
  <c r="N42" i="78"/>
  <c r="M42" i="78"/>
  <c r="K42" i="78"/>
  <c r="AD41" i="78"/>
  <c r="AC41" i="78"/>
  <c r="AB41" i="78"/>
  <c r="AA41" i="78"/>
  <c r="Z41" i="78"/>
  <c r="Y41" i="78"/>
  <c r="X41" i="78"/>
  <c r="W41" i="78"/>
  <c r="V41" i="78"/>
  <c r="U41" i="78"/>
  <c r="T41" i="78"/>
  <c r="S41" i="78"/>
  <c r="R41" i="78"/>
  <c r="Q41" i="78"/>
  <c r="P41" i="78"/>
  <c r="O41" i="78"/>
  <c r="N41" i="78"/>
  <c r="M41" i="78"/>
  <c r="L41" i="78"/>
  <c r="K41" i="78"/>
  <c r="AD40" i="78"/>
  <c r="AC40" i="78"/>
  <c r="AB40" i="78"/>
  <c r="AA40" i="78"/>
  <c r="Z40" i="78"/>
  <c r="Y40" i="78"/>
  <c r="X40" i="78"/>
  <c r="W40" i="78"/>
  <c r="V40" i="78"/>
  <c r="U40" i="78"/>
  <c r="T40" i="78"/>
  <c r="S40" i="78"/>
  <c r="R40" i="78"/>
  <c r="Q40" i="78"/>
  <c r="P40" i="78"/>
  <c r="O40" i="78"/>
  <c r="N40" i="78"/>
  <c r="M40" i="78"/>
  <c r="L40" i="78"/>
  <c r="K40" i="78"/>
  <c r="S39" i="78"/>
  <c r="R39" i="78"/>
  <c r="Q39" i="78"/>
  <c r="P39" i="78"/>
  <c r="O39" i="78"/>
  <c r="N39" i="78"/>
  <c r="L39" i="78"/>
  <c r="K39" i="78"/>
  <c r="T36" i="78"/>
  <c r="S36" i="78"/>
  <c r="Q36" i="78"/>
  <c r="P36" i="78"/>
  <c r="N36" i="78"/>
  <c r="M36" i="78"/>
  <c r="K36" i="78"/>
  <c r="AD35" i="78"/>
  <c r="AC35" i="78"/>
  <c r="AB35" i="78"/>
  <c r="AA35" i="78"/>
  <c r="Z35" i="78"/>
  <c r="Y35" i="78"/>
  <c r="X35" i="78"/>
  <c r="W35" i="78"/>
  <c r="V35" i="78"/>
  <c r="U35" i="78"/>
  <c r="T35" i="78"/>
  <c r="S35" i="78"/>
  <c r="R35" i="78"/>
  <c r="Q35" i="78"/>
  <c r="P35" i="78"/>
  <c r="O35" i="78"/>
  <c r="N35" i="78"/>
  <c r="M35" i="78"/>
  <c r="L35" i="78"/>
  <c r="K35" i="78"/>
  <c r="AD34" i="78"/>
  <c r="AC34" i="78"/>
  <c r="AB34" i="78"/>
  <c r="AA34" i="78"/>
  <c r="Z34" i="78"/>
  <c r="Y34" i="78"/>
  <c r="X34" i="78"/>
  <c r="W34" i="78"/>
  <c r="V34" i="78"/>
  <c r="U34" i="78"/>
  <c r="T34" i="78"/>
  <c r="S34" i="78"/>
  <c r="R34" i="78"/>
  <c r="Q34" i="78"/>
  <c r="P34" i="78"/>
  <c r="O34" i="78"/>
  <c r="N34" i="78"/>
  <c r="M34" i="78"/>
  <c r="L34" i="78"/>
  <c r="K34" i="78"/>
  <c r="S33" i="78"/>
  <c r="R33" i="78"/>
  <c r="Q33" i="78"/>
  <c r="P33" i="78"/>
  <c r="O33" i="78"/>
  <c r="N33" i="78"/>
  <c r="L33" i="78"/>
  <c r="K33" i="78"/>
  <c r="T30" i="78"/>
  <c r="S30" i="78"/>
  <c r="Q30" i="78"/>
  <c r="P30" i="78"/>
  <c r="N30" i="78"/>
  <c r="M30" i="78"/>
  <c r="K30" i="78"/>
  <c r="AD29" i="78"/>
  <c r="AC29" i="78"/>
  <c r="AB29" i="78"/>
  <c r="AA29" i="78"/>
  <c r="Z29" i="78"/>
  <c r="Y29" i="78"/>
  <c r="X29" i="78"/>
  <c r="W29" i="78"/>
  <c r="V29" i="78"/>
  <c r="U29" i="78"/>
  <c r="T29" i="78"/>
  <c r="S29" i="78"/>
  <c r="R29" i="78"/>
  <c r="Q29" i="78"/>
  <c r="P29" i="78"/>
  <c r="O29" i="78"/>
  <c r="N29" i="78"/>
  <c r="M29" i="78"/>
  <c r="L29" i="78"/>
  <c r="K29" i="78"/>
  <c r="AD28" i="78"/>
  <c r="AC28" i="78"/>
  <c r="AB28" i="78"/>
  <c r="AA28" i="78"/>
  <c r="Z28" i="78"/>
  <c r="Y28" i="78"/>
  <c r="X28" i="78"/>
  <c r="W28" i="78"/>
  <c r="V28" i="78"/>
  <c r="U28" i="78"/>
  <c r="T28" i="78"/>
  <c r="S28" i="78"/>
  <c r="R28" i="78"/>
  <c r="Q28" i="78"/>
  <c r="P28" i="78"/>
  <c r="O28" i="78"/>
  <c r="N28" i="78"/>
  <c r="M28" i="78"/>
  <c r="L28" i="78"/>
  <c r="K28" i="78"/>
  <c r="S27" i="78"/>
  <c r="R27" i="78"/>
  <c r="Q27" i="78"/>
  <c r="P27" i="78"/>
  <c r="O27" i="78"/>
  <c r="N27" i="78"/>
  <c r="L27" i="78"/>
  <c r="K27" i="78"/>
  <c r="T23" i="78"/>
  <c r="S23" i="78"/>
  <c r="Q23" i="78"/>
  <c r="P23" i="78"/>
  <c r="N23" i="78"/>
  <c r="M23" i="78"/>
  <c r="K23" i="78"/>
  <c r="AD22" i="78"/>
  <c r="AC22" i="78"/>
  <c r="AB22" i="78"/>
  <c r="AA22" i="78"/>
  <c r="Z22" i="78"/>
  <c r="Y22" i="78"/>
  <c r="X22" i="78"/>
  <c r="W22" i="78"/>
  <c r="V22" i="78"/>
  <c r="U22" i="78"/>
  <c r="T22" i="78"/>
  <c r="S22" i="78"/>
  <c r="R22" i="78"/>
  <c r="Q22" i="78"/>
  <c r="P22" i="78"/>
  <c r="O22" i="78"/>
  <c r="N22" i="78"/>
  <c r="M22" i="78"/>
  <c r="L22" i="78"/>
  <c r="K22" i="78"/>
  <c r="AD21" i="78"/>
  <c r="AC21" i="78"/>
  <c r="AB21" i="78"/>
  <c r="AA21" i="78"/>
  <c r="Z21" i="78"/>
  <c r="Y21" i="78"/>
  <c r="X21" i="78"/>
  <c r="W21" i="78"/>
  <c r="V21" i="78"/>
  <c r="U21" i="78"/>
  <c r="T21" i="78"/>
  <c r="S21" i="78"/>
  <c r="R21" i="78"/>
  <c r="Q21" i="78"/>
  <c r="P21" i="78"/>
  <c r="O21" i="78"/>
  <c r="N21" i="78"/>
  <c r="M21" i="78"/>
  <c r="L21" i="78"/>
  <c r="K21" i="78"/>
  <c r="S20" i="78"/>
  <c r="R20" i="78"/>
  <c r="Q20" i="78"/>
  <c r="P20" i="78"/>
  <c r="O20" i="78"/>
  <c r="N20" i="78"/>
  <c r="L20" i="78"/>
  <c r="K20" i="78"/>
  <c r="N16" i="78"/>
  <c r="M16" i="78"/>
  <c r="L16" i="78"/>
  <c r="K16" i="78"/>
  <c r="W15" i="78"/>
  <c r="V15" i="78"/>
  <c r="U15" i="78"/>
  <c r="T15" i="78"/>
  <c r="S15" i="78"/>
  <c r="R15" i="78"/>
  <c r="Q15" i="78"/>
  <c r="P15" i="78"/>
  <c r="O15" i="78"/>
  <c r="N15" i="78"/>
  <c r="M15" i="78"/>
  <c r="L15" i="78"/>
  <c r="K15" i="78"/>
  <c r="AD14" i="78"/>
  <c r="AC14" i="78"/>
  <c r="AB14" i="78"/>
  <c r="AA14" i="78"/>
  <c r="Z14" i="78"/>
  <c r="Y14" i="78"/>
  <c r="X14" i="78"/>
  <c r="W14" i="78"/>
  <c r="V14" i="78"/>
  <c r="U14" i="78"/>
  <c r="T14" i="78"/>
  <c r="S14" i="78"/>
  <c r="R14" i="78"/>
  <c r="Q14" i="78"/>
  <c r="P14" i="78"/>
  <c r="O14" i="78"/>
  <c r="N14" i="78"/>
  <c r="M14" i="78"/>
  <c r="L14" i="78"/>
  <c r="K14" i="78"/>
  <c r="AD13" i="78"/>
  <c r="AC13" i="78"/>
  <c r="AB13" i="78"/>
  <c r="AA13" i="78"/>
  <c r="Z13" i="78"/>
  <c r="Y13" i="78"/>
  <c r="X13" i="78"/>
  <c r="W13" i="78"/>
  <c r="V13" i="78"/>
  <c r="U13" i="78"/>
  <c r="T13" i="78"/>
  <c r="S13" i="78"/>
  <c r="R13" i="78"/>
  <c r="Q13" i="78"/>
  <c r="P13" i="78"/>
  <c r="O13" i="78"/>
  <c r="N13" i="78"/>
  <c r="M13" i="78"/>
  <c r="L13" i="78"/>
  <c r="K13" i="78"/>
  <c r="V12" i="78"/>
  <c r="M12" i="78" s="1"/>
  <c r="R11" i="78"/>
  <c r="Q11" i="78"/>
  <c r="P11" i="78"/>
  <c r="O11" i="78"/>
  <c r="M11" i="78"/>
  <c r="L11" i="78"/>
  <c r="K11" i="78"/>
  <c r="S4" i="78"/>
  <c r="R4" i="78"/>
  <c r="Q4" i="78"/>
  <c r="P4" i="78"/>
  <c r="O4" i="78"/>
  <c r="N4" i="78"/>
  <c r="L4" i="78"/>
  <c r="K4" i="78"/>
  <c r="J4" i="78"/>
  <c r="T47" i="77"/>
  <c r="S47" i="77"/>
  <c r="Q47" i="77"/>
  <c r="P47" i="77"/>
  <c r="N47" i="77"/>
  <c r="M47" i="77"/>
  <c r="K47" i="77"/>
  <c r="AD46" i="77"/>
  <c r="AC46" i="77"/>
  <c r="AB46" i="77"/>
  <c r="AA46" i="77"/>
  <c r="Z46" i="77"/>
  <c r="Y46" i="77"/>
  <c r="X46" i="77"/>
  <c r="W46" i="77"/>
  <c r="V46" i="77"/>
  <c r="U46" i="77"/>
  <c r="T46" i="77"/>
  <c r="S46" i="77"/>
  <c r="R46" i="77"/>
  <c r="Q46" i="77"/>
  <c r="P46" i="77"/>
  <c r="O46" i="77"/>
  <c r="N46" i="77"/>
  <c r="M46" i="77"/>
  <c r="L46" i="77"/>
  <c r="K46" i="77"/>
  <c r="AD45" i="77"/>
  <c r="AC45" i="77"/>
  <c r="AB45" i="77"/>
  <c r="AA45" i="77"/>
  <c r="Z45" i="77"/>
  <c r="Y45" i="77"/>
  <c r="X45" i="77"/>
  <c r="W45" i="77"/>
  <c r="V45" i="77"/>
  <c r="U45" i="77"/>
  <c r="T45" i="77"/>
  <c r="S45" i="77"/>
  <c r="R45" i="77"/>
  <c r="Q45" i="77"/>
  <c r="P45" i="77"/>
  <c r="O45" i="77"/>
  <c r="N45" i="77"/>
  <c r="M45" i="77"/>
  <c r="L45" i="77"/>
  <c r="K45" i="77"/>
  <c r="AB44" i="77"/>
  <c r="AA44" i="77"/>
  <c r="Z44" i="77"/>
  <c r="Y44" i="77"/>
  <c r="X44" i="77"/>
  <c r="W44" i="77"/>
  <c r="U44" i="77"/>
  <c r="T44" i="77"/>
  <c r="L44" i="77"/>
  <c r="K44" i="77"/>
  <c r="T38" i="77"/>
  <c r="S38" i="77"/>
  <c r="Q38" i="77"/>
  <c r="P38" i="77"/>
  <c r="N38" i="77"/>
  <c r="M38" i="77"/>
  <c r="K38" i="77"/>
  <c r="AD37" i="77"/>
  <c r="AC37" i="77"/>
  <c r="AB37" i="77"/>
  <c r="AA37" i="77"/>
  <c r="Z37" i="77"/>
  <c r="Y37" i="77"/>
  <c r="X37" i="77"/>
  <c r="W37" i="77"/>
  <c r="V37" i="77"/>
  <c r="U37" i="77"/>
  <c r="T37" i="77"/>
  <c r="S37" i="77"/>
  <c r="R37" i="77"/>
  <c r="Q37" i="77"/>
  <c r="P37" i="77"/>
  <c r="O37" i="77"/>
  <c r="N37" i="77"/>
  <c r="M37" i="77"/>
  <c r="L37" i="77"/>
  <c r="K37" i="77"/>
  <c r="AD36" i="77"/>
  <c r="AC36" i="77"/>
  <c r="AB36" i="77"/>
  <c r="AA36" i="77"/>
  <c r="Z36" i="77"/>
  <c r="Y36" i="77"/>
  <c r="X36" i="77"/>
  <c r="W36" i="77"/>
  <c r="V36" i="77"/>
  <c r="U36" i="77"/>
  <c r="T36" i="77"/>
  <c r="S36" i="77"/>
  <c r="R36" i="77"/>
  <c r="Q36" i="77"/>
  <c r="P36" i="77"/>
  <c r="O36" i="77"/>
  <c r="N36" i="77"/>
  <c r="M36" i="77"/>
  <c r="L36" i="77"/>
  <c r="K36" i="77"/>
  <c r="AB35" i="77"/>
  <c r="AA35" i="77"/>
  <c r="Z35" i="77"/>
  <c r="Y35" i="77"/>
  <c r="X35" i="77"/>
  <c r="W35" i="77"/>
  <c r="U35" i="77"/>
  <c r="T35" i="77"/>
  <c r="L35" i="77"/>
  <c r="K35" i="77"/>
  <c r="T29" i="77"/>
  <c r="S29" i="77"/>
  <c r="Q29" i="77"/>
  <c r="P29" i="77"/>
  <c r="N29" i="77"/>
  <c r="M29" i="77"/>
  <c r="K29" i="77"/>
  <c r="AD28" i="77"/>
  <c r="AC28" i="77"/>
  <c r="AB28" i="77"/>
  <c r="AA28" i="77"/>
  <c r="Z28" i="77"/>
  <c r="Y28" i="77"/>
  <c r="X28" i="77"/>
  <c r="W28" i="77"/>
  <c r="V28" i="77"/>
  <c r="U28" i="77"/>
  <c r="T28" i="77"/>
  <c r="S28" i="77"/>
  <c r="R28" i="77"/>
  <c r="Q28" i="77"/>
  <c r="P28" i="77"/>
  <c r="O28" i="77"/>
  <c r="N28" i="77"/>
  <c r="M28" i="77"/>
  <c r="L28" i="77"/>
  <c r="K28" i="77"/>
  <c r="AD27" i="77"/>
  <c r="AC27" i="77"/>
  <c r="AB27" i="77"/>
  <c r="AA27" i="77"/>
  <c r="Z27" i="77"/>
  <c r="Y27" i="77"/>
  <c r="X27" i="77"/>
  <c r="W27" i="77"/>
  <c r="V27" i="77"/>
  <c r="U27" i="77"/>
  <c r="T27" i="77"/>
  <c r="S27" i="77"/>
  <c r="R27" i="77"/>
  <c r="Q27" i="77"/>
  <c r="P27" i="77"/>
  <c r="O27" i="77"/>
  <c r="N27" i="77"/>
  <c r="M27" i="77"/>
  <c r="L27" i="77"/>
  <c r="K27" i="77"/>
  <c r="AB26" i="77"/>
  <c r="AA26" i="77"/>
  <c r="Z26" i="77"/>
  <c r="Y26" i="77"/>
  <c r="X26" i="77"/>
  <c r="W26" i="77"/>
  <c r="U26" i="77"/>
  <c r="T26" i="77"/>
  <c r="L26" i="77"/>
  <c r="K26" i="77"/>
  <c r="T20" i="77"/>
  <c r="S20" i="77"/>
  <c r="Q20" i="77"/>
  <c r="P20" i="77"/>
  <c r="N20" i="77"/>
  <c r="M20" i="77"/>
  <c r="K20" i="77"/>
  <c r="AD19" i="77"/>
  <c r="AC19" i="77"/>
  <c r="AB19" i="77"/>
  <c r="AA19" i="77"/>
  <c r="Z19" i="77"/>
  <c r="Y19" i="77"/>
  <c r="X19" i="77"/>
  <c r="W19" i="77"/>
  <c r="V19" i="77"/>
  <c r="U19" i="77"/>
  <c r="T19" i="77"/>
  <c r="S19" i="77"/>
  <c r="R19" i="77"/>
  <c r="Q19" i="77"/>
  <c r="P19" i="77"/>
  <c r="O19" i="77"/>
  <c r="N19" i="77"/>
  <c r="M19" i="77"/>
  <c r="L19" i="77"/>
  <c r="K19" i="77"/>
  <c r="AD18" i="77"/>
  <c r="AC18" i="77"/>
  <c r="AB18" i="77"/>
  <c r="AA18" i="77"/>
  <c r="Z18" i="77"/>
  <c r="Y18" i="77"/>
  <c r="X18" i="77"/>
  <c r="W18" i="77"/>
  <c r="V18" i="77"/>
  <c r="U18" i="77"/>
  <c r="T18" i="77"/>
  <c r="S18" i="77"/>
  <c r="R18" i="77"/>
  <c r="Q18" i="77"/>
  <c r="P18" i="77"/>
  <c r="O18" i="77"/>
  <c r="N18" i="77"/>
  <c r="M18" i="77"/>
  <c r="L18" i="77"/>
  <c r="K18" i="77"/>
  <c r="AB17" i="77"/>
  <c r="AA17" i="77"/>
  <c r="Z17" i="77"/>
  <c r="Y17" i="77"/>
  <c r="X17" i="77"/>
  <c r="W17" i="77"/>
  <c r="U17" i="77"/>
  <c r="T17" i="77"/>
  <c r="L17" i="77"/>
  <c r="K17" i="77"/>
  <c r="T11" i="77"/>
  <c r="S11" i="77"/>
  <c r="Q11" i="77"/>
  <c r="P11" i="77"/>
  <c r="N11" i="77"/>
  <c r="M11" i="77"/>
  <c r="K11" i="77"/>
  <c r="AD10" i="77"/>
  <c r="AC10" i="77"/>
  <c r="AB10" i="77"/>
  <c r="AA10" i="77"/>
  <c r="Z10" i="77"/>
  <c r="Y10" i="77"/>
  <c r="X10" i="77"/>
  <c r="W10" i="77"/>
  <c r="V10" i="77"/>
  <c r="U10" i="77"/>
  <c r="T10" i="77"/>
  <c r="S10" i="77"/>
  <c r="R10" i="77"/>
  <c r="Q10" i="77"/>
  <c r="P10" i="77"/>
  <c r="O10" i="77"/>
  <c r="N10" i="77"/>
  <c r="M10" i="77"/>
  <c r="L10" i="77"/>
  <c r="K10" i="77"/>
  <c r="AD9" i="77"/>
  <c r="AC9" i="77"/>
  <c r="AB9" i="77"/>
  <c r="AA9" i="77"/>
  <c r="Z9" i="77"/>
  <c r="Y9" i="77"/>
  <c r="X9" i="77"/>
  <c r="W9" i="77"/>
  <c r="V9" i="77"/>
  <c r="U9" i="77"/>
  <c r="T9" i="77"/>
  <c r="S9" i="77"/>
  <c r="R9" i="77"/>
  <c r="Q9" i="77"/>
  <c r="P9" i="77"/>
  <c r="O9" i="77"/>
  <c r="N9" i="77"/>
  <c r="M9" i="77"/>
  <c r="L9" i="77"/>
  <c r="K9" i="77"/>
  <c r="AB8" i="77"/>
  <c r="AA8" i="77"/>
  <c r="Z8" i="77"/>
  <c r="Y8" i="77"/>
  <c r="X8" i="77"/>
  <c r="W8" i="77"/>
  <c r="U8" i="77"/>
  <c r="T8" i="77"/>
  <c r="L8" i="77"/>
  <c r="K8" i="77"/>
  <c r="S5" i="77"/>
  <c r="R5" i="77"/>
  <c r="Q5" i="77"/>
  <c r="P5" i="77"/>
  <c r="O5" i="77"/>
  <c r="N5" i="77"/>
  <c r="L5" i="77"/>
  <c r="K5" i="77"/>
  <c r="J5" i="77"/>
  <c r="J52" i="76"/>
  <c r="I52" i="76"/>
  <c r="H52" i="76"/>
  <c r="G52" i="76"/>
  <c r="F52" i="76"/>
  <c r="E52" i="76"/>
  <c r="D52" i="76"/>
  <c r="C52" i="76"/>
  <c r="G49" i="76"/>
  <c r="G48" i="76"/>
  <c r="Q43" i="76"/>
  <c r="P43" i="76"/>
  <c r="N43" i="76"/>
  <c r="M43" i="76"/>
  <c r="K43" i="76"/>
  <c r="J43" i="76"/>
  <c r="H43" i="76"/>
  <c r="Y40" i="76"/>
  <c r="X40" i="76"/>
  <c r="W40" i="76"/>
  <c r="V40" i="76"/>
  <c r="U40" i="76"/>
  <c r="T40" i="76"/>
  <c r="R40" i="76"/>
  <c r="Q40" i="76"/>
  <c r="I40" i="76"/>
  <c r="H40" i="76"/>
  <c r="AA34" i="76"/>
  <c r="H42" i="76"/>
  <c r="H41" i="76"/>
  <c r="F34" i="76"/>
  <c r="AC24" i="76"/>
  <c r="AB24" i="76"/>
  <c r="AA24" i="76"/>
  <c r="Z24" i="76"/>
  <c r="Y24" i="76"/>
  <c r="X24" i="76"/>
  <c r="V24" i="76"/>
  <c r="U24" i="76"/>
  <c r="T24" i="76"/>
  <c r="Y20" i="76"/>
  <c r="U20" i="76"/>
  <c r="R20" i="76"/>
  <c r="R17" i="76"/>
  <c r="R16" i="76"/>
  <c r="W14" i="76"/>
  <c r="S14" i="76"/>
  <c r="X10" i="76"/>
  <c r="AB10" i="76"/>
  <c r="Z10" i="76"/>
  <c r="V10" i="76"/>
  <c r="F27" i="84" l="1"/>
  <c r="J20" i="131"/>
  <c r="J20" i="130"/>
  <c r="E49" i="76"/>
  <c r="D49" i="76"/>
  <c r="E48" i="76"/>
  <c r="D48" i="76"/>
  <c r="K40" i="81"/>
  <c r="N40" i="81"/>
  <c r="K16" i="81"/>
  <c r="L28" i="81"/>
  <c r="L16" i="81"/>
  <c r="M16" i="81"/>
  <c r="O16" i="81"/>
  <c r="O16" i="80"/>
  <c r="N12" i="78"/>
  <c r="M28" i="81"/>
  <c r="L40" i="81"/>
  <c r="K52" i="81"/>
  <c r="N28" i="81"/>
  <c r="M40" i="81"/>
  <c r="L52" i="81"/>
  <c r="O28" i="81"/>
  <c r="M52" i="81"/>
  <c r="N52" i="81"/>
  <c r="K46" i="80"/>
  <c r="K36" i="80"/>
  <c r="L46" i="80"/>
  <c r="K26" i="80"/>
  <c r="L36" i="80"/>
  <c r="M46" i="80"/>
  <c r="K16" i="80"/>
  <c r="L26" i="80"/>
  <c r="M36" i="80"/>
  <c r="N46" i="80"/>
  <c r="L16" i="80"/>
  <c r="M26" i="80"/>
  <c r="N36" i="80"/>
  <c r="M16" i="80"/>
  <c r="N26" i="80"/>
  <c r="O12" i="78"/>
  <c r="K12" i="78"/>
  <c r="L12" i="78"/>
  <c r="AG86" i="95" l="1"/>
  <c r="K19" i="93"/>
  <c r="D19" i="93"/>
  <c r="H23" i="92" l="1"/>
  <c r="I23" i="93"/>
  <c r="G26" i="102"/>
  <c r="A17" i="111"/>
  <c r="A21" i="114"/>
  <c r="E40" i="105"/>
  <c r="J41" i="112"/>
  <c r="P18" i="101"/>
  <c r="R15" i="76"/>
  <c r="A13" i="91"/>
  <c r="G31"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L78" authorId="0" shapeId="0" xr:uid="{0C464064-F403-481B-B525-A17A1B6CC2D1}">
      <text>
        <r>
          <rPr>
            <sz val="9"/>
            <color indexed="81"/>
            <rFont val="ＭＳ Ｐゴシック"/>
            <family val="3"/>
            <charset val="128"/>
          </rPr>
          <t>「線」の入力不要
◎JR京都
×JR京都線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A67F5907-B13E-4C86-9628-F04BDCA71AE1}">
      <text>
        <r>
          <rPr>
            <sz val="8"/>
            <color indexed="81"/>
            <rFont val="HG創英角ｺﾞｼｯｸUB"/>
            <family val="3"/>
            <charset val="128"/>
          </rPr>
          <t>ﾘｽﾄより選択</t>
        </r>
      </text>
    </comment>
    <comment ref="AJ1" authorId="0" shapeId="0" xr:uid="{373A5B00-E812-4AB6-8871-E699E294A1DB}">
      <text>
        <r>
          <rPr>
            <sz val="8"/>
            <color indexed="81"/>
            <rFont val="HG創英角ｺﾞｼｯｸUB"/>
            <family val="3"/>
            <charset val="128"/>
          </rPr>
          <t xml:space="preserve">
 ①『入会申込書【全日・保証）』に入力したデータが反映されます。
反映されていない、緑色箇所を入力下さい。
　</t>
        </r>
      </text>
    </comment>
    <comment ref="R4" authorId="0" shapeId="0" xr:uid="{777C4A89-A860-4FFB-BCD3-8FAA1F52C13F}">
      <text>
        <r>
          <rPr>
            <sz val="8"/>
            <color indexed="81"/>
            <rFont val="HG創英角ｺﾞｼｯｸUB"/>
            <family val="3"/>
            <charset val="128"/>
          </rPr>
          <t>ﾘｽﾄより選択</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567ED518-2AF6-44EB-9BD1-277AC571E74C}">
      <text>
        <r>
          <rPr>
            <sz val="11"/>
            <color indexed="81"/>
            <rFont val="ＭＳ 明朝"/>
            <family val="1"/>
            <charset val="128"/>
          </rPr>
          <t>　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627AF02F-0653-4FDA-B420-236D2D7802F6}">
      <text>
        <r>
          <rPr>
            <sz val="8"/>
            <color indexed="81"/>
            <rFont val="ＭＳ 明朝"/>
            <family val="1"/>
            <charset val="128"/>
          </rPr>
          <t>「その他」を選択した場合は入力してください。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Zennichi06</author>
    <author>FJ-USER</author>
  </authors>
  <commentList>
    <comment ref="AZ25" authorId="0" shapeId="0" xr:uid="{219662D8-1A24-4C98-AF4C-D696BE31FE70}">
      <text>
        <r>
          <rPr>
            <sz val="9"/>
            <color indexed="81"/>
            <rFont val="MS P ゴシック"/>
            <family val="3"/>
            <charset val="128"/>
          </rPr>
          <t xml:space="preserve">各書式の日付に反映されます。
</t>
        </r>
      </text>
    </comment>
    <comment ref="AL43" authorId="0" shapeId="0" xr:uid="{A434A02C-4D6A-4E72-928B-7DE4B2363CC0}">
      <text>
        <r>
          <rPr>
            <sz val="9"/>
            <color indexed="81"/>
            <rFont val="MS P ゴシック"/>
            <family val="3"/>
            <charset val="128"/>
          </rPr>
          <t xml:space="preserve">メールアドレスは必須項目です。
ご入会後、大阪府本部HPより変更可能です。
</t>
        </r>
      </text>
    </comment>
    <comment ref="AJ50" authorId="1" shapeId="0" xr:uid="{F9561583-42FD-4FBD-A4C4-3067ACE4C682}">
      <text>
        <r>
          <rPr>
            <sz val="9"/>
            <color indexed="81"/>
            <rFont val="ＭＳ ゴシック"/>
            <family val="3"/>
            <charset val="128"/>
          </rPr>
          <t xml:space="preserve">「その他」を選択した場合は入力してください。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F212A716-9A94-461D-86AF-1059D1F25D5B}">
      <text>
        <r>
          <rPr>
            <sz val="11"/>
            <color indexed="81"/>
            <rFont val="ＭＳ 明朝"/>
            <family val="1"/>
            <charset val="128"/>
          </rPr>
          <t>　本書類は入力不要です。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75C79D85-0326-4A16-8103-53ECBA38370B}">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Zennichi06</author>
    <author>saka</author>
  </authors>
  <commentList>
    <comment ref="A3" authorId="0" shapeId="0" xr:uid="{F71AB0CC-948B-4019-9302-009A9E52B270}">
      <text>
        <r>
          <rPr>
            <sz val="9"/>
            <color indexed="81"/>
            <rFont val="MS P ゴシック"/>
            <family val="3"/>
            <charset val="128"/>
          </rPr>
          <t xml:space="preserve">
本書は入力不要です。
内容を確認の上、印刷頂き、
代表者名自署下さい。
実印にて押印下さい。（法人は法人実印）</t>
        </r>
      </text>
    </comment>
    <comment ref="F54" authorId="1" shapeId="0" xr:uid="{D461EE14-991A-44E8-82CD-A70C6B3B8AC3}">
      <text>
        <r>
          <rPr>
            <b/>
            <sz val="9"/>
            <color indexed="81"/>
            <rFont val="ＭＳ Ｐゴシック"/>
            <family val="3"/>
            <charset val="128"/>
          </rPr>
          <t>自筆でご証明ください。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D4922329-D882-4E5B-AFBA-316D011584B9}">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548B92A1-BAFB-431B-88CD-CFBEB9809964}">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B0D484F4-81EE-4D51-AF36-477D18431656}">
      <text>
        <r>
          <rPr>
            <sz val="11"/>
            <color indexed="81"/>
            <rFont val="ＭＳ 明朝"/>
            <family val="1"/>
            <charset val="128"/>
          </rPr>
          <t>　本書類は入力不要です。
　印刷し、内容をよくご確認下さい。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EFB95115-CDD8-4D3E-8832-FDCC4F667272}">
      <text>
        <r>
          <rPr>
            <sz val="9"/>
            <color indexed="81"/>
            <rFont val="Meiryo UI"/>
            <family val="3"/>
            <charset val="128"/>
          </rPr>
          <t>「近畿レインズ」「ZeNNET」申込書ご記入前にご一読ください。</t>
        </r>
      </text>
    </comment>
  </commentList>
</comments>
</file>

<file path=xl/sharedStrings.xml><?xml version="1.0" encoding="utf-8"?>
<sst xmlns="http://schemas.openxmlformats.org/spreadsheetml/2006/main" count="13571" uniqueCount="5938">
  <si>
    <t>□</t>
  </si>
  <si>
    <t>東京都</t>
    <rPh sb="0" eb="3">
      <t>トウキョウト</t>
    </rPh>
    <phoneticPr fontId="5"/>
  </si>
  <si>
    <t>国土交通大臣</t>
    <rPh sb="0" eb="2">
      <t>コクド</t>
    </rPh>
    <rPh sb="2" eb="4">
      <t>コウツウ</t>
    </rPh>
    <rPh sb="4" eb="6">
      <t>ダイジン</t>
    </rPh>
    <phoneticPr fontId="5"/>
  </si>
  <si>
    <t>氏名</t>
    <rPh sb="0" eb="2">
      <t>シメイ</t>
    </rPh>
    <phoneticPr fontId="5"/>
  </si>
  <si>
    <t>（</t>
    <phoneticPr fontId="5"/>
  </si>
  <si>
    <t>）</t>
    <phoneticPr fontId="5"/>
  </si>
  <si>
    <t>免許番号</t>
    <rPh sb="0" eb="2">
      <t>メンキョ</t>
    </rPh>
    <rPh sb="2" eb="4">
      <t>バンゴウ</t>
    </rPh>
    <phoneticPr fontId="5"/>
  </si>
  <si>
    <t>号</t>
    <rPh sb="0" eb="1">
      <t>ゴウ</t>
    </rPh>
    <phoneticPr fontId="5"/>
  </si>
  <si>
    <t>生年月日</t>
    <rPh sb="0" eb="2">
      <t>セイネン</t>
    </rPh>
    <rPh sb="2" eb="4">
      <t>ガッピ</t>
    </rPh>
    <phoneticPr fontId="5"/>
  </si>
  <si>
    <t>商号</t>
    <rPh sb="0" eb="2">
      <t>ショウゴウ</t>
    </rPh>
    <phoneticPr fontId="5"/>
  </si>
  <si>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</si>
  <si>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</si>
  <si>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</si>
  <si>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</si>
  <si>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</si>
  <si>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</si>
  <si>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</si>
  <si>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</si>
  <si>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</si>
  <si>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</si>
  <si>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</si>
  <si>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</si>
  <si>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</si>
  <si>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</si>
  <si>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</si>
  <si>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</si>
  <si>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</si>
  <si>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</si>
  <si>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</si>
  <si>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</si>
  <si>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</si>
  <si>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</si>
  <si>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</si>
  <si>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</si>
  <si>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</si>
  <si>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</si>
  <si>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</si>
  <si>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</si>
  <si>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</si>
  <si>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</si>
  <si>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</si>
  <si>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</si>
  <si>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</si>
  <si>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</si>
  <si>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</si>
  <si>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</si>
  <si>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</si>
  <si>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</si>
  <si>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</si>
  <si>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</si>
  <si>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</si>
  <si>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</si>
  <si>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</si>
  <si>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</si>
  <si>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</si>
  <si>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5"/>
  </si>
  <si>
    <t>宮崎県知事</t>
    <rPh sb="0" eb="2">
      <t>ミヤザキ</t>
    </rPh>
    <rPh sb="2" eb="5">
      <t>ケンチジ</t>
    </rPh>
    <phoneticPr fontId="5"/>
  </si>
  <si>
    <t>岩手県</t>
    <rPh sb="0" eb="3">
      <t>イワテケン</t>
    </rPh>
    <phoneticPr fontId="5"/>
  </si>
  <si>
    <t>和歌山県</t>
    <rPh sb="0" eb="4">
      <t>ワカヤマケン</t>
    </rPh>
    <phoneticPr fontId="5"/>
  </si>
  <si>
    <t>フリガナ</t>
    <phoneticPr fontId="5"/>
  </si>
  <si>
    <t>性別</t>
    <rPh sb="0" eb="2">
      <t>セイベツ</t>
    </rPh>
    <phoneticPr fontId="5"/>
  </si>
  <si>
    <t>年</t>
    <rPh sb="0" eb="1">
      <t>ネン</t>
    </rPh>
    <phoneticPr fontId="5"/>
  </si>
  <si>
    <t>日</t>
    <rPh sb="0" eb="1">
      <t>ニチ</t>
    </rPh>
    <phoneticPr fontId="5"/>
  </si>
  <si>
    <t>月</t>
    <rPh sb="0" eb="1">
      <t>ツキ</t>
    </rPh>
    <phoneticPr fontId="5"/>
  </si>
  <si>
    <t>月</t>
    <rPh sb="0" eb="1">
      <t>ガツ</t>
    </rPh>
    <phoneticPr fontId="5"/>
  </si>
  <si>
    <t>青森県</t>
    <rPh sb="0" eb="3">
      <t>アオモリケン</t>
    </rPh>
    <phoneticPr fontId="5"/>
  </si>
  <si>
    <t>宮城県</t>
    <rPh sb="0" eb="3">
      <t>ミヤギケン</t>
    </rPh>
    <phoneticPr fontId="5"/>
  </si>
  <si>
    <t>秋田県</t>
    <rPh sb="0" eb="2">
      <t>アキタ</t>
    </rPh>
    <rPh sb="2" eb="3">
      <t>ケン</t>
    </rPh>
    <phoneticPr fontId="5"/>
  </si>
  <si>
    <t>山形県</t>
    <rPh sb="0" eb="3">
      <t>ヤマガタケン</t>
    </rPh>
    <phoneticPr fontId="5"/>
  </si>
  <si>
    <t>福島県</t>
    <rPh sb="0" eb="2">
      <t>フクシマ</t>
    </rPh>
    <rPh sb="2" eb="3">
      <t>ケン</t>
    </rPh>
    <phoneticPr fontId="5"/>
  </si>
  <si>
    <t>殿</t>
    <rPh sb="0" eb="1">
      <t>ドノ</t>
    </rPh>
    <phoneticPr fontId="5"/>
  </si>
  <si>
    <t>茨城県</t>
    <rPh sb="0" eb="3">
      <t>イバラキケン</t>
    </rPh>
    <phoneticPr fontId="5"/>
  </si>
  <si>
    <t>栃木県</t>
    <rPh sb="0" eb="3">
      <t>トチギケン</t>
    </rPh>
    <phoneticPr fontId="5"/>
  </si>
  <si>
    <t>群馬県</t>
    <rPh sb="0" eb="3">
      <t>グンマケン</t>
    </rPh>
    <phoneticPr fontId="5"/>
  </si>
  <si>
    <t>免許証番号</t>
    <rPh sb="0" eb="3">
      <t>メンキョショウ</t>
    </rPh>
    <rPh sb="3" eb="5">
      <t>バンゴウ</t>
    </rPh>
    <phoneticPr fontId="5"/>
  </si>
  <si>
    <t>第</t>
    <rPh sb="0" eb="1">
      <t>ダイ</t>
    </rPh>
    <phoneticPr fontId="5"/>
  </si>
  <si>
    <t>埼玉県</t>
    <rPh sb="0" eb="3">
      <t>サイタマケン</t>
    </rPh>
    <phoneticPr fontId="5"/>
  </si>
  <si>
    <t>千葉県</t>
    <rPh sb="0" eb="3">
      <t>チバケン</t>
    </rPh>
    <phoneticPr fontId="5"/>
  </si>
  <si>
    <t>神奈川県</t>
    <rPh sb="0" eb="4">
      <t>カナガワケン</t>
    </rPh>
    <phoneticPr fontId="5"/>
  </si>
  <si>
    <t>山梨県</t>
    <rPh sb="0" eb="3">
      <t>ヤマナシケン</t>
    </rPh>
    <phoneticPr fontId="5"/>
  </si>
  <si>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</si>
  <si>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</si>
  <si>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</si>
  <si>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</si>
  <si>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</si>
  <si>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</si>
  <si>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</si>
  <si>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ＴＥＬ</t>
    <phoneticPr fontId="5"/>
  </si>
  <si>
    <t>愛知県</t>
    <rPh sb="0" eb="3">
      <t>アイチケン</t>
    </rPh>
    <phoneticPr fontId="5"/>
  </si>
  <si>
    <t>三重県</t>
    <rPh sb="0" eb="3">
      <t>ミエケン</t>
    </rPh>
    <phoneticPr fontId="5"/>
  </si>
  <si>
    <t>－</t>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</si>
  <si>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</si>
  <si>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</si>
  <si>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</si>
  <si>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</si>
  <si>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登録番号</t>
    <rPh sb="0" eb="2">
      <t>トウロク</t>
    </rPh>
    <rPh sb="2" eb="4">
      <t>バンゴウ</t>
    </rPh>
    <phoneticPr fontId="5"/>
  </si>
  <si>
    <t>登録年月日</t>
    <rPh sb="0" eb="2">
      <t>トウロク</t>
    </rPh>
    <rPh sb="2" eb="5">
      <t>ネンガッピ</t>
    </rPh>
    <phoneticPr fontId="5"/>
  </si>
  <si>
    <t>奈良県</t>
    <rPh sb="0" eb="3">
      <t>ナラケン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</si>
  <si>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</si>
  <si>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</si>
  <si>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</si>
  <si>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</si>
  <si>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</si>
  <si>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</si>
  <si>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</si>
  <si>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</si>
  <si>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</si>
  <si>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</si>
  <si>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</si>
  <si>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</si>
  <si>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</si>
  <si>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</si>
  <si>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</si>
  <si>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</si>
  <si>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</si>
  <si>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代表者</t>
    <rPh sb="0" eb="3">
      <t>ダイヒョウシャ</t>
    </rPh>
    <phoneticPr fontId="5"/>
  </si>
  <si>
    <t>所在地</t>
    <rPh sb="0" eb="3">
      <t>ショザイチ</t>
    </rPh>
    <phoneticPr fontId="5"/>
  </si>
  <si>
    <t>□</t>
    <phoneticPr fontId="5"/>
  </si>
  <si>
    <t>入会申込に必要な書類</t>
    <rPh sb="0" eb="2">
      <t>ニュウカイ</t>
    </rPh>
    <rPh sb="2" eb="4">
      <t>モウシコ</t>
    </rPh>
    <rPh sb="5" eb="7">
      <t>ヒツヨウ</t>
    </rPh>
    <rPh sb="8" eb="10">
      <t>ショルイ</t>
    </rPh>
    <phoneticPr fontId="5"/>
  </si>
  <si>
    <t>協会指定提出書類</t>
    <rPh sb="0" eb="2">
      <t>キョウカイ</t>
    </rPh>
    <rPh sb="2" eb="4">
      <t>シテイ</t>
    </rPh>
    <rPh sb="4" eb="6">
      <t>テイシュツ</t>
    </rPh>
    <rPh sb="6" eb="8">
      <t>ショルイ</t>
    </rPh>
    <phoneticPr fontId="5"/>
  </si>
  <si>
    <t>自己で用意する書類</t>
    <rPh sb="0" eb="2">
      <t>ジコ</t>
    </rPh>
    <rPh sb="3" eb="5">
      <t>ヨウイ</t>
    </rPh>
    <rPh sb="7" eb="9">
      <t>ショルイ</t>
    </rPh>
    <phoneticPr fontId="5"/>
  </si>
  <si>
    <t>３</t>
    <phoneticPr fontId="5"/>
  </si>
  <si>
    <t>４</t>
    <phoneticPr fontId="5"/>
  </si>
  <si>
    <t>５</t>
    <phoneticPr fontId="5"/>
  </si>
  <si>
    <t>弁済業務保証金分担金納付書</t>
    <rPh sb="0" eb="2">
      <t>ベンサイ</t>
    </rPh>
    <rPh sb="2" eb="4">
      <t>ギョウム</t>
    </rPh>
    <rPh sb="4" eb="7">
      <t>ホショウキン</t>
    </rPh>
    <rPh sb="7" eb="10">
      <t>ブンタンキン</t>
    </rPh>
    <rPh sb="10" eb="13">
      <t>ノウフショ</t>
    </rPh>
    <phoneticPr fontId="5"/>
  </si>
  <si>
    <t>【法人申請者】
①法人印鑑証明書　原本1通</t>
    <rPh sb="1" eb="3">
      <t>ホウジン</t>
    </rPh>
    <rPh sb="3" eb="6">
      <t>シンセイシャ</t>
    </rPh>
    <rPh sb="9" eb="11">
      <t>ホウジン</t>
    </rPh>
    <rPh sb="11" eb="13">
      <t>インカン</t>
    </rPh>
    <rPh sb="13" eb="16">
      <t>ショウメイショ</t>
    </rPh>
    <rPh sb="17" eb="19">
      <t>ゲンポン</t>
    </rPh>
    <rPh sb="20" eb="21">
      <t>ツウ</t>
    </rPh>
    <phoneticPr fontId="5"/>
  </si>
  <si>
    <t>【個人申請者】個人印鑑証明書　原本1通</t>
    <rPh sb="1" eb="3">
      <t>コジン</t>
    </rPh>
    <rPh sb="3" eb="6">
      <t>シンセイシャ</t>
    </rPh>
    <rPh sb="7" eb="9">
      <t>コジン</t>
    </rPh>
    <rPh sb="9" eb="11">
      <t>インカン</t>
    </rPh>
    <rPh sb="11" eb="14">
      <t>ショウメイショ</t>
    </rPh>
    <rPh sb="15" eb="17">
      <t>ゲンポン</t>
    </rPh>
    <rPh sb="18" eb="19">
      <t>ツウ</t>
    </rPh>
    <phoneticPr fontId="5"/>
  </si>
  <si>
    <t>９</t>
    <phoneticPr fontId="5"/>
  </si>
  <si>
    <t>公益社団法人 全日本不動産協会
個人情報のお取り扱いについて</t>
    <rPh sb="0" eb="2">
      <t>コウエキ</t>
    </rPh>
    <rPh sb="2" eb="4">
      <t>シャダン</t>
    </rPh>
    <rPh sb="4" eb="6">
      <t>ホウジン</t>
    </rPh>
    <rPh sb="16" eb="18">
      <t>コジン</t>
    </rPh>
    <rPh sb="18" eb="20">
      <t>ジョウホウ</t>
    </rPh>
    <rPh sb="22" eb="23">
      <t>ト</t>
    </rPh>
    <rPh sb="24" eb="25">
      <t>アツカ</t>
    </rPh>
    <phoneticPr fontId="5"/>
  </si>
  <si>
    <t>公益社団法人 不動産保証協会
個人情報のお取り扱いについて</t>
    <rPh sb="0" eb="2">
      <t>コウエキ</t>
    </rPh>
    <rPh sb="2" eb="4">
      <t>シャダン</t>
    </rPh>
    <rPh sb="4" eb="6">
      <t>ホウジン</t>
    </rPh>
    <rPh sb="15" eb="17">
      <t>コジン</t>
    </rPh>
    <rPh sb="17" eb="19">
      <t>ジョウホウ</t>
    </rPh>
    <rPh sb="21" eb="22">
      <t>ト</t>
    </rPh>
    <rPh sb="23" eb="24">
      <t>アツカ</t>
    </rPh>
    <phoneticPr fontId="5"/>
  </si>
  <si>
    <t>【既供託業者のみ】
　①宅建免許証の写し
　②供託書（1,000万円分）の写し</t>
    <phoneticPr fontId="5"/>
  </si>
  <si>
    <t>専任取引士</t>
    <rPh sb="0" eb="2">
      <t>センニン</t>
    </rPh>
    <rPh sb="2" eb="4">
      <t>トリヒキ</t>
    </rPh>
    <rPh sb="4" eb="5">
      <t>シ</t>
    </rPh>
    <phoneticPr fontId="5"/>
  </si>
  <si>
    <t>支部</t>
    <rPh sb="0" eb="2">
      <t>シブ</t>
    </rPh>
    <phoneticPr fontId="5"/>
  </si>
  <si>
    <t>２</t>
    <phoneticPr fontId="5"/>
  </si>
  <si>
    <t>〒540-0012 大阪市中央区谷町1-3-26　全日大阪会館</t>
    <rPh sb="10" eb="12">
      <t>オオサカ</t>
    </rPh>
    <rPh sb="12" eb="13">
      <t>シ</t>
    </rPh>
    <rPh sb="13" eb="16">
      <t>チュウオウク</t>
    </rPh>
    <rPh sb="16" eb="18">
      <t>タニマチ</t>
    </rPh>
    <rPh sb="25" eb="26">
      <t>ゼン</t>
    </rPh>
    <rPh sb="26" eb="27">
      <t>ニチ</t>
    </rPh>
    <rPh sb="27" eb="29">
      <t>オオサカ</t>
    </rPh>
    <rPh sb="29" eb="31">
      <t>カイカン</t>
    </rPh>
    <phoneticPr fontId="5"/>
  </si>
  <si>
    <t>政令使用人</t>
    <rPh sb="0" eb="2">
      <t>セイレイ</t>
    </rPh>
    <rPh sb="2" eb="4">
      <t>シヨウ</t>
    </rPh>
    <rPh sb="4" eb="5">
      <t>ニン</t>
    </rPh>
    <phoneticPr fontId="5"/>
  </si>
  <si>
    <t>本店</t>
    <rPh sb="0" eb="2">
      <t>ホンテン</t>
    </rPh>
    <phoneticPr fontId="5"/>
  </si>
  <si>
    <t>支店</t>
    <rPh sb="0" eb="2">
      <t>シテン</t>
    </rPh>
    <phoneticPr fontId="5"/>
  </si>
  <si>
    <r>
      <t>ＴＥＬ　　</t>
    </r>
    <r>
      <rPr>
        <b/>
        <sz val="11"/>
        <color indexed="10"/>
        <rFont val="ＭＳ Ｐゴシック"/>
        <family val="3"/>
        <charset val="128"/>
      </rPr>
      <t>　06　　（　0000　）　0000</t>
    </r>
    <phoneticPr fontId="5"/>
  </si>
  <si>
    <t>その他</t>
    <rPh sb="2" eb="3">
      <t>タ</t>
    </rPh>
    <phoneticPr fontId="5"/>
  </si>
  <si>
    <t>商号又は名称</t>
    <rPh sb="0" eb="2">
      <t>ショウゴウ</t>
    </rPh>
    <rPh sb="2" eb="3">
      <t>マタ</t>
    </rPh>
    <rPh sb="4" eb="6">
      <t>メイショウ</t>
    </rPh>
    <phoneticPr fontId="5"/>
  </si>
  <si>
    <t>記</t>
    <rPh sb="0" eb="1">
      <t>キ</t>
    </rPh>
    <phoneticPr fontId="5"/>
  </si>
  <si>
    <t>公益社団法人　全日本不動産協会大阪府本部</t>
    <rPh sb="0" eb="2">
      <t>コウエキ</t>
    </rPh>
    <rPh sb="2" eb="4">
      <t>シャダン</t>
    </rPh>
    <rPh sb="4" eb="6">
      <t>ホウジン</t>
    </rPh>
    <rPh sb="7" eb="10">
      <t>ゼンニホン</t>
    </rPh>
    <rPh sb="10" eb="13">
      <t>フドウサン</t>
    </rPh>
    <rPh sb="13" eb="15">
      <t>キョウカイ</t>
    </rPh>
    <rPh sb="15" eb="18">
      <t>オオサカフ</t>
    </rPh>
    <rPh sb="18" eb="20">
      <t>ホンブ</t>
    </rPh>
    <phoneticPr fontId="5"/>
  </si>
  <si>
    <t>公益社団法人　不動産保証協会大阪府本部</t>
    <rPh sb="0" eb="2">
      <t>コウエキ</t>
    </rPh>
    <rPh sb="2" eb="4">
      <t>シャダン</t>
    </rPh>
    <rPh sb="4" eb="6">
      <t>ホウジン</t>
    </rPh>
    <rPh sb="7" eb="10">
      <t>フドウサン</t>
    </rPh>
    <rPh sb="10" eb="12">
      <t>ホショウ</t>
    </rPh>
    <rPh sb="12" eb="14">
      <t>キョウカイ</t>
    </rPh>
    <rPh sb="14" eb="17">
      <t>オオサカフ</t>
    </rPh>
    <rPh sb="17" eb="19">
      <t>ホンブ</t>
    </rPh>
    <phoneticPr fontId="5"/>
  </si>
  <si>
    <t>他協会社員の場合は『弁済業務保証金分担金納付書』写し（供託書写し添付）</t>
    <rPh sb="0" eb="1">
      <t>タ</t>
    </rPh>
    <rPh sb="1" eb="3">
      <t>キョウカイ</t>
    </rPh>
    <rPh sb="3" eb="5">
      <t>シャイン</t>
    </rPh>
    <rPh sb="6" eb="8">
      <t>バアイ</t>
    </rPh>
    <rPh sb="10" eb="12">
      <t>ベンサイ</t>
    </rPh>
    <rPh sb="12" eb="14">
      <t>ギョウム</t>
    </rPh>
    <rPh sb="14" eb="17">
      <t>ホショウキン</t>
    </rPh>
    <rPh sb="17" eb="20">
      <t>ブンタンキン</t>
    </rPh>
    <rPh sb="20" eb="23">
      <t>ノウフショ</t>
    </rPh>
    <rPh sb="24" eb="25">
      <t>ウツ</t>
    </rPh>
    <rPh sb="27" eb="29">
      <t>キョウタク</t>
    </rPh>
    <rPh sb="29" eb="30">
      <t>ショ</t>
    </rPh>
    <rPh sb="30" eb="31">
      <t>ウツ</t>
    </rPh>
    <rPh sb="32" eb="34">
      <t>テンプ</t>
    </rPh>
    <phoneticPr fontId="5"/>
  </si>
  <si>
    <t>①</t>
    <phoneticPr fontId="5"/>
  </si>
  <si>
    <t>②</t>
    <phoneticPr fontId="5"/>
  </si>
  <si>
    <t>担当者名</t>
    <rPh sb="0" eb="3">
      <t>タントウシャ</t>
    </rPh>
    <rPh sb="3" eb="4">
      <t>メイ</t>
    </rPh>
    <phoneticPr fontId="5"/>
  </si>
  <si>
    <t>日</t>
    <rPh sb="0" eb="1">
      <t>ヒ</t>
    </rPh>
    <phoneticPr fontId="5"/>
  </si>
  <si>
    <t>ＦＡＸ</t>
    <phoneticPr fontId="5"/>
  </si>
  <si>
    <t>名</t>
    <rPh sb="0" eb="1">
      <t>メイ</t>
    </rPh>
    <phoneticPr fontId="5"/>
  </si>
  <si>
    <t>免許年月日</t>
    <rPh sb="0" eb="2">
      <t>メンキョ</t>
    </rPh>
    <rPh sb="2" eb="5">
      <t>ネンガッピ</t>
    </rPh>
    <phoneticPr fontId="5"/>
  </si>
  <si>
    <t>○</t>
    <phoneticPr fontId="5"/>
  </si>
  <si>
    <t>１</t>
    <phoneticPr fontId="5"/>
  </si>
  <si>
    <t>６</t>
    <phoneticPr fontId="5"/>
  </si>
  <si>
    <t>②連帯保証人（代表者）の印鑑証明書　原本1通</t>
    <phoneticPr fontId="5"/>
  </si>
  <si>
    <t>７</t>
    <phoneticPr fontId="5"/>
  </si>
  <si>
    <t>８</t>
    <phoneticPr fontId="5"/>
  </si>
  <si>
    <t>代表者届（代表者が2名以上の場合のみ）</t>
    <rPh sb="0" eb="3">
      <t>ダイヒョウシャ</t>
    </rPh>
    <rPh sb="3" eb="4">
      <t>トドケ</t>
    </rPh>
    <rPh sb="5" eb="7">
      <t>ダイヒョウ</t>
    </rPh>
    <rPh sb="7" eb="8">
      <t>シャ</t>
    </rPh>
    <rPh sb="10" eb="11">
      <t>メイ</t>
    </rPh>
    <rPh sb="11" eb="13">
      <t>イジョウ</t>
    </rPh>
    <rPh sb="14" eb="16">
      <t>バアイ</t>
    </rPh>
    <phoneticPr fontId="5"/>
  </si>
  <si>
    <t>　</t>
    <phoneticPr fontId="5"/>
  </si>
  <si>
    <t>　　　　　TEL:06-6947-0341 FAX:06-6947-7661</t>
    <phoneticPr fontId="5"/>
  </si>
  <si>
    <t>写真・取引士証の表・裏写し</t>
    <rPh sb="0" eb="2">
      <t>シャシン</t>
    </rPh>
    <rPh sb="3" eb="5">
      <t>トリヒキ</t>
    </rPh>
    <rPh sb="5" eb="6">
      <t>シ</t>
    </rPh>
    <rPh sb="6" eb="7">
      <t>ショウ</t>
    </rPh>
    <rPh sb="8" eb="9">
      <t>オモテ</t>
    </rPh>
    <rPh sb="10" eb="11">
      <t>ウラ</t>
    </rPh>
    <rPh sb="11" eb="12">
      <t>ウツ</t>
    </rPh>
    <phoneticPr fontId="5"/>
  </si>
  <si>
    <r>
      <t xml:space="preserve">大阪府発行免許通知はがきの写
既免許業者は免許証の写し
</t>
    </r>
    <r>
      <rPr>
        <sz val="11"/>
        <rFont val="HG創英角ｺﾞｼｯｸUB"/>
        <family val="3"/>
        <charset val="128"/>
      </rPr>
      <t>※大臣免許＝免許決定通知書（地方整備局発行）</t>
    </r>
    <rPh sb="0" eb="3">
      <t>オオサカフ</t>
    </rPh>
    <rPh sb="3" eb="5">
      <t>ハッコウ</t>
    </rPh>
    <rPh sb="5" eb="7">
      <t>メンキョ</t>
    </rPh>
    <rPh sb="7" eb="9">
      <t>ツウチ</t>
    </rPh>
    <rPh sb="13" eb="14">
      <t>ウツ</t>
    </rPh>
    <rPh sb="15" eb="16">
      <t>スデ</t>
    </rPh>
    <rPh sb="16" eb="18">
      <t>メンキョ</t>
    </rPh>
    <rPh sb="18" eb="20">
      <t>ギョウシャ</t>
    </rPh>
    <rPh sb="21" eb="24">
      <t>メンキョショウ</t>
    </rPh>
    <rPh sb="25" eb="26">
      <t>ウツ</t>
    </rPh>
    <rPh sb="29" eb="31">
      <t>ダイジン</t>
    </rPh>
    <rPh sb="31" eb="33">
      <t>メンキョ</t>
    </rPh>
    <rPh sb="34" eb="36">
      <t>メンキョ</t>
    </rPh>
    <rPh sb="36" eb="38">
      <t>ケッテイ</t>
    </rPh>
    <rPh sb="38" eb="41">
      <t>ツウチショ</t>
    </rPh>
    <rPh sb="42" eb="44">
      <t>チホウ</t>
    </rPh>
    <rPh sb="44" eb="46">
      <t>セイビ</t>
    </rPh>
    <rPh sb="46" eb="47">
      <t>キョク</t>
    </rPh>
    <rPh sb="47" eb="49">
      <t>ハッコウ</t>
    </rPh>
    <phoneticPr fontId="5"/>
  </si>
  <si>
    <r>
      <t xml:space="preserve">免許申請書の写し一式
（既免許業者は更新申請書）
</t>
    </r>
    <r>
      <rPr>
        <sz val="12"/>
        <color indexed="10"/>
        <rFont val="HG創英角ｺﾞｼｯｸUB"/>
        <family val="3"/>
        <charset val="128"/>
      </rPr>
      <t>※不足書類がある場合は再作成の上提出</t>
    </r>
    <rPh sb="0" eb="2">
      <t>メンキョ</t>
    </rPh>
    <rPh sb="2" eb="5">
      <t>シンセイショ</t>
    </rPh>
    <rPh sb="6" eb="7">
      <t>ウツ</t>
    </rPh>
    <rPh sb="8" eb="10">
      <t>イッシキ</t>
    </rPh>
    <rPh sb="12" eb="13">
      <t>キ</t>
    </rPh>
    <rPh sb="13" eb="15">
      <t>メンキョ</t>
    </rPh>
    <rPh sb="15" eb="17">
      <t>ギョウシャ</t>
    </rPh>
    <rPh sb="26" eb="28">
      <t>フソク</t>
    </rPh>
    <rPh sb="28" eb="30">
      <t>ショルイ</t>
    </rPh>
    <rPh sb="33" eb="35">
      <t>バアイ</t>
    </rPh>
    <rPh sb="36" eb="39">
      <t>サイサクセイ</t>
    </rPh>
    <rPh sb="40" eb="41">
      <t>ウエ</t>
    </rPh>
    <rPh sb="41" eb="43">
      <t>テイシュツ</t>
    </rPh>
    <phoneticPr fontId="5"/>
  </si>
  <si>
    <t>専任取引士届（専任取引士が2名以上の場合のみ）</t>
    <rPh sb="0" eb="2">
      <t>センニン</t>
    </rPh>
    <rPh sb="2" eb="4">
      <t>トリヒ</t>
    </rPh>
    <rPh sb="4" eb="5">
      <t>シ</t>
    </rPh>
    <rPh sb="5" eb="6">
      <t>トド</t>
    </rPh>
    <rPh sb="7" eb="9">
      <t>センニン</t>
    </rPh>
    <rPh sb="9" eb="11">
      <t>トリヒキ</t>
    </rPh>
    <rPh sb="11" eb="12">
      <t>シ</t>
    </rPh>
    <rPh sb="14" eb="15">
      <t>メイ</t>
    </rPh>
    <rPh sb="15" eb="17">
      <t>イジョウ</t>
    </rPh>
    <rPh sb="18" eb="20">
      <t>バアイ</t>
    </rPh>
    <phoneticPr fontId="5"/>
  </si>
  <si>
    <t>本部委員会記入欄</t>
    <rPh sb="0" eb="2">
      <t>ホンブ</t>
    </rPh>
    <rPh sb="2" eb="5">
      <t>イインカイ</t>
    </rPh>
    <rPh sb="5" eb="7">
      <t>キニュウ</t>
    </rPh>
    <rPh sb="7" eb="8">
      <t>ラン</t>
    </rPh>
    <phoneticPr fontId="5"/>
  </si>
  <si>
    <t>メモ欄</t>
    <rPh sb="2" eb="3">
      <t>ラン</t>
    </rPh>
    <phoneticPr fontId="5"/>
  </si>
  <si>
    <t>委員長</t>
    <rPh sb="0" eb="3">
      <t>イインチョウ</t>
    </rPh>
    <phoneticPr fontId="5"/>
  </si>
  <si>
    <t>委員</t>
    <rPh sb="0" eb="2">
      <t>イイン</t>
    </rPh>
    <phoneticPr fontId="5"/>
  </si>
  <si>
    <t>入会手続・事務所調査・面接
連絡先</t>
    <rPh sb="0" eb="2">
      <t>ニュウカイ</t>
    </rPh>
    <rPh sb="2" eb="4">
      <t>テツヅ</t>
    </rPh>
    <rPh sb="5" eb="8">
      <t>ジムショ</t>
    </rPh>
    <rPh sb="8" eb="10">
      <t>チョウサ</t>
    </rPh>
    <rPh sb="11" eb="13">
      <t>メンセツ</t>
    </rPh>
    <rPh sb="14" eb="16">
      <t>レンラク</t>
    </rPh>
    <rPh sb="16" eb="17">
      <t>サキ</t>
    </rPh>
    <phoneticPr fontId="5"/>
  </si>
  <si>
    <r>
      <t>府庁受付 日付</t>
    </r>
    <r>
      <rPr>
        <sz val="14"/>
        <color indexed="10"/>
        <rFont val="ＭＳ Ｐゴシック"/>
        <family val="3"/>
        <charset val="128"/>
      </rPr>
      <t>　</t>
    </r>
    <r>
      <rPr>
        <sz val="11"/>
        <color theme="1"/>
        <rFont val="ＭＳ Ｐゴシック"/>
        <family val="3"/>
        <charset val="128"/>
        <scheme val="minor"/>
      </rPr>
      <t>　　　　　</t>
    </r>
    <r>
      <rPr>
        <sz val="14"/>
        <color indexed="10"/>
        <rFont val="ＭＳ Ｐゴシック"/>
        <family val="3"/>
        <charset val="128"/>
      </rPr>
      <t>　</t>
    </r>
    <rPh sb="0" eb="2">
      <t>フチョウ</t>
    </rPh>
    <rPh sb="2" eb="4">
      <t>ウケツケ</t>
    </rPh>
    <rPh sb="5" eb="7">
      <t>ヒヅケ</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</si>
  <si>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5"/>
  </si>
  <si>
    <t>近畿レインズ・ラビーネット加入申込書</t>
    <rPh sb="0" eb="2">
      <t>キンキ</t>
    </rPh>
    <rPh sb="13" eb="15">
      <t>カニュウ</t>
    </rPh>
    <rPh sb="15" eb="18">
      <t>モウシコミショ</t>
    </rPh>
    <phoneticPr fontId="5"/>
  </si>
  <si>
    <t>12</t>
    <phoneticPr fontId="5"/>
  </si>
  <si>
    <t>全日本不動産政治連盟入会申込書</t>
    <rPh sb="0" eb="3">
      <t>ゼンニホン</t>
    </rPh>
    <rPh sb="3" eb="6">
      <t>フドウサン</t>
    </rPh>
    <rPh sb="6" eb="8">
      <t>セイジ</t>
    </rPh>
    <rPh sb="8" eb="10">
      <t>レンメイ</t>
    </rPh>
    <rPh sb="10" eb="12">
      <t>ニュウカイ</t>
    </rPh>
    <rPh sb="12" eb="14">
      <t>モウシコミ</t>
    </rPh>
    <rPh sb="14" eb="15">
      <t>ショ</t>
    </rPh>
    <phoneticPr fontId="5"/>
  </si>
  <si>
    <t>大阪府知事</t>
    <rPh sb="0" eb="3">
      <t>オオサカフ</t>
    </rPh>
    <rPh sb="3" eb="5">
      <t>チジ</t>
    </rPh>
    <phoneticPr fontId="5"/>
  </si>
  <si>
    <t>住所</t>
    <rPh sb="0" eb="2">
      <t>ジュウショ</t>
    </rPh>
    <phoneticPr fontId="5"/>
  </si>
  <si>
    <t>電話番号</t>
    <rPh sb="0" eb="2">
      <t>デンワ</t>
    </rPh>
    <rPh sb="2" eb="4">
      <t>バンゴウ</t>
    </rPh>
    <phoneticPr fontId="5"/>
  </si>
  <si>
    <t>13</t>
    <phoneticPr fontId="5"/>
  </si>
  <si>
    <t>15</t>
    <phoneticPr fontId="5"/>
  </si>
  <si>
    <t>商号（名称）</t>
    <rPh sb="0" eb="2">
      <t>ショウゴウ</t>
    </rPh>
    <rPh sb="3" eb="5">
      <t>メイショウ</t>
    </rPh>
    <phoneticPr fontId="5"/>
  </si>
  <si>
    <r>
      <t xml:space="preserve">確約書 </t>
    </r>
    <r>
      <rPr>
        <sz val="14"/>
        <color rgb="FFFF0000"/>
        <rFont val="HG創英角ｺﾞｼｯｸUB"/>
        <family val="3"/>
        <charset val="128"/>
      </rPr>
      <t>（実印押印）</t>
    </r>
    <r>
      <rPr>
        <sz val="14"/>
        <rFont val="HG創英角ｺﾞｼｯｸUB"/>
        <family val="3"/>
        <charset val="128"/>
      </rPr>
      <t xml:space="preserve"> </t>
    </r>
    <rPh sb="0" eb="2">
      <t>カクヤク</t>
    </rPh>
    <rPh sb="5" eb="7">
      <t>ジツイン</t>
    </rPh>
    <rPh sb="7" eb="9">
      <t>オウイン</t>
    </rPh>
    <phoneticPr fontId="5"/>
  </si>
  <si>
    <r>
      <t>誓約書</t>
    </r>
    <r>
      <rPr>
        <sz val="14"/>
        <color rgb="FFFF0000"/>
        <rFont val="HG創英角ｺﾞｼｯｸUB"/>
        <family val="3"/>
        <charset val="128"/>
      </rPr>
      <t>（署名・実印押印）</t>
    </r>
    <rPh sb="0" eb="3">
      <t>セイヤクショ</t>
    </rPh>
    <rPh sb="4" eb="6">
      <t>ショメイ</t>
    </rPh>
    <rPh sb="7" eb="11">
      <t>ジツインオウイン</t>
    </rPh>
    <phoneticPr fontId="5"/>
  </si>
  <si>
    <r>
      <t>連帯保証人届出書</t>
    </r>
    <r>
      <rPr>
        <sz val="12"/>
        <rFont val="HG創英角ｺﾞｼｯｸUB"/>
        <family val="3"/>
        <charset val="128"/>
      </rPr>
      <t>(法人の場合）</t>
    </r>
    <r>
      <rPr>
        <sz val="14"/>
        <rFont val="HG創英角ｺﾞｼｯｸUB"/>
        <family val="3"/>
        <charset val="128"/>
      </rPr>
      <t xml:space="preserve">
</t>
    </r>
    <r>
      <rPr>
        <sz val="10"/>
        <rFont val="HG創英角ｺﾞｼｯｸUB"/>
        <family val="3"/>
        <charset val="128"/>
      </rPr>
      <t xml:space="preserve">※主たる個人の場合、審査結果による
</t>
    </r>
    <r>
      <rPr>
        <sz val="14"/>
        <color rgb="FFFF0000"/>
        <rFont val="HG創英角ｺﾞｼｯｸUB"/>
        <family val="3"/>
        <charset val="128"/>
      </rPr>
      <t>（署名・実印押印）</t>
    </r>
    <rPh sb="0" eb="2">
      <t>レンタイ</t>
    </rPh>
    <rPh sb="2" eb="5">
      <t>ホショウニン</t>
    </rPh>
    <rPh sb="5" eb="8">
      <t>トドケデショ</t>
    </rPh>
    <rPh sb="9" eb="11">
      <t>ホウジン</t>
    </rPh>
    <rPh sb="12" eb="14">
      <t>バアイ</t>
    </rPh>
    <rPh sb="17" eb="18">
      <t>シュ</t>
    </rPh>
    <rPh sb="20" eb="22">
      <t>コジン</t>
    </rPh>
    <rPh sb="23" eb="25">
      <t>バアイ</t>
    </rPh>
    <rPh sb="26" eb="28">
      <t>シンサ</t>
    </rPh>
    <rPh sb="28" eb="30">
      <t>ケッカ</t>
    </rPh>
    <rPh sb="35" eb="37">
      <t>ショメイ</t>
    </rPh>
    <rPh sb="38" eb="40">
      <t>ジツイン</t>
    </rPh>
    <rPh sb="40" eb="42">
      <t>オウイン</t>
    </rPh>
    <phoneticPr fontId="5"/>
  </si>
  <si>
    <r>
      <t xml:space="preserve">③法人の登記事項証明書　写し1通
</t>
    </r>
    <r>
      <rPr>
        <sz val="12"/>
        <color rgb="FFFF0000"/>
        <rFont val="HG創英角ｺﾞｼｯｸUB"/>
        <family val="3"/>
        <charset val="128"/>
      </rPr>
      <t>（事業目的欄に宅建業を営む旨の記載が必要）</t>
    </r>
    <rPh sb="1" eb="3">
      <t>ホウジン</t>
    </rPh>
    <rPh sb="4" eb="6">
      <t>トウキ</t>
    </rPh>
    <rPh sb="6" eb="8">
      <t>ジコウ</t>
    </rPh>
    <rPh sb="12" eb="13">
      <t>ウツ</t>
    </rPh>
    <rPh sb="18" eb="20">
      <t>ジギョウ</t>
    </rPh>
    <rPh sb="20" eb="22">
      <t>モクテキ</t>
    </rPh>
    <rPh sb="22" eb="23">
      <t>ラン</t>
    </rPh>
    <rPh sb="24" eb="27">
      <t>タッケンギョウ</t>
    </rPh>
    <rPh sb="28" eb="29">
      <t>イトナ</t>
    </rPh>
    <rPh sb="30" eb="31">
      <t>ムネ</t>
    </rPh>
    <rPh sb="32" eb="34">
      <t>キサイ</t>
    </rPh>
    <rPh sb="35" eb="37">
      <t>ヒツヨウ</t>
    </rPh>
    <phoneticPr fontId="5"/>
  </si>
  <si>
    <t>別記</t>
    <rPh sb="0" eb="2">
      <t>ベッキ</t>
    </rPh>
    <phoneticPr fontId="5"/>
  </si>
  <si>
    <t>（Ａ４）</t>
    <phoneticPr fontId="5"/>
  </si>
  <si>
    <t>様式第１号</t>
    <phoneticPr fontId="5"/>
  </si>
  <si>
    <t>（第一条関係）</t>
    <rPh sb="1" eb="2">
      <t>ダイ</t>
    </rPh>
    <rPh sb="2" eb="3">
      <t>イチ</t>
    </rPh>
    <rPh sb="3" eb="4">
      <t>ジョウ</t>
    </rPh>
    <rPh sb="4" eb="6">
      <t>カンケイ</t>
    </rPh>
    <phoneticPr fontId="5"/>
  </si>
  <si>
    <t>０</t>
    <phoneticPr fontId="5"/>
  </si>
  <si>
    <t>免　許　申　請　書</t>
    <rPh sb="0" eb="1">
      <t>メン</t>
    </rPh>
    <rPh sb="2" eb="3">
      <t>モト</t>
    </rPh>
    <rPh sb="4" eb="5">
      <t>サル</t>
    </rPh>
    <rPh sb="6" eb="7">
      <t>ショウ</t>
    </rPh>
    <rPh sb="8" eb="9">
      <t>ショ</t>
    </rPh>
    <phoneticPr fontId="5"/>
  </si>
  <si>
    <t>（第一面）</t>
    <rPh sb="1" eb="2">
      <t>ダイ</t>
    </rPh>
    <rPh sb="2" eb="3">
      <t>イチ</t>
    </rPh>
    <rPh sb="3" eb="4">
      <t>メン</t>
    </rPh>
    <phoneticPr fontId="5"/>
  </si>
  <si>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5"/>
  </si>
  <si>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5"/>
  </si>
  <si>
    <t>申請者</t>
    <rPh sb="0" eb="3">
      <t>シンセイシャ</t>
    </rPh>
    <phoneticPr fontId="5"/>
  </si>
  <si>
    <t>郵便番号</t>
    <rPh sb="0" eb="2">
      <t>ユウビン</t>
    </rPh>
    <rPh sb="2" eb="4">
      <t>バンゴウ</t>
    </rPh>
    <phoneticPr fontId="5"/>
  </si>
  <si>
    <t>主たる事務所の</t>
    <rPh sb="0" eb="1">
      <t>シュ</t>
    </rPh>
    <rPh sb="3" eb="6">
      <t>ジムショ</t>
    </rPh>
    <phoneticPr fontId="5"/>
  </si>
  <si>
    <t>（法人にあっては、</t>
    <rPh sb="1" eb="3">
      <t>ホウジン</t>
    </rPh>
    <phoneticPr fontId="5"/>
  </si>
  <si>
    <t>代表者の氏名）</t>
    <rPh sb="0" eb="3">
      <t>ダイヒョウシャ</t>
    </rPh>
    <rPh sb="4" eb="6">
      <t>シメイ</t>
    </rPh>
    <phoneticPr fontId="5"/>
  </si>
  <si>
    <t>ファクシミリ番号</t>
    <rPh sb="6" eb="8">
      <t>バンゴウ</t>
    </rPh>
    <phoneticPr fontId="5"/>
  </si>
  <si>
    <t>受付番号</t>
    <rPh sb="0" eb="2">
      <t>ウケツケ</t>
    </rPh>
    <rPh sb="2" eb="4">
      <t>バンゴウ</t>
    </rPh>
    <phoneticPr fontId="5"/>
  </si>
  <si>
    <t>受付年月日</t>
    <rPh sb="0" eb="2">
      <t>ウケツケ</t>
    </rPh>
    <rPh sb="2" eb="5">
      <t>ネンガッピ</t>
    </rPh>
    <phoneticPr fontId="5"/>
  </si>
  <si>
    <t>申請時の免許証番号</t>
    <rPh sb="0" eb="2">
      <t>シンセイ</t>
    </rPh>
    <rPh sb="2" eb="3">
      <t>トキ</t>
    </rPh>
    <rPh sb="4" eb="7">
      <t>メンキョショウ</t>
    </rPh>
    <rPh sb="7" eb="9">
      <t>バンゴウ</t>
    </rPh>
    <phoneticPr fontId="5"/>
  </si>
  <si>
    <t>※</t>
    <phoneticPr fontId="5"/>
  </si>
  <si>
    <t>（有効期間：</t>
    <rPh sb="1" eb="3">
      <t>ユウコウ</t>
    </rPh>
    <rPh sb="3" eb="5">
      <t>キカン</t>
    </rPh>
    <phoneticPr fontId="5"/>
  </si>
  <si>
    <t>日～</t>
    <rPh sb="0" eb="1">
      <t>ヒ</t>
    </rPh>
    <phoneticPr fontId="5"/>
  </si>
  <si>
    <t>日）</t>
    <rPh sb="0" eb="1">
      <t>ヒ</t>
    </rPh>
    <phoneticPr fontId="5"/>
  </si>
  <si>
    <t>免許の</t>
    <rPh sb="0" eb="2">
      <t>メンキョ</t>
    </rPh>
    <phoneticPr fontId="5"/>
  </si>
  <si>
    <t>免許換え後の</t>
    <rPh sb="0" eb="2">
      <t>メンキョ</t>
    </rPh>
    <rPh sb="2" eb="3">
      <t>ガ</t>
    </rPh>
    <rPh sb="4" eb="5">
      <t>ゴ</t>
    </rPh>
    <phoneticPr fontId="5"/>
  </si>
  <si>
    <t>（　　）</t>
    <phoneticPr fontId="5"/>
  </si>
  <si>
    <t>第　　　　　　　</t>
    <rPh sb="0" eb="1">
      <t>ダイ</t>
    </rPh>
    <phoneticPr fontId="5"/>
  </si>
  <si>
    <t>号</t>
    <phoneticPr fontId="5"/>
  </si>
  <si>
    <t>種類</t>
    <rPh sb="0" eb="2">
      <t>シュルイ</t>
    </rPh>
    <phoneticPr fontId="5"/>
  </si>
  <si>
    <t>１．新規</t>
    <rPh sb="2" eb="4">
      <t>シンキ</t>
    </rPh>
    <phoneticPr fontId="5"/>
  </si>
  <si>
    <t>免許権者コード</t>
    <rPh sb="0" eb="2">
      <t>メンキョ</t>
    </rPh>
    <rPh sb="2" eb="4">
      <t>ケンシャ</t>
    </rPh>
    <phoneticPr fontId="5"/>
  </si>
  <si>
    <t>知事</t>
    <phoneticPr fontId="5"/>
  </si>
  <si>
    <t>２．免許換え新規→</t>
    <rPh sb="2" eb="4">
      <t>メンキョ</t>
    </rPh>
    <rPh sb="4" eb="5">
      <t>ガ</t>
    </rPh>
    <rPh sb="6" eb="8">
      <t>シンキ</t>
    </rPh>
    <phoneticPr fontId="5"/>
  </si>
  <si>
    <t>３．更新</t>
    <rPh sb="2" eb="4">
      <t>コウシン</t>
    </rPh>
    <phoneticPr fontId="5"/>
  </si>
  <si>
    <t>有効期間</t>
    <rPh sb="0" eb="2">
      <t>ユウコウ</t>
    </rPh>
    <rPh sb="2" eb="4">
      <t>キカン</t>
    </rPh>
    <phoneticPr fontId="5"/>
  </si>
  <si>
    <t>日から</t>
    <rPh sb="0" eb="1">
      <t>ヒ</t>
    </rPh>
    <phoneticPr fontId="5"/>
  </si>
  <si>
    <t>日まで</t>
    <rPh sb="0" eb="1">
      <t>ヒ</t>
    </rPh>
    <phoneticPr fontId="5"/>
  </si>
  <si>
    <t>項番</t>
    <rPh sb="0" eb="2">
      <t>コウバン</t>
    </rPh>
    <phoneticPr fontId="5"/>
  </si>
  <si>
    <t>◎　商号又は名称</t>
    <rPh sb="2" eb="4">
      <t>ショウゴウ</t>
    </rPh>
    <rPh sb="4" eb="5">
      <t>マタ</t>
    </rPh>
    <rPh sb="6" eb="8">
      <t>メイショウ</t>
    </rPh>
    <phoneticPr fontId="5"/>
  </si>
  <si>
    <t>法人・個人の別</t>
    <rPh sb="0" eb="2">
      <t>ホウジン</t>
    </rPh>
    <rPh sb="3" eb="5">
      <t>コジン</t>
    </rPh>
    <rPh sb="6" eb="7">
      <t>ベツ</t>
    </rPh>
    <phoneticPr fontId="5"/>
  </si>
  <si>
    <t>１１</t>
    <phoneticPr fontId="5"/>
  </si>
  <si>
    <t>１．法人</t>
    <rPh sb="2" eb="4">
      <t>ホウジン</t>
    </rPh>
    <phoneticPr fontId="5"/>
  </si>
  <si>
    <t>２．個人</t>
    <rPh sb="2" eb="4">
      <t>コジン</t>
    </rPh>
    <phoneticPr fontId="5"/>
  </si>
  <si>
    <t>商号又は</t>
    <rPh sb="0" eb="2">
      <t>ショウゴウ</t>
    </rPh>
    <rPh sb="2" eb="3">
      <t>マタ</t>
    </rPh>
    <phoneticPr fontId="5"/>
  </si>
  <si>
    <t>確認欄</t>
    <rPh sb="0" eb="2">
      <t>カクニン</t>
    </rPh>
    <rPh sb="2" eb="3">
      <t>ラン</t>
    </rPh>
    <phoneticPr fontId="5"/>
  </si>
  <si>
    <t>名称</t>
    <rPh sb="0" eb="2">
      <t>メイショウ</t>
    </rPh>
    <phoneticPr fontId="5"/>
  </si>
  <si>
    <t>◎　代表者又は個人に関する事項</t>
    <rPh sb="2" eb="5">
      <t>ダイヒョウシャ</t>
    </rPh>
    <rPh sb="5" eb="6">
      <t>マタ</t>
    </rPh>
    <rPh sb="7" eb="9">
      <t>コジン</t>
    </rPh>
    <rPh sb="10" eb="11">
      <t>カン</t>
    </rPh>
    <rPh sb="13" eb="15">
      <t>ジコウ</t>
    </rPh>
    <phoneticPr fontId="5"/>
  </si>
  <si>
    <t>１２</t>
    <phoneticPr fontId="5"/>
  </si>
  <si>
    <t>役名コード</t>
    <rPh sb="0" eb="2">
      <t>ヤクメイ</t>
    </rPh>
    <phoneticPr fontId="5"/>
  </si>
  <si>
    <t>年</t>
    <rPh sb="0" eb="1">
      <t>トシ</t>
    </rPh>
    <phoneticPr fontId="5"/>
  </si>
  <si>
    <t>◎宅地建物取引業以外に行っている事業がある場合にはその種類</t>
    <rPh sb="1" eb="3">
      <t>タクチ</t>
    </rPh>
    <rPh sb="3" eb="5">
      <t>タテモノ</t>
    </rPh>
    <rPh sb="5" eb="8">
      <t>トリヒキギョウ</t>
    </rPh>
    <rPh sb="8" eb="10">
      <t>イガイ</t>
    </rPh>
    <rPh sb="11" eb="12">
      <t>オコナ</t>
    </rPh>
    <phoneticPr fontId="5"/>
  </si>
  <si>
    <t>◎所属している不動産業関係団体がある場合にはその名称</t>
    <rPh sb="1" eb="3">
      <t>ショゾク</t>
    </rPh>
    <rPh sb="7" eb="10">
      <t>フドウサン</t>
    </rPh>
    <rPh sb="10" eb="11">
      <t>ギョウ</t>
    </rPh>
    <rPh sb="11" eb="13">
      <t>カンケイ</t>
    </rPh>
    <rPh sb="13" eb="15">
      <t>ダンタイ</t>
    </rPh>
    <rPh sb="18" eb="20">
      <t>バアイ</t>
    </rPh>
    <rPh sb="24" eb="26">
      <t>メイショウ</t>
    </rPh>
    <phoneticPr fontId="5"/>
  </si>
  <si>
    <t>１３</t>
    <phoneticPr fontId="5"/>
  </si>
  <si>
    <t>兼業コード</t>
    <rPh sb="0" eb="2">
      <t>ケンギョウ</t>
    </rPh>
    <phoneticPr fontId="5"/>
  </si>
  <si>
    <t>所属団体コード</t>
    <rPh sb="0" eb="2">
      <t>ショゾク</t>
    </rPh>
    <rPh sb="2" eb="4">
      <t>ダンタイ</t>
    </rPh>
    <phoneticPr fontId="5"/>
  </si>
  <si>
    <t>◎</t>
    <phoneticPr fontId="5"/>
  </si>
  <si>
    <t>資本金(千円)</t>
    <rPh sb="0" eb="3">
      <t>シホンキン</t>
    </rPh>
    <rPh sb="4" eb="6">
      <t>センエン</t>
    </rPh>
    <phoneticPr fontId="5"/>
  </si>
  <si>
    <t>千万</t>
    <rPh sb="0" eb="2">
      <t>センマン</t>
    </rPh>
    <phoneticPr fontId="5"/>
  </si>
  <si>
    <t>百万</t>
    <rPh sb="0" eb="2">
      <t>ヒャクマン</t>
    </rPh>
    <phoneticPr fontId="5"/>
  </si>
  <si>
    <t>十万</t>
    <rPh sb="0" eb="2">
      <t>ジュウマン</t>
    </rPh>
    <phoneticPr fontId="5"/>
  </si>
  <si>
    <t>万</t>
    <rPh sb="0" eb="1">
      <t>マン</t>
    </rPh>
    <phoneticPr fontId="5"/>
  </si>
  <si>
    <t>千</t>
    <rPh sb="0" eb="1">
      <t>セン</t>
    </rPh>
    <phoneticPr fontId="5"/>
  </si>
  <si>
    <t>（第二面）</t>
    <rPh sb="1" eb="2">
      <t>ダイ</t>
    </rPh>
    <rPh sb="2" eb="3">
      <t>ニ</t>
    </rPh>
    <rPh sb="3" eb="4">
      <t>メン</t>
    </rPh>
    <phoneticPr fontId="5"/>
  </si>
  <si>
    <t>（第一面）</t>
    <phoneticPr fontId="5"/>
  </si>
  <si>
    <t>相談役及び顧問（法人の場合）</t>
    <rPh sb="0" eb="3">
      <t>ソウダンヤク</t>
    </rPh>
    <rPh sb="3" eb="4">
      <t>オヨ</t>
    </rPh>
    <rPh sb="5" eb="7">
      <t>コモン</t>
    </rPh>
    <rPh sb="8" eb="10">
      <t>ホウジン</t>
    </rPh>
    <rPh sb="11" eb="13">
      <t>バアイ</t>
    </rPh>
    <phoneticPr fontId="5"/>
  </si>
  <si>
    <t>就任年月日</t>
    <rPh sb="0" eb="2">
      <t>シュウニン</t>
    </rPh>
    <rPh sb="2" eb="5">
      <t>ネンガッピ</t>
    </rPh>
    <phoneticPr fontId="5"/>
  </si>
  <si>
    <t>住所市区町村コード</t>
    <rPh sb="0" eb="2">
      <t>ジュウショ</t>
    </rPh>
    <rPh sb="2" eb="3">
      <t>シ</t>
    </rPh>
    <rPh sb="3" eb="4">
      <t>ク</t>
    </rPh>
    <rPh sb="4" eb="6">
      <t>チョウソン</t>
    </rPh>
    <phoneticPr fontId="5"/>
  </si>
  <si>
    <t>氏名又は名称</t>
    <rPh sb="0" eb="2">
      <t>シメイ</t>
    </rPh>
    <rPh sb="2" eb="3">
      <t>マタ</t>
    </rPh>
    <rPh sb="4" eb="6">
      <t>メイショウ</t>
    </rPh>
    <phoneticPr fontId="5"/>
  </si>
  <si>
    <t>保有株式の数</t>
    <rPh sb="0" eb="2">
      <t>ホユウ</t>
    </rPh>
    <rPh sb="2" eb="4">
      <t>カブシキ</t>
    </rPh>
    <rPh sb="5" eb="6">
      <t>カズ</t>
    </rPh>
    <phoneticPr fontId="5"/>
  </si>
  <si>
    <t>株</t>
    <rPh sb="0" eb="1">
      <t>カブ</t>
    </rPh>
    <phoneticPr fontId="5"/>
  </si>
  <si>
    <t>％</t>
    <phoneticPr fontId="5"/>
  </si>
  <si>
    <t>（出資金額）</t>
    <rPh sb="1" eb="3">
      <t>シュッシ</t>
    </rPh>
    <rPh sb="3" eb="5">
      <t>キンガク</t>
    </rPh>
    <phoneticPr fontId="5"/>
  </si>
  <si>
    <t>（円）</t>
    <rPh sb="1" eb="2">
      <t>エン</t>
    </rPh>
    <phoneticPr fontId="5"/>
  </si>
  <si>
    <t>市区町村コード</t>
    <rPh sb="0" eb="1">
      <t>シ</t>
    </rPh>
    <rPh sb="1" eb="2">
      <t>ク</t>
    </rPh>
    <rPh sb="2" eb="4">
      <t>チョウソン</t>
    </rPh>
    <phoneticPr fontId="5"/>
  </si>
  <si>
    <t>職名</t>
    <rPh sb="0" eb="2">
      <t>ショクメイ</t>
    </rPh>
    <phoneticPr fontId="5"/>
  </si>
  <si>
    <t>期間</t>
    <rPh sb="0" eb="2">
      <t>キカン</t>
    </rPh>
    <phoneticPr fontId="5"/>
  </si>
  <si>
    <t>至</t>
    <rPh sb="0" eb="1">
      <t>イタ</t>
    </rPh>
    <phoneticPr fontId="5"/>
  </si>
  <si>
    <t>上記のとおり相違ありません。</t>
    <rPh sb="0" eb="2">
      <t>ジョウキ</t>
    </rPh>
    <rPh sb="6" eb="8">
      <t>ソウイ</t>
    </rPh>
    <phoneticPr fontId="5"/>
  </si>
  <si>
    <t>印</t>
    <rPh sb="0" eb="1">
      <t>イン</t>
    </rPh>
    <phoneticPr fontId="5"/>
  </si>
  <si>
    <t>宅地建物取引業法第31条の3第1項に規定する専任の宅地建物取引士の設置等に係る誓約書</t>
    <rPh sb="0" eb="2">
      <t>タクチ</t>
    </rPh>
    <rPh sb="2" eb="4">
      <t>タテモノ</t>
    </rPh>
    <rPh sb="4" eb="7">
      <t>トリヒキギョウ</t>
    </rPh>
    <rPh sb="7" eb="8">
      <t>ホウ</t>
    </rPh>
    <rPh sb="8" eb="9">
      <t>ダイ</t>
    </rPh>
    <rPh sb="11" eb="12">
      <t>ジョウ</t>
    </rPh>
    <rPh sb="14" eb="15">
      <t>ダイ</t>
    </rPh>
    <rPh sb="16" eb="17">
      <t>コウ</t>
    </rPh>
    <rPh sb="18" eb="20">
      <t>キテイ</t>
    </rPh>
    <rPh sb="22" eb="24">
      <t>センニン</t>
    </rPh>
    <rPh sb="25" eb="27">
      <t>タクチ</t>
    </rPh>
    <rPh sb="27" eb="29">
      <t>タテモノ</t>
    </rPh>
    <rPh sb="29" eb="31">
      <t>トリヒキ</t>
    </rPh>
    <rPh sb="31" eb="32">
      <t>シ</t>
    </rPh>
    <rPh sb="33" eb="36">
      <t>セッチナド</t>
    </rPh>
    <rPh sb="37" eb="38">
      <t>カカ</t>
    </rPh>
    <rPh sb="39" eb="42">
      <t>セイヤクショ</t>
    </rPh>
    <phoneticPr fontId="5"/>
  </si>
  <si>
    <t>「専任の宅地建物取引士」の専任性について</t>
    <rPh sb="1" eb="3">
      <t>センニン</t>
    </rPh>
    <rPh sb="4" eb="11">
      <t>タクチタテモノトリヒキシ</t>
    </rPh>
    <rPh sb="13" eb="15">
      <t>センニン</t>
    </rPh>
    <rPh sb="15" eb="16">
      <t>セイ</t>
    </rPh>
    <phoneticPr fontId="5"/>
  </si>
  <si>
    <t>　「専任」とは、原則として、宅地建物取引業を営む事務所及び案内書等（以下「当該事務所等」という。）</t>
    <rPh sb="2" eb="4">
      <t>センニン</t>
    </rPh>
    <rPh sb="8" eb="10">
      <t>ゲンソク</t>
    </rPh>
    <rPh sb="14" eb="16">
      <t>タクチ</t>
    </rPh>
    <rPh sb="16" eb="18">
      <t>タテモノ</t>
    </rPh>
    <rPh sb="18" eb="21">
      <t>トリヒキギョウ</t>
    </rPh>
    <rPh sb="22" eb="23">
      <t>イトナ</t>
    </rPh>
    <rPh sb="24" eb="26">
      <t>ジム</t>
    </rPh>
    <rPh sb="26" eb="27">
      <t>ショ</t>
    </rPh>
    <rPh sb="27" eb="28">
      <t>オヨ</t>
    </rPh>
    <rPh sb="29" eb="32">
      <t>アンナイショ</t>
    </rPh>
    <rPh sb="32" eb="33">
      <t>ナド</t>
    </rPh>
    <rPh sb="34" eb="36">
      <t>イカ</t>
    </rPh>
    <rPh sb="37" eb="39">
      <t>トウガイ</t>
    </rPh>
    <rPh sb="39" eb="41">
      <t>ジム</t>
    </rPh>
    <rPh sb="41" eb="42">
      <t>ショ</t>
    </rPh>
    <rPh sb="42" eb="43">
      <t>ナド</t>
    </rPh>
    <phoneticPr fontId="5"/>
  </si>
  <si>
    <t>に常勤（宅地建物取引業者の通常の勤務時間を勤務することをいう。）して、専ら宅地建物取引業に従事する</t>
    <rPh sb="1" eb="3">
      <t>ジョウキン</t>
    </rPh>
    <rPh sb="4" eb="11">
      <t>タクチタテモノトリヒキギョウ</t>
    </rPh>
    <rPh sb="11" eb="12">
      <t>シャ</t>
    </rPh>
    <rPh sb="13" eb="15">
      <t>ツウジョウ</t>
    </rPh>
    <rPh sb="16" eb="18">
      <t>キンム</t>
    </rPh>
    <rPh sb="18" eb="20">
      <t>ジカン</t>
    </rPh>
    <rPh sb="21" eb="23">
      <t>キンム</t>
    </rPh>
    <rPh sb="35" eb="36">
      <t>モッパ</t>
    </rPh>
    <rPh sb="37" eb="44">
      <t>タクチタテモノトリヒキギョウ</t>
    </rPh>
    <phoneticPr fontId="5"/>
  </si>
  <si>
    <t>状態をいいます。（国土交通省「宅地建物取引業法の解釈・運用の考え方」（平成13年1月6日国土交通省</t>
    <rPh sb="0" eb="2">
      <t>ジョウタイ</t>
    </rPh>
    <rPh sb="9" eb="11">
      <t>コクド</t>
    </rPh>
    <rPh sb="11" eb="14">
      <t>コウツウショウ</t>
    </rPh>
    <rPh sb="15" eb="22">
      <t>タクチタテモノトリヒキギョウ</t>
    </rPh>
    <rPh sb="22" eb="23">
      <t>ホウ</t>
    </rPh>
    <rPh sb="24" eb="26">
      <t>カイシャク</t>
    </rPh>
    <rPh sb="27" eb="29">
      <t>ウンヨウ</t>
    </rPh>
    <rPh sb="30" eb="31">
      <t>カンガ</t>
    </rPh>
    <rPh sb="32" eb="33">
      <t>カタ</t>
    </rPh>
    <rPh sb="35" eb="37">
      <t>ヘイセイ</t>
    </rPh>
    <rPh sb="39" eb="40">
      <t>ネン</t>
    </rPh>
    <rPh sb="41" eb="42">
      <t>ガツ</t>
    </rPh>
    <rPh sb="43" eb="44">
      <t>ニチ</t>
    </rPh>
    <rPh sb="44" eb="46">
      <t>コクド</t>
    </rPh>
    <rPh sb="46" eb="49">
      <t>コウツウショウ</t>
    </rPh>
    <phoneticPr fontId="5"/>
  </si>
  <si>
    <t>総動発第3号）第31条の3第1項関係3「専任の宅地建物取引士」の専任性について　より）</t>
    <rPh sb="0" eb="1">
      <t>ソウ</t>
    </rPh>
    <rPh sb="1" eb="2">
      <t>ドウ</t>
    </rPh>
    <rPh sb="2" eb="3">
      <t>ハツ</t>
    </rPh>
    <rPh sb="3" eb="4">
      <t>ダイ</t>
    </rPh>
    <rPh sb="5" eb="6">
      <t>ゴウ</t>
    </rPh>
    <rPh sb="7" eb="8">
      <t>ダイ</t>
    </rPh>
    <rPh sb="10" eb="11">
      <t>ジョウ</t>
    </rPh>
    <rPh sb="13" eb="14">
      <t>ダイ</t>
    </rPh>
    <rPh sb="15" eb="16">
      <t>コウ</t>
    </rPh>
    <rPh sb="16" eb="18">
      <t>カンケイ</t>
    </rPh>
    <rPh sb="20" eb="22">
      <t>センニン</t>
    </rPh>
    <rPh sb="23" eb="30">
      <t>タクチタテモノトリヒキシ</t>
    </rPh>
    <rPh sb="32" eb="34">
      <t>センニン</t>
    </rPh>
    <rPh sb="34" eb="35">
      <t>セイ</t>
    </rPh>
    <phoneticPr fontId="5"/>
  </si>
  <si>
    <t>■「宅地建物取引業法の解釈・運用の考え方」に基づく、大阪府における専任の宅地建物取引士の常勤性</t>
    <rPh sb="2" eb="10">
      <t>タクチタテモノトリヒキギョウホウ</t>
    </rPh>
    <rPh sb="11" eb="13">
      <t>カイシャク</t>
    </rPh>
    <rPh sb="14" eb="16">
      <t>ウンヨウ</t>
    </rPh>
    <rPh sb="17" eb="18">
      <t>カンガ</t>
    </rPh>
    <rPh sb="19" eb="20">
      <t>カタ</t>
    </rPh>
    <rPh sb="22" eb="23">
      <t>モト</t>
    </rPh>
    <rPh sb="26" eb="29">
      <t>オオサカフ</t>
    </rPh>
    <rPh sb="33" eb="35">
      <t>センニン</t>
    </rPh>
    <rPh sb="36" eb="43">
      <t>タクチタテモノトリヒキシ</t>
    </rPh>
    <rPh sb="44" eb="46">
      <t>ジョウキン</t>
    </rPh>
    <rPh sb="46" eb="47">
      <t>セイ</t>
    </rPh>
    <phoneticPr fontId="5"/>
  </si>
  <si>
    <t>　及び専従性の取扱いについて</t>
    <rPh sb="1" eb="2">
      <t>オヨ</t>
    </rPh>
    <rPh sb="3" eb="5">
      <t>センジュウ</t>
    </rPh>
    <rPh sb="5" eb="6">
      <t>セイ</t>
    </rPh>
    <rPh sb="7" eb="9">
      <t>トリアツカ</t>
    </rPh>
    <phoneticPr fontId="5"/>
  </si>
  <si>
    <t>〇常勤性</t>
    <rPh sb="1" eb="3">
      <t>ジョウキン</t>
    </rPh>
    <rPh sb="3" eb="4">
      <t>セイ</t>
    </rPh>
    <phoneticPr fontId="5"/>
  </si>
  <si>
    <t>　専任の宅地建物取引士が当該事務所等に常時勤務することをいいます。</t>
    <rPh sb="1" eb="3">
      <t>センニン</t>
    </rPh>
    <rPh sb="4" eb="11">
      <t>タクチタテモノトリヒキシ</t>
    </rPh>
    <rPh sb="12" eb="14">
      <t>トウガイ</t>
    </rPh>
    <rPh sb="14" eb="16">
      <t>ジム</t>
    </rPh>
    <rPh sb="16" eb="17">
      <t>ショ</t>
    </rPh>
    <rPh sb="17" eb="18">
      <t>ナド</t>
    </rPh>
    <rPh sb="19" eb="21">
      <t>ジョウジ</t>
    </rPh>
    <rPh sb="21" eb="23">
      <t>キンム</t>
    </rPh>
    <phoneticPr fontId="5"/>
  </si>
  <si>
    <t>常時勤務とは、宅地建物取引士と宅建業者との間に雇用契約等の継続的な関係があり、当該事務所等の</t>
    <rPh sb="0" eb="2">
      <t>ジョウジ</t>
    </rPh>
    <rPh sb="2" eb="4">
      <t>キンム</t>
    </rPh>
    <rPh sb="7" eb="14">
      <t>タクチタテモノトリヒキシ</t>
    </rPh>
    <rPh sb="15" eb="17">
      <t>タッケン</t>
    </rPh>
    <rPh sb="17" eb="19">
      <t>ギョウシャ</t>
    </rPh>
    <rPh sb="21" eb="22">
      <t>アイダ</t>
    </rPh>
    <rPh sb="23" eb="25">
      <t>コヨウ</t>
    </rPh>
    <rPh sb="25" eb="28">
      <t>ケイヤクナド</t>
    </rPh>
    <rPh sb="29" eb="32">
      <t>ケイゾクテキ</t>
    </rPh>
    <rPh sb="33" eb="35">
      <t>カンケイ</t>
    </rPh>
    <rPh sb="39" eb="45">
      <t>トウガイジムショナド</t>
    </rPh>
    <phoneticPr fontId="5"/>
  </si>
  <si>
    <t>業務時間に当該事務所等の業務に従事する必要があります。</t>
    <rPh sb="0" eb="2">
      <t>ギョウム</t>
    </rPh>
    <rPh sb="2" eb="4">
      <t>ジカン</t>
    </rPh>
    <rPh sb="5" eb="11">
      <t>トウガイジムショナド</t>
    </rPh>
    <rPh sb="12" eb="14">
      <t>ギョウム</t>
    </rPh>
    <rPh sb="15" eb="17">
      <t>ジュウジ</t>
    </rPh>
    <rPh sb="19" eb="21">
      <t>ヒツヨウ</t>
    </rPh>
    <phoneticPr fontId="5"/>
  </si>
  <si>
    <t>〇専従性</t>
    <rPh sb="1" eb="3">
      <t>センジュウ</t>
    </rPh>
    <rPh sb="3" eb="4">
      <t>セイ</t>
    </rPh>
    <phoneticPr fontId="5"/>
  </si>
  <si>
    <t>　専任の宅地建物取引士は、専ら（※）当該事務所等の宅地建物取引業に従事する必要があります。</t>
    <rPh sb="1" eb="3">
      <t>センニン</t>
    </rPh>
    <rPh sb="4" eb="11">
      <t>タクチタテモノトリヒキシ</t>
    </rPh>
    <rPh sb="13" eb="14">
      <t>モッパ</t>
    </rPh>
    <rPh sb="18" eb="24">
      <t>トウガイジムショナド</t>
    </rPh>
    <rPh sb="25" eb="32">
      <t>タクチタテモノトリヒキギョウ</t>
    </rPh>
    <rPh sb="33" eb="35">
      <t>ジュウジ</t>
    </rPh>
    <rPh sb="37" eb="39">
      <t>ヒツヨウ</t>
    </rPh>
    <phoneticPr fontId="5"/>
  </si>
  <si>
    <t>（※）当該事務所（免許業者）が宅地建物取引業以外の業種を兼業している場合等で、当該事務所において</t>
    <rPh sb="3" eb="5">
      <t>トウガイ</t>
    </rPh>
    <rPh sb="5" eb="7">
      <t>ジム</t>
    </rPh>
    <rPh sb="7" eb="8">
      <t>ショ</t>
    </rPh>
    <rPh sb="9" eb="11">
      <t>メンキョ</t>
    </rPh>
    <rPh sb="11" eb="13">
      <t>ギョウシャ</t>
    </rPh>
    <rPh sb="15" eb="17">
      <t>タクチ</t>
    </rPh>
    <rPh sb="17" eb="19">
      <t>タテモノ</t>
    </rPh>
    <rPh sb="19" eb="22">
      <t>トリヒキギョウ</t>
    </rPh>
    <rPh sb="22" eb="24">
      <t>イガイ</t>
    </rPh>
    <rPh sb="25" eb="27">
      <t>ギョウシュ</t>
    </rPh>
    <rPh sb="28" eb="30">
      <t>ケンギョウ</t>
    </rPh>
    <rPh sb="34" eb="37">
      <t>バアイナド</t>
    </rPh>
    <rPh sb="39" eb="41">
      <t>トウガイ</t>
    </rPh>
    <rPh sb="41" eb="43">
      <t>ジム</t>
    </rPh>
    <rPh sb="43" eb="44">
      <t>ショ</t>
    </rPh>
    <phoneticPr fontId="5"/>
  </si>
  <si>
    <t>一時的に宅地建物取引業の業務が行われていない間に当該免許業者の他の業種に係る業務に従事する</t>
    <rPh sb="0" eb="3">
      <t>イチジテキ</t>
    </rPh>
    <rPh sb="4" eb="11">
      <t>タクチタテモノトリヒキギョウ</t>
    </rPh>
    <rPh sb="12" eb="14">
      <t>ギョウム</t>
    </rPh>
    <rPh sb="15" eb="16">
      <t>オコナ</t>
    </rPh>
    <rPh sb="22" eb="23">
      <t>アイダ</t>
    </rPh>
    <rPh sb="24" eb="26">
      <t>トウガイ</t>
    </rPh>
    <rPh sb="26" eb="28">
      <t>メンキョ</t>
    </rPh>
    <rPh sb="28" eb="30">
      <t>ギョウシャ</t>
    </rPh>
    <rPh sb="31" eb="32">
      <t>ホカ</t>
    </rPh>
    <rPh sb="33" eb="35">
      <t>ギョウシュ</t>
    </rPh>
    <rPh sb="36" eb="37">
      <t>カカ</t>
    </rPh>
    <rPh sb="38" eb="40">
      <t>ギョウム</t>
    </rPh>
    <rPh sb="41" eb="43">
      <t>ジュウジ</t>
    </rPh>
    <phoneticPr fontId="5"/>
  </si>
  <si>
    <t>場合を除き、専任の取引士の兼業は認められません。（他法人等の兼業は不可）</t>
    <rPh sb="0" eb="2">
      <t>バアイ</t>
    </rPh>
    <rPh sb="3" eb="4">
      <t>ノゾ</t>
    </rPh>
    <rPh sb="6" eb="8">
      <t>センニン</t>
    </rPh>
    <rPh sb="9" eb="11">
      <t>トリヒキ</t>
    </rPh>
    <rPh sb="11" eb="12">
      <t>シ</t>
    </rPh>
    <rPh sb="13" eb="15">
      <t>ケンギョウ</t>
    </rPh>
    <rPh sb="16" eb="17">
      <t>ミト</t>
    </rPh>
    <rPh sb="25" eb="26">
      <t>ホカ</t>
    </rPh>
    <rPh sb="26" eb="28">
      <t>ホウジン</t>
    </rPh>
    <rPh sb="28" eb="29">
      <t>ナド</t>
    </rPh>
    <rPh sb="30" eb="32">
      <t>ケンギョウ</t>
    </rPh>
    <rPh sb="33" eb="35">
      <t>フカ</t>
    </rPh>
    <phoneticPr fontId="5"/>
  </si>
  <si>
    <t>　また、免許業者が兼業している場合において、建設業法等の法令により選任を要する業務に従事しようと</t>
    <rPh sb="4" eb="6">
      <t>メンキョ</t>
    </rPh>
    <rPh sb="6" eb="8">
      <t>ギョウシャ</t>
    </rPh>
    <rPh sb="9" eb="11">
      <t>ケンギョウ</t>
    </rPh>
    <rPh sb="15" eb="17">
      <t>バアイ</t>
    </rPh>
    <rPh sb="22" eb="24">
      <t>ケンセツ</t>
    </rPh>
    <rPh sb="24" eb="25">
      <t>ギョウ</t>
    </rPh>
    <rPh sb="25" eb="27">
      <t>ホウナド</t>
    </rPh>
    <rPh sb="28" eb="30">
      <t>ホウレイ</t>
    </rPh>
    <rPh sb="33" eb="35">
      <t>センニン</t>
    </rPh>
    <rPh sb="36" eb="37">
      <t>ヨウ</t>
    </rPh>
    <rPh sb="39" eb="41">
      <t>ギョウム</t>
    </rPh>
    <rPh sb="42" eb="44">
      <t>ジュウジ</t>
    </rPh>
    <phoneticPr fontId="5"/>
  </si>
  <si>
    <t>する（している）場合等は、他の業種の業務量を斟酌のうえ専任と認められるものを除き、専任の宅地建物</t>
    <rPh sb="8" eb="11">
      <t>バアイナド</t>
    </rPh>
    <rPh sb="13" eb="14">
      <t>ホカ</t>
    </rPh>
    <rPh sb="15" eb="17">
      <t>ギョウシュ</t>
    </rPh>
    <rPh sb="18" eb="21">
      <t>ギョウムリョウ</t>
    </rPh>
    <rPh sb="22" eb="24">
      <t>シンシャク</t>
    </rPh>
    <rPh sb="27" eb="29">
      <t>センニン</t>
    </rPh>
    <rPh sb="30" eb="31">
      <t>ミト</t>
    </rPh>
    <rPh sb="38" eb="39">
      <t>ノゾ</t>
    </rPh>
    <rPh sb="41" eb="43">
      <t>センニン</t>
    </rPh>
    <rPh sb="44" eb="46">
      <t>タクチ</t>
    </rPh>
    <rPh sb="46" eb="48">
      <t>タテモノ</t>
    </rPh>
    <phoneticPr fontId="5"/>
  </si>
  <si>
    <t>取引士とは認められません。</t>
    <rPh sb="5" eb="6">
      <t>ミト</t>
    </rPh>
    <phoneticPr fontId="5"/>
  </si>
  <si>
    <t>（新規免許申請者については、他の法令による専任業務に関する申立書が別途必要）</t>
    <rPh sb="1" eb="3">
      <t>シンキ</t>
    </rPh>
    <rPh sb="3" eb="5">
      <t>メンキョ</t>
    </rPh>
    <rPh sb="5" eb="7">
      <t>シンセイ</t>
    </rPh>
    <rPh sb="7" eb="8">
      <t>シャ</t>
    </rPh>
    <rPh sb="14" eb="15">
      <t>ホカ</t>
    </rPh>
    <rPh sb="16" eb="18">
      <t>ホウレイ</t>
    </rPh>
    <rPh sb="21" eb="23">
      <t>センニン</t>
    </rPh>
    <rPh sb="23" eb="25">
      <t>ギョウム</t>
    </rPh>
    <rPh sb="26" eb="27">
      <t>カン</t>
    </rPh>
    <rPh sb="29" eb="32">
      <t>モウシタテショ</t>
    </rPh>
    <rPh sb="33" eb="35">
      <t>ベット</t>
    </rPh>
    <rPh sb="35" eb="37">
      <t>ヒツヨウ</t>
    </rPh>
    <phoneticPr fontId="5"/>
  </si>
  <si>
    <t>上記内容を理解し、専任の宅地建物取引士を設置していることを誓約します。</t>
    <rPh sb="0" eb="2">
      <t>ジョウキ</t>
    </rPh>
    <rPh sb="2" eb="4">
      <t>ナイヨウ</t>
    </rPh>
    <rPh sb="5" eb="7">
      <t>リカイ</t>
    </rPh>
    <rPh sb="9" eb="11">
      <t>センニン</t>
    </rPh>
    <rPh sb="12" eb="19">
      <t>タクチタテモノトリヒキシ</t>
    </rPh>
    <rPh sb="20" eb="22">
      <t>セッチ</t>
    </rPh>
    <rPh sb="29" eb="31">
      <t>セイヤク</t>
    </rPh>
    <phoneticPr fontId="5"/>
  </si>
  <si>
    <t>（申請（届出）者）</t>
    <rPh sb="1" eb="3">
      <t>シンセイ</t>
    </rPh>
    <rPh sb="4" eb="6">
      <t>トドケデ</t>
    </rPh>
    <rPh sb="7" eb="8">
      <t>シャ</t>
    </rPh>
    <phoneticPr fontId="5"/>
  </si>
  <si>
    <t>　　商　　　号</t>
    <rPh sb="2" eb="3">
      <t>ショウ</t>
    </rPh>
    <rPh sb="6" eb="7">
      <t>ゴウ</t>
    </rPh>
    <phoneticPr fontId="5"/>
  </si>
  <si>
    <t>代表者氏名</t>
    <rPh sb="0" eb="2">
      <t>ダイヒョウ</t>
    </rPh>
    <rPh sb="2" eb="3">
      <t>シャ</t>
    </rPh>
    <rPh sb="3" eb="5">
      <t>シメイ</t>
    </rPh>
    <phoneticPr fontId="5"/>
  </si>
  <si>
    <t>上記内容を理解し、上記申請（届出）者の専任の宅地建物取引士に就任している（新規申請の場合：就任予定である）</t>
    <rPh sb="0" eb="2">
      <t>ジョウキ</t>
    </rPh>
    <rPh sb="2" eb="4">
      <t>ナイヨウ</t>
    </rPh>
    <rPh sb="5" eb="7">
      <t>リカイ</t>
    </rPh>
    <rPh sb="9" eb="11">
      <t>ジョウキ</t>
    </rPh>
    <rPh sb="11" eb="13">
      <t>シンセイ</t>
    </rPh>
    <rPh sb="14" eb="16">
      <t>トドケデ</t>
    </rPh>
    <rPh sb="17" eb="18">
      <t>シャ</t>
    </rPh>
    <rPh sb="19" eb="21">
      <t>センニン</t>
    </rPh>
    <rPh sb="22" eb="24">
      <t>タクチ</t>
    </rPh>
    <rPh sb="24" eb="26">
      <t>タテモノ</t>
    </rPh>
    <rPh sb="26" eb="28">
      <t>トリヒキ</t>
    </rPh>
    <rPh sb="28" eb="29">
      <t>シ</t>
    </rPh>
    <rPh sb="30" eb="32">
      <t>シュウニン</t>
    </rPh>
    <rPh sb="37" eb="39">
      <t>シンキ</t>
    </rPh>
    <rPh sb="39" eb="41">
      <t>シンセイ</t>
    </rPh>
    <rPh sb="42" eb="44">
      <t>バアイ</t>
    </rPh>
    <phoneticPr fontId="5"/>
  </si>
  <si>
    <t>ことを誓約します。</t>
    <phoneticPr fontId="5"/>
  </si>
  <si>
    <t>（必ず自書すること）</t>
    <rPh sb="1" eb="2">
      <t>カナラ</t>
    </rPh>
    <rPh sb="3" eb="5">
      <t>ジショ</t>
    </rPh>
    <phoneticPr fontId="5"/>
  </si>
  <si>
    <t>専任の宅地建物取引士</t>
    <rPh sb="0" eb="2">
      <t>センニン</t>
    </rPh>
    <rPh sb="3" eb="5">
      <t>タクチ</t>
    </rPh>
    <rPh sb="5" eb="7">
      <t>タテモノ</t>
    </rPh>
    <rPh sb="7" eb="9">
      <t>トリヒキ</t>
    </rPh>
    <rPh sb="9" eb="10">
      <t>シ</t>
    </rPh>
    <phoneticPr fontId="5"/>
  </si>
  <si>
    <t>（専任の宅地建物取引士全員の署名捺印が必要。専任の取引士が4名以上の場合、複数枚提出のこと）</t>
    <rPh sb="1" eb="3">
      <t>センニン</t>
    </rPh>
    <rPh sb="4" eb="11">
      <t>タクチタテモノトリヒキシ</t>
    </rPh>
    <rPh sb="11" eb="13">
      <t>ゼンイン</t>
    </rPh>
    <rPh sb="14" eb="16">
      <t>ショメイ</t>
    </rPh>
    <rPh sb="16" eb="18">
      <t>ナツイン</t>
    </rPh>
    <rPh sb="19" eb="21">
      <t>ヒツヨウ</t>
    </rPh>
    <rPh sb="22" eb="24">
      <t>センニン</t>
    </rPh>
    <rPh sb="25" eb="27">
      <t>トリヒキ</t>
    </rPh>
    <rPh sb="27" eb="28">
      <t>シ</t>
    </rPh>
    <rPh sb="30" eb="31">
      <t>メイ</t>
    </rPh>
    <rPh sb="31" eb="33">
      <t>イジョウ</t>
    </rPh>
    <rPh sb="34" eb="36">
      <t>バアイ</t>
    </rPh>
    <rPh sb="37" eb="40">
      <t>フクスウマイ</t>
    </rPh>
    <rPh sb="40" eb="42">
      <t>テイシュツ</t>
    </rPh>
    <phoneticPr fontId="5"/>
  </si>
  <si>
    <t>※大阪府では、専任の宅地建物取引士の常勤性及び専従性の確認のため、必要に応じて当該事務所等の調査等を</t>
    <rPh sb="1" eb="4">
      <t>オオサカフ</t>
    </rPh>
    <rPh sb="7" eb="9">
      <t>センニン</t>
    </rPh>
    <rPh sb="10" eb="17">
      <t>タクチタテモノトリヒキシ</t>
    </rPh>
    <rPh sb="18" eb="20">
      <t>ジョウキン</t>
    </rPh>
    <rPh sb="20" eb="21">
      <t>セイ</t>
    </rPh>
    <rPh sb="21" eb="22">
      <t>オヨ</t>
    </rPh>
    <rPh sb="23" eb="25">
      <t>センジュウ</t>
    </rPh>
    <rPh sb="25" eb="26">
      <t>セイ</t>
    </rPh>
    <rPh sb="27" eb="29">
      <t>カクニン</t>
    </rPh>
    <rPh sb="33" eb="35">
      <t>ヒツヨウ</t>
    </rPh>
    <rPh sb="36" eb="37">
      <t>オウ</t>
    </rPh>
    <rPh sb="39" eb="41">
      <t>トウガイ</t>
    </rPh>
    <rPh sb="41" eb="43">
      <t>ジム</t>
    </rPh>
    <rPh sb="43" eb="44">
      <t>ショ</t>
    </rPh>
    <rPh sb="44" eb="45">
      <t>ナド</t>
    </rPh>
    <rPh sb="46" eb="48">
      <t>チョウサ</t>
    </rPh>
    <rPh sb="48" eb="49">
      <t>ナド</t>
    </rPh>
    <phoneticPr fontId="5"/>
  </si>
  <si>
    <t>　行い、出勤簿、賃金台帳、各種契約書の控え、社会保険の加入状況のわかる書類等の提出を求める場合があります。</t>
    <rPh sb="1" eb="2">
      <t>オコナ</t>
    </rPh>
    <rPh sb="4" eb="6">
      <t>シュッキン</t>
    </rPh>
    <rPh sb="6" eb="7">
      <t>ボ</t>
    </rPh>
    <rPh sb="8" eb="10">
      <t>チンギン</t>
    </rPh>
    <rPh sb="10" eb="12">
      <t>ダイチョウ</t>
    </rPh>
    <rPh sb="13" eb="15">
      <t>カクシュ</t>
    </rPh>
    <rPh sb="15" eb="17">
      <t>ケイヤク</t>
    </rPh>
    <rPh sb="17" eb="18">
      <t>ショ</t>
    </rPh>
    <rPh sb="19" eb="20">
      <t>ヒカ</t>
    </rPh>
    <rPh sb="22" eb="24">
      <t>シャカイ</t>
    </rPh>
    <rPh sb="24" eb="26">
      <t>ホケン</t>
    </rPh>
    <rPh sb="27" eb="29">
      <t>カニュウ</t>
    </rPh>
    <rPh sb="29" eb="31">
      <t>ジョウキョウ</t>
    </rPh>
    <rPh sb="35" eb="37">
      <t>ショルイ</t>
    </rPh>
    <rPh sb="37" eb="38">
      <t>ナド</t>
    </rPh>
    <rPh sb="39" eb="41">
      <t>テイシュツ</t>
    </rPh>
    <rPh sb="42" eb="43">
      <t>モト</t>
    </rPh>
    <rPh sb="45" eb="47">
      <t>バアイ</t>
    </rPh>
    <phoneticPr fontId="5"/>
  </si>
  <si>
    <t>　そのため、宅地建物取引業者は、これらの書類を当該事務所等において適切に保管をお願いします。</t>
    <rPh sb="6" eb="13">
      <t>タクチタテモノトリヒキギョウ</t>
    </rPh>
    <rPh sb="13" eb="14">
      <t>シャ</t>
    </rPh>
    <rPh sb="20" eb="22">
      <t>ショルイ</t>
    </rPh>
    <rPh sb="23" eb="28">
      <t>トウガイジムショ</t>
    </rPh>
    <rPh sb="28" eb="29">
      <t>ナド</t>
    </rPh>
    <rPh sb="33" eb="35">
      <t>テキセツ</t>
    </rPh>
    <rPh sb="36" eb="38">
      <t>ホカン</t>
    </rPh>
    <rPh sb="40" eb="41">
      <t>ネガ</t>
    </rPh>
    <phoneticPr fontId="5"/>
  </si>
  <si>
    <t>　　　専任の宅地建物取引士の自由業兼業に関する申立書</t>
    <phoneticPr fontId="5"/>
  </si>
  <si>
    <t>下記の専任の宅地建物取引士は、自由業（行政書士業、司法書士業等）を事務所と同一場所</t>
    <rPh sb="0" eb="2">
      <t>カキ</t>
    </rPh>
    <rPh sb="3" eb="5">
      <t>センニン</t>
    </rPh>
    <rPh sb="6" eb="8">
      <t>タクチ</t>
    </rPh>
    <rPh sb="8" eb="10">
      <t>タテモノ</t>
    </rPh>
    <rPh sb="10" eb="12">
      <t>トリヒキ</t>
    </rPh>
    <rPh sb="12" eb="13">
      <t>シ</t>
    </rPh>
    <rPh sb="15" eb="18">
      <t>ジユウギョウ</t>
    </rPh>
    <rPh sb="19" eb="21">
      <t>ギョウセイ</t>
    </rPh>
    <rPh sb="21" eb="23">
      <t>ショシ</t>
    </rPh>
    <rPh sb="23" eb="24">
      <t>ギョウ</t>
    </rPh>
    <rPh sb="25" eb="27">
      <t>シホウ</t>
    </rPh>
    <rPh sb="27" eb="29">
      <t>ショシ</t>
    </rPh>
    <rPh sb="29" eb="30">
      <t>ギョウ</t>
    </rPh>
    <rPh sb="30" eb="31">
      <t>ナド</t>
    </rPh>
    <rPh sb="33" eb="35">
      <t>ジム</t>
    </rPh>
    <rPh sb="35" eb="36">
      <t>ショ</t>
    </rPh>
    <rPh sb="37" eb="39">
      <t>ドウイツ</t>
    </rPh>
    <rPh sb="39" eb="41">
      <t>バショ</t>
    </rPh>
    <phoneticPr fontId="5"/>
  </si>
  <si>
    <t>（※1）で個人事業（※2）として営んでおりますが、個人事業については宅建業に従事している</t>
    <rPh sb="5" eb="7">
      <t>コジン</t>
    </rPh>
    <rPh sb="7" eb="9">
      <t>ジギョウ</t>
    </rPh>
    <rPh sb="16" eb="17">
      <t>イトナ</t>
    </rPh>
    <rPh sb="25" eb="27">
      <t>コジン</t>
    </rPh>
    <rPh sb="27" eb="29">
      <t>ジギョウ</t>
    </rPh>
    <rPh sb="34" eb="36">
      <t>タッケン</t>
    </rPh>
    <rPh sb="36" eb="37">
      <t>ギョウ</t>
    </rPh>
    <rPh sb="38" eb="40">
      <t>ジュウジ</t>
    </rPh>
    <phoneticPr fontId="5"/>
  </si>
  <si>
    <t>時間中は営業を行わない（又は他の補助員に行わせることにより業務を遂行する）等、自由裁量</t>
    <rPh sb="0" eb="3">
      <t>ジカンチュウ</t>
    </rPh>
    <rPh sb="4" eb="6">
      <t>エイギョウ</t>
    </rPh>
    <rPh sb="7" eb="8">
      <t>オコナ</t>
    </rPh>
    <rPh sb="12" eb="13">
      <t>マタ</t>
    </rPh>
    <rPh sb="14" eb="15">
      <t>タ</t>
    </rPh>
    <rPh sb="16" eb="19">
      <t>ホジョイン</t>
    </rPh>
    <rPh sb="20" eb="21">
      <t>オコナ</t>
    </rPh>
    <rPh sb="29" eb="31">
      <t>ギョウム</t>
    </rPh>
    <rPh sb="32" eb="34">
      <t>スイコウ</t>
    </rPh>
    <rPh sb="37" eb="38">
      <t>ナド</t>
    </rPh>
    <rPh sb="39" eb="41">
      <t>ジユウ</t>
    </rPh>
    <rPh sb="41" eb="43">
      <t>サイリョウ</t>
    </rPh>
    <phoneticPr fontId="5"/>
  </si>
  <si>
    <t>により業務を実施することができるため、専任の宅地建物取引士の専任性に支障はありません。</t>
    <rPh sb="3" eb="5">
      <t>ギョウム</t>
    </rPh>
    <rPh sb="6" eb="8">
      <t>ジッシ</t>
    </rPh>
    <rPh sb="19" eb="21">
      <t>センニン</t>
    </rPh>
    <rPh sb="22" eb="24">
      <t>タクチ</t>
    </rPh>
    <rPh sb="24" eb="26">
      <t>タテモノ</t>
    </rPh>
    <rPh sb="26" eb="28">
      <t>トリヒキ</t>
    </rPh>
    <rPh sb="28" eb="29">
      <t>シ</t>
    </rPh>
    <rPh sb="30" eb="32">
      <t>センニン</t>
    </rPh>
    <rPh sb="32" eb="33">
      <t>セイ</t>
    </rPh>
    <rPh sb="34" eb="36">
      <t>シショウ</t>
    </rPh>
    <phoneticPr fontId="5"/>
  </si>
  <si>
    <t>上記について、相違ありません。</t>
    <rPh sb="0" eb="2">
      <t>ジョウキ</t>
    </rPh>
    <rPh sb="7" eb="9">
      <t>ソウイ</t>
    </rPh>
    <phoneticPr fontId="5"/>
  </si>
  <si>
    <t>専任の宅地建物取引士（兼業者）</t>
    <rPh sb="0" eb="2">
      <t>センニン</t>
    </rPh>
    <rPh sb="3" eb="5">
      <t>タクチ</t>
    </rPh>
    <rPh sb="5" eb="7">
      <t>タテモノ</t>
    </rPh>
    <rPh sb="7" eb="9">
      <t>トリヒキ</t>
    </rPh>
    <rPh sb="9" eb="10">
      <t>シ</t>
    </rPh>
    <rPh sb="11" eb="13">
      <t>ケンギョウ</t>
    </rPh>
    <rPh sb="13" eb="14">
      <t>シャ</t>
    </rPh>
    <phoneticPr fontId="5"/>
  </si>
  <si>
    <t>※専任の宅地建物取引士本人が手書きしない場合は、記名押印してください</t>
    <phoneticPr fontId="5"/>
  </si>
  <si>
    <t>（※1）同一建物内に限る。（フロア別も可）</t>
    <rPh sb="4" eb="6">
      <t>ドウイツ</t>
    </rPh>
    <rPh sb="6" eb="8">
      <t>タテモノ</t>
    </rPh>
    <rPh sb="8" eb="9">
      <t>ナイ</t>
    </rPh>
    <rPh sb="10" eb="11">
      <t>カギ</t>
    </rPh>
    <rPh sb="17" eb="18">
      <t>ベツ</t>
    </rPh>
    <rPh sb="19" eb="20">
      <t>カ</t>
    </rPh>
    <phoneticPr fontId="5"/>
  </si>
  <si>
    <t>（※2）個人事業に限る。（行政書士法人等申請者以外の法人に雇用されている場合は、専任の取引士として認められません）</t>
    <rPh sb="4" eb="6">
      <t>コジン</t>
    </rPh>
    <rPh sb="6" eb="8">
      <t>ジギョウ</t>
    </rPh>
    <rPh sb="9" eb="10">
      <t>カギ</t>
    </rPh>
    <rPh sb="13" eb="15">
      <t>ギョウセイ</t>
    </rPh>
    <rPh sb="15" eb="17">
      <t>ショシ</t>
    </rPh>
    <rPh sb="17" eb="20">
      <t>ホウジンナド</t>
    </rPh>
    <rPh sb="20" eb="22">
      <t>シンセイ</t>
    </rPh>
    <rPh sb="22" eb="23">
      <t>シャ</t>
    </rPh>
    <rPh sb="23" eb="25">
      <t>イガイ</t>
    </rPh>
    <rPh sb="26" eb="28">
      <t>ホウジン</t>
    </rPh>
    <rPh sb="29" eb="31">
      <t>コヨウ</t>
    </rPh>
    <rPh sb="36" eb="38">
      <t>バアイ</t>
    </rPh>
    <rPh sb="40" eb="42">
      <t>センニン</t>
    </rPh>
    <rPh sb="43" eb="45">
      <t>トリヒキ</t>
    </rPh>
    <rPh sb="45" eb="46">
      <t>シ</t>
    </rPh>
    <rPh sb="49" eb="50">
      <t>ミト</t>
    </rPh>
    <phoneticPr fontId="5"/>
  </si>
  <si>
    <t>様式第二号（第１条の二関係）</t>
    <phoneticPr fontId="5"/>
  </si>
  <si>
    <t>添付書類（１）</t>
    <phoneticPr fontId="5"/>
  </si>
  <si>
    <t>宅地建物取引業経歴書</t>
    <phoneticPr fontId="5"/>
  </si>
  <si>
    <t>１．事業の沿革</t>
    <phoneticPr fontId="5"/>
  </si>
  <si>
    <t>最初の免許</t>
    <rPh sb="0" eb="2">
      <t>サイショ</t>
    </rPh>
    <rPh sb="3" eb="5">
      <t>メンキョ</t>
    </rPh>
    <phoneticPr fontId="5"/>
  </si>
  <si>
    <t>組　　　織　　　変　　　更</t>
    <rPh sb="0" eb="1">
      <t>クミ</t>
    </rPh>
    <rPh sb="4" eb="5">
      <t>オリ</t>
    </rPh>
    <rPh sb="8" eb="9">
      <t>ヘン</t>
    </rPh>
    <rPh sb="12" eb="13">
      <t>サラ</t>
    </rPh>
    <phoneticPr fontId="5"/>
  </si>
  <si>
    <t>年　月　日</t>
    <rPh sb="0" eb="1">
      <t>ネン</t>
    </rPh>
    <rPh sb="2" eb="3">
      <t>ツキ</t>
    </rPh>
    <rPh sb="4" eb="5">
      <t>ニチ</t>
    </rPh>
    <phoneticPr fontId="5"/>
  </si>
  <si>
    <t>２．事業の実績</t>
    <phoneticPr fontId="5"/>
  </si>
  <si>
    <t>イ．代理又は媒介の実績</t>
    <rPh sb="2" eb="4">
      <t>ダイリ</t>
    </rPh>
    <rPh sb="4" eb="5">
      <t>マタ</t>
    </rPh>
    <rPh sb="6" eb="8">
      <t>バイカイ</t>
    </rPh>
    <rPh sb="9" eb="11">
      <t>ジッセキ</t>
    </rPh>
    <phoneticPr fontId="5"/>
  </si>
  <si>
    <t>　年　月　日から
　年　月　日まで
の１年間</t>
    <rPh sb="1" eb="2">
      <t>トシ</t>
    </rPh>
    <rPh sb="3" eb="4">
      <t>ツキ</t>
    </rPh>
    <rPh sb="5" eb="6">
      <t>ニチ</t>
    </rPh>
    <rPh sb="10" eb="11">
      <t>トシ</t>
    </rPh>
    <rPh sb="12" eb="13">
      <t>ツキ</t>
    </rPh>
    <rPh sb="14" eb="15">
      <t>ニチ</t>
    </rPh>
    <rPh sb="20" eb="22">
      <t>ネンカン</t>
    </rPh>
    <phoneticPr fontId="5"/>
  </si>
  <si>
    <t>売買・交換</t>
    <rPh sb="0" eb="2">
      <t>バイバイ</t>
    </rPh>
    <rPh sb="3" eb="5">
      <t>コウカン</t>
    </rPh>
    <phoneticPr fontId="5"/>
  </si>
  <si>
    <t>貸借</t>
    <rPh sb="0" eb="2">
      <t>タイシャク</t>
    </rPh>
    <phoneticPr fontId="5"/>
  </si>
  <si>
    <t>宅　　地</t>
    <rPh sb="0" eb="1">
      <t>タク</t>
    </rPh>
    <rPh sb="3" eb="4">
      <t>チ</t>
    </rPh>
    <phoneticPr fontId="5"/>
  </si>
  <si>
    <t>件数</t>
    <rPh sb="0" eb="2">
      <t>ケンスウ</t>
    </rPh>
    <phoneticPr fontId="5"/>
  </si>
  <si>
    <t>価額
(千円)</t>
    <rPh sb="0" eb="2">
      <t>カガク</t>
    </rPh>
    <rPh sb="4" eb="6">
      <t>センエン</t>
    </rPh>
    <phoneticPr fontId="5"/>
  </si>
  <si>
    <t>手数料</t>
    <rPh sb="0" eb="3">
      <t>テスウリョウ</t>
    </rPh>
    <phoneticPr fontId="5"/>
  </si>
  <si>
    <t>建　　物</t>
    <rPh sb="0" eb="1">
      <t>ケン</t>
    </rPh>
    <rPh sb="3" eb="4">
      <t>ブツ</t>
    </rPh>
    <phoneticPr fontId="5"/>
  </si>
  <si>
    <t>宅地及び建物</t>
    <rPh sb="0" eb="2">
      <t>タクチ</t>
    </rPh>
    <rPh sb="2" eb="3">
      <t>オヨ</t>
    </rPh>
    <rPh sb="4" eb="5">
      <t>ケン</t>
    </rPh>
    <rPh sb="5" eb="6">
      <t>ブツ</t>
    </rPh>
    <phoneticPr fontId="5"/>
  </si>
  <si>
    <t>合　計</t>
    <rPh sb="0" eb="1">
      <t>ゴウ</t>
    </rPh>
    <rPh sb="2" eb="3">
      <t>ケイ</t>
    </rPh>
    <phoneticPr fontId="5"/>
  </si>
  <si>
    <t>ロ．売買・交換の実績</t>
    <rPh sb="2" eb="4">
      <t>バイバイ</t>
    </rPh>
    <rPh sb="5" eb="7">
      <t>コウカン</t>
    </rPh>
    <rPh sb="8" eb="10">
      <t>ジッセキ</t>
    </rPh>
    <phoneticPr fontId="5"/>
  </si>
  <si>
    <t>　　　年　月　日から
　　　年　月　日まで
の１年間</t>
    <rPh sb="3" eb="4">
      <t>ネン</t>
    </rPh>
    <rPh sb="5" eb="6">
      <t>ツキ</t>
    </rPh>
    <rPh sb="7" eb="8">
      <t>ニチ</t>
    </rPh>
    <rPh sb="14" eb="15">
      <t>ネン</t>
    </rPh>
    <rPh sb="16" eb="17">
      <t>ツキ</t>
    </rPh>
    <rPh sb="18" eb="19">
      <t>ニチ</t>
    </rPh>
    <rPh sb="24" eb="26">
      <t>ネンカン</t>
    </rPh>
    <phoneticPr fontId="5"/>
  </si>
  <si>
    <t>売　　　却</t>
    <rPh sb="0" eb="1">
      <t>バイ</t>
    </rPh>
    <rPh sb="4" eb="5">
      <t>キャク</t>
    </rPh>
    <phoneticPr fontId="5"/>
  </si>
  <si>
    <t>宅地</t>
    <rPh sb="0" eb="1">
      <t>タク</t>
    </rPh>
    <rPh sb="1" eb="2">
      <t>チ</t>
    </rPh>
    <phoneticPr fontId="5"/>
  </si>
  <si>
    <t>建物</t>
    <rPh sb="0" eb="2">
      <t>タテモノ</t>
    </rPh>
    <phoneticPr fontId="5"/>
  </si>
  <si>
    <t>宅地及び
建　物</t>
    <rPh sb="0" eb="2">
      <t>タクチ</t>
    </rPh>
    <rPh sb="2" eb="3">
      <t>オヨ</t>
    </rPh>
    <rPh sb="5" eb="6">
      <t>ケン</t>
    </rPh>
    <rPh sb="7" eb="8">
      <t>ブツ</t>
    </rPh>
    <phoneticPr fontId="5"/>
  </si>
  <si>
    <t>合計</t>
    <rPh sb="0" eb="2">
      <t>ゴウケイ</t>
    </rPh>
    <phoneticPr fontId="5"/>
  </si>
  <si>
    <t>購　　　入</t>
    <rPh sb="0" eb="1">
      <t>コウ</t>
    </rPh>
    <rPh sb="4" eb="5">
      <t>イリ</t>
    </rPh>
    <phoneticPr fontId="5"/>
  </si>
  <si>
    <t>交　　　換</t>
    <rPh sb="0" eb="1">
      <t>コウ</t>
    </rPh>
    <rPh sb="4" eb="5">
      <t>カン</t>
    </rPh>
    <phoneticPr fontId="5"/>
  </si>
  <si>
    <t>備考</t>
    <rPh sb="0" eb="2">
      <t>ビコウ</t>
    </rPh>
    <phoneticPr fontId="5"/>
  </si>
  <si>
    <t>１　新規に免許を申請する者は、「最初の免許」の欄に「新規」と記入すること。</t>
    <rPh sb="2" eb="4">
      <t>シンキ</t>
    </rPh>
    <rPh sb="5" eb="7">
      <t>メンキョ</t>
    </rPh>
    <rPh sb="8" eb="10">
      <t>シンセイ</t>
    </rPh>
    <rPh sb="12" eb="13">
      <t>シャ</t>
    </rPh>
    <rPh sb="16" eb="18">
      <t>サイショ</t>
    </rPh>
    <rPh sb="19" eb="21">
      <t>メンキョ</t>
    </rPh>
    <rPh sb="23" eb="24">
      <t>ラン</t>
    </rPh>
    <rPh sb="26" eb="28">
      <t>シンキ</t>
    </rPh>
    <rPh sb="30" eb="32">
      <t>キニュウ</t>
    </rPh>
    <phoneticPr fontId="5"/>
  </si>
  <si>
    <t>２　「組織変更」の欄には、合併又は商号若しくは名称の変更について記入すること。</t>
    <rPh sb="3" eb="5">
      <t>ソシキ</t>
    </rPh>
    <rPh sb="5" eb="7">
      <t>ヘンコウ</t>
    </rPh>
    <rPh sb="9" eb="10">
      <t>ラン</t>
    </rPh>
    <rPh sb="13" eb="15">
      <t>ガッペイ</t>
    </rPh>
    <rPh sb="15" eb="16">
      <t>マタ</t>
    </rPh>
    <rPh sb="17" eb="19">
      <t>ショウゴウ</t>
    </rPh>
    <rPh sb="19" eb="20">
      <t>モ</t>
    </rPh>
    <rPh sb="23" eb="25">
      <t>メイショウ</t>
    </rPh>
    <rPh sb="26" eb="28">
      <t>ヘンコウ</t>
    </rPh>
    <rPh sb="32" eb="34">
      <t>キニュウ</t>
    </rPh>
    <phoneticPr fontId="5"/>
  </si>
  <si>
    <t>３　「期間」の欄には、事業年度を記入すること。</t>
    <rPh sb="3" eb="5">
      <t>キカン</t>
    </rPh>
    <rPh sb="7" eb="8">
      <t>ラン</t>
    </rPh>
    <rPh sb="11" eb="13">
      <t>ジギョウ</t>
    </rPh>
    <rPh sb="13" eb="15">
      <t>ネンド</t>
    </rPh>
    <rPh sb="16" eb="18">
      <t>キニュウ</t>
    </rPh>
    <phoneticPr fontId="5"/>
  </si>
  <si>
    <t>４　「売買・交換」の欄には、上段に売買の実績を、下段に交換の実績を記入すること。</t>
    <rPh sb="3" eb="5">
      <t>バイバイ</t>
    </rPh>
    <rPh sb="6" eb="8">
      <t>コウカン</t>
    </rPh>
    <rPh sb="10" eb="11">
      <t>ラン</t>
    </rPh>
    <rPh sb="14" eb="16">
      <t>ジョウダン</t>
    </rPh>
    <rPh sb="17" eb="19">
      <t>バイバイ</t>
    </rPh>
    <rPh sb="20" eb="22">
      <t>ジッセキ</t>
    </rPh>
    <rPh sb="24" eb="26">
      <t>ゲダン</t>
    </rPh>
    <rPh sb="27" eb="29">
      <t>コウカン</t>
    </rPh>
    <rPh sb="30" eb="32">
      <t>ジッセキ</t>
    </rPh>
    <rPh sb="33" eb="35">
      <t>キニュウ</t>
    </rPh>
    <phoneticPr fontId="5"/>
  </si>
  <si>
    <t>添　付　資　料　（７）</t>
    <rPh sb="0" eb="1">
      <t>ソウ</t>
    </rPh>
    <rPh sb="2" eb="3">
      <t>ヅケ</t>
    </rPh>
    <rPh sb="4" eb="5">
      <t>シ</t>
    </rPh>
    <rPh sb="6" eb="7">
      <t>リョウ</t>
    </rPh>
    <phoneticPr fontId="5"/>
  </si>
  <si>
    <t>資　産　に　関　す　る　調　書</t>
    <rPh sb="0" eb="1">
      <t>シ</t>
    </rPh>
    <rPh sb="2" eb="3">
      <t>サン</t>
    </rPh>
    <rPh sb="6" eb="7">
      <t>カン</t>
    </rPh>
    <rPh sb="12" eb="13">
      <t>チョウ</t>
    </rPh>
    <rPh sb="14" eb="15">
      <t>ショ</t>
    </rPh>
    <phoneticPr fontId="5"/>
  </si>
  <si>
    <t>　　　　年　　月　　日現在</t>
    <rPh sb="4" eb="5">
      <t>ネン</t>
    </rPh>
    <rPh sb="7" eb="8">
      <t>ツキ</t>
    </rPh>
    <rPh sb="10" eb="11">
      <t>ニチ</t>
    </rPh>
    <rPh sb="11" eb="13">
      <t>ゲンザイ</t>
    </rPh>
    <phoneticPr fontId="5"/>
  </si>
  <si>
    <t>資　　　　　産</t>
    <rPh sb="0" eb="1">
      <t>シ</t>
    </rPh>
    <rPh sb="6" eb="7">
      <t>サン</t>
    </rPh>
    <phoneticPr fontId="5"/>
  </si>
  <si>
    <t>価　　　　　格</t>
    <rPh sb="0" eb="1">
      <t>アタイ</t>
    </rPh>
    <rPh sb="6" eb="7">
      <t>カク</t>
    </rPh>
    <phoneticPr fontId="5"/>
  </si>
  <si>
    <t>摘　　　　　要</t>
    <rPh sb="0" eb="1">
      <t>テキ</t>
    </rPh>
    <rPh sb="6" eb="7">
      <t>ヨウ</t>
    </rPh>
    <phoneticPr fontId="5"/>
  </si>
  <si>
    <t>資　　　産</t>
    <rPh sb="0" eb="1">
      <t>シ</t>
    </rPh>
    <rPh sb="4" eb="5">
      <t>サン</t>
    </rPh>
    <phoneticPr fontId="5"/>
  </si>
  <si>
    <t>現金預金</t>
    <rPh sb="0" eb="2">
      <t>ゲンキン</t>
    </rPh>
    <rPh sb="2" eb="4">
      <t>ヨキン</t>
    </rPh>
    <phoneticPr fontId="5"/>
  </si>
  <si>
    <t>有価証券</t>
    <rPh sb="0" eb="2">
      <t>ユウカ</t>
    </rPh>
    <rPh sb="2" eb="4">
      <t>ショウケン</t>
    </rPh>
    <phoneticPr fontId="5"/>
  </si>
  <si>
    <t>未収入金</t>
    <rPh sb="0" eb="2">
      <t>ミシュウ</t>
    </rPh>
    <rPh sb="2" eb="4">
      <t>ニュウキン</t>
    </rPh>
    <phoneticPr fontId="5"/>
  </si>
  <si>
    <t>土地</t>
    <rPh sb="0" eb="2">
      <t>トチ</t>
    </rPh>
    <phoneticPr fontId="5"/>
  </si>
  <si>
    <t>備品</t>
    <rPh sb="0" eb="2">
      <t>ビヒン</t>
    </rPh>
    <phoneticPr fontId="5"/>
  </si>
  <si>
    <t>権利</t>
    <rPh sb="0" eb="2">
      <t>ケンリ</t>
    </rPh>
    <phoneticPr fontId="5"/>
  </si>
  <si>
    <t>計</t>
    <rPh sb="0" eb="1">
      <t>ケイ</t>
    </rPh>
    <phoneticPr fontId="5"/>
  </si>
  <si>
    <t>負　　　債</t>
    <rPh sb="0" eb="1">
      <t>フ</t>
    </rPh>
    <rPh sb="4" eb="5">
      <t>サイ</t>
    </rPh>
    <phoneticPr fontId="5"/>
  </si>
  <si>
    <t>借入金</t>
    <rPh sb="0" eb="3">
      <t>カリイレキン</t>
    </rPh>
    <phoneticPr fontId="5"/>
  </si>
  <si>
    <t>未払金</t>
    <rPh sb="0" eb="2">
      <t>ミハラ</t>
    </rPh>
    <rPh sb="2" eb="3">
      <t>キン</t>
    </rPh>
    <phoneticPr fontId="5"/>
  </si>
  <si>
    <t>預り金</t>
    <rPh sb="0" eb="1">
      <t>アズ</t>
    </rPh>
    <rPh sb="2" eb="3">
      <t>カネ</t>
    </rPh>
    <phoneticPr fontId="5"/>
  </si>
  <si>
    <t>前受金</t>
    <rPh sb="0" eb="1">
      <t>マエ</t>
    </rPh>
    <rPh sb="1" eb="2">
      <t>ウ</t>
    </rPh>
    <rPh sb="2" eb="3">
      <t>カネ</t>
    </rPh>
    <phoneticPr fontId="5"/>
  </si>
  <si>
    <t>　この調書は、個人の業者のみが記入すること。</t>
    <rPh sb="3" eb="5">
      <t>チョウショ</t>
    </rPh>
    <rPh sb="7" eb="9">
      <t>コジン</t>
    </rPh>
    <rPh sb="10" eb="12">
      <t>ギョウシャ</t>
    </rPh>
    <rPh sb="15" eb="17">
      <t>キニュウ</t>
    </rPh>
    <phoneticPr fontId="5"/>
  </si>
  <si>
    <t>　「権利」とは、営業権、地上権、電話加入権その他の無形固定資産をいう。</t>
    <rPh sb="2" eb="4">
      <t>ケンリ</t>
    </rPh>
    <rPh sb="8" eb="11">
      <t>エイギョウケン</t>
    </rPh>
    <rPh sb="12" eb="15">
      <t>チジョウケン</t>
    </rPh>
    <rPh sb="16" eb="18">
      <t>デンワ</t>
    </rPh>
    <rPh sb="18" eb="21">
      <t>カニュウケン</t>
    </rPh>
    <rPh sb="23" eb="24">
      <t>タ</t>
    </rPh>
    <rPh sb="25" eb="27">
      <t>ムケイ</t>
    </rPh>
    <rPh sb="27" eb="31">
      <t>コテイシサン</t>
    </rPh>
    <phoneticPr fontId="5"/>
  </si>
  <si>
    <t>添　付　書　類　（２）</t>
    <rPh sb="0" eb="1">
      <t>ソウ</t>
    </rPh>
    <rPh sb="2" eb="3">
      <t>ヅケ</t>
    </rPh>
    <rPh sb="4" eb="5">
      <t>ショ</t>
    </rPh>
    <rPh sb="6" eb="7">
      <t>タグイ</t>
    </rPh>
    <phoneticPr fontId="5"/>
  </si>
  <si>
    <t>誓　　約　　書</t>
    <rPh sb="0" eb="1">
      <t>チカイ</t>
    </rPh>
    <rPh sb="3" eb="4">
      <t>ヤク</t>
    </rPh>
    <rPh sb="6" eb="7">
      <t>ショ</t>
    </rPh>
    <phoneticPr fontId="5"/>
  </si>
  <si>
    <t>　申請者、申請者の役員、令第２条の２に規定する使用人、</t>
    <phoneticPr fontId="5"/>
  </si>
  <si>
    <t>法定代理人及び法定代理人の役員は、法第５条第１項各号</t>
    <rPh sb="25" eb="26">
      <t>ゴウ</t>
    </rPh>
    <phoneticPr fontId="5"/>
  </si>
  <si>
    <t>に該当しない者であることを誓約します。</t>
    <phoneticPr fontId="5"/>
  </si>
  <si>
    <t>（法定代理人氏名）</t>
    <rPh sb="1" eb="3">
      <t>ホウテイ</t>
    </rPh>
    <rPh sb="3" eb="6">
      <t>ダイリニン</t>
    </rPh>
    <rPh sb="6" eb="8">
      <t>シメイ</t>
    </rPh>
    <phoneticPr fontId="5"/>
  </si>
  <si>
    <t>契約相手</t>
    <rPh sb="0" eb="2">
      <t>ケイヤク</t>
    </rPh>
    <rPh sb="2" eb="4">
      <t>アイテ</t>
    </rPh>
    <phoneticPr fontId="5"/>
  </si>
  <si>
    <t>契約日</t>
    <rPh sb="0" eb="3">
      <t>ケイヤクビ</t>
    </rPh>
    <phoneticPr fontId="5"/>
  </si>
  <si>
    <t>用途</t>
    <rPh sb="0" eb="2">
      <t>ヨウト</t>
    </rPh>
    <phoneticPr fontId="5"/>
  </si>
  <si>
    <t>（所在地）</t>
    <rPh sb="1" eb="4">
      <t>ショザイチ</t>
    </rPh>
    <phoneticPr fontId="5"/>
  </si>
  <si>
    <t>理　由　書</t>
    <rPh sb="0" eb="1">
      <t>リ</t>
    </rPh>
    <rPh sb="2" eb="3">
      <t>ユウ</t>
    </rPh>
    <rPh sb="4" eb="5">
      <t>ショ</t>
    </rPh>
    <phoneticPr fontId="5"/>
  </si>
  <si>
    <t>大阪府知事　様</t>
    <rPh sb="0" eb="2">
      <t>オオサカ</t>
    </rPh>
    <rPh sb="2" eb="5">
      <t>フチジ</t>
    </rPh>
    <rPh sb="6" eb="7">
      <t>サマ</t>
    </rPh>
    <phoneticPr fontId="5"/>
  </si>
  <si>
    <t>当社は、</t>
    <rPh sb="0" eb="2">
      <t>トウシャ</t>
    </rPh>
    <phoneticPr fontId="5"/>
  </si>
  <si>
    <t>日に設立し、決算日が</t>
    <rPh sb="0" eb="1">
      <t>ニチ</t>
    </rPh>
    <rPh sb="2" eb="4">
      <t>セツリツ</t>
    </rPh>
    <rPh sb="6" eb="9">
      <t>ケッサンビ</t>
    </rPh>
    <phoneticPr fontId="5"/>
  </si>
  <si>
    <t>日のため、</t>
    <rPh sb="0" eb="1">
      <t>ニチ</t>
    </rPh>
    <phoneticPr fontId="5"/>
  </si>
  <si>
    <t>未だ第一期の決算期が到来しておらず、賃借対照表及び損益計算書並びに法人税の</t>
    <rPh sb="0" eb="1">
      <t>イマ</t>
    </rPh>
    <rPh sb="2" eb="3">
      <t>ダイ</t>
    </rPh>
    <rPh sb="3" eb="5">
      <t>イッキ</t>
    </rPh>
    <rPh sb="6" eb="9">
      <t>ケッサンキ</t>
    </rPh>
    <rPh sb="10" eb="12">
      <t>トウライ</t>
    </rPh>
    <rPh sb="18" eb="20">
      <t>チンシャク</t>
    </rPh>
    <rPh sb="20" eb="23">
      <t>タイショウヒョウ</t>
    </rPh>
    <rPh sb="23" eb="24">
      <t>オヨ</t>
    </rPh>
    <rPh sb="25" eb="27">
      <t>ソンエキ</t>
    </rPh>
    <rPh sb="27" eb="30">
      <t>ケイサンショ</t>
    </rPh>
    <rPh sb="30" eb="31">
      <t>ナラ</t>
    </rPh>
    <rPh sb="33" eb="36">
      <t>ホウジンゼイ</t>
    </rPh>
    <phoneticPr fontId="5"/>
  </si>
  <si>
    <t>納税証明書が添付できません。</t>
    <rPh sb="0" eb="2">
      <t>ノウゼイ</t>
    </rPh>
    <rPh sb="2" eb="5">
      <t>ショウメイショ</t>
    </rPh>
    <rPh sb="6" eb="8">
      <t>テンプ</t>
    </rPh>
    <phoneticPr fontId="5"/>
  </si>
  <si>
    <t>開 始 貸 借 対 照 表</t>
    <phoneticPr fontId="5"/>
  </si>
  <si>
    <t>日現在</t>
    <rPh sb="0" eb="1">
      <t>ニチ</t>
    </rPh>
    <rPh sb="1" eb="3">
      <t>ゲンザイ</t>
    </rPh>
    <phoneticPr fontId="5"/>
  </si>
  <si>
    <t>資産</t>
    <rPh sb="0" eb="2">
      <t>シサン</t>
    </rPh>
    <phoneticPr fontId="5"/>
  </si>
  <si>
    <t>負債・資本</t>
    <rPh sb="0" eb="2">
      <t>フサイ</t>
    </rPh>
    <rPh sb="3" eb="5">
      <t>シホン</t>
    </rPh>
    <phoneticPr fontId="5"/>
  </si>
  <si>
    <t>科目</t>
    <rPh sb="0" eb="2">
      <t>カモク</t>
    </rPh>
    <phoneticPr fontId="5"/>
  </si>
  <si>
    <t>現金</t>
    <rPh sb="0" eb="2">
      <t>ゲンキン</t>
    </rPh>
    <phoneticPr fontId="5"/>
  </si>
  <si>
    <t>資本金</t>
    <rPh sb="0" eb="3">
      <t>シホンキン</t>
    </rPh>
    <phoneticPr fontId="5"/>
  </si>
  <si>
    <t>上記の通り相違ありません。</t>
    <rPh sb="0" eb="2">
      <t>ジョウキ</t>
    </rPh>
    <rPh sb="3" eb="4">
      <t>トオ</t>
    </rPh>
    <rPh sb="5" eb="7">
      <t>ソウイ</t>
    </rPh>
    <phoneticPr fontId="5"/>
  </si>
  <si>
    <t>所在地</t>
    <phoneticPr fontId="5"/>
  </si>
  <si>
    <t>商号（名称）</t>
    <phoneticPr fontId="5"/>
  </si>
  <si>
    <t>代表者氏名</t>
    <phoneticPr fontId="5"/>
  </si>
  <si>
    <t>誓約書</t>
    <rPh sb="0" eb="3">
      <t>セイヤクショ</t>
    </rPh>
    <phoneticPr fontId="5"/>
  </si>
  <si>
    <t>大阪府知事様</t>
    <rPh sb="0" eb="2">
      <t>オオサカ</t>
    </rPh>
    <rPh sb="2" eb="6">
      <t>フチジサマ</t>
    </rPh>
    <phoneticPr fontId="5"/>
  </si>
  <si>
    <t>私は、</t>
    <rPh sb="0" eb="1">
      <t>ワタシ</t>
    </rPh>
    <phoneticPr fontId="5"/>
  </si>
  <si>
    <t>及び</t>
    <rPh sb="0" eb="1">
      <t>オヨ</t>
    </rPh>
    <phoneticPr fontId="5"/>
  </si>
  <si>
    <t>の代表取締役を兼ねておりますが、</t>
    <rPh sb="1" eb="3">
      <t>ダイヒョウ</t>
    </rPh>
    <rPh sb="3" eb="6">
      <t>トリシマリヤク</t>
    </rPh>
    <rPh sb="7" eb="8">
      <t>カ</t>
    </rPh>
    <phoneticPr fontId="5"/>
  </si>
  <si>
    <t>下記の理由につき、宅地建物取引業の代表権行使に支障がないことを誓約します。</t>
    <rPh sb="0" eb="2">
      <t>カキ</t>
    </rPh>
    <rPh sb="3" eb="5">
      <t>リユウ</t>
    </rPh>
    <rPh sb="9" eb="11">
      <t>タクチ</t>
    </rPh>
    <rPh sb="11" eb="13">
      <t>タテモノ</t>
    </rPh>
    <rPh sb="13" eb="16">
      <t>トリヒキギョウ</t>
    </rPh>
    <rPh sb="17" eb="19">
      <t>ダイヒョウ</t>
    </rPh>
    <rPh sb="19" eb="20">
      <t>ケン</t>
    </rPh>
    <rPh sb="20" eb="22">
      <t>コウシ</t>
    </rPh>
    <rPh sb="23" eb="25">
      <t>シショウ</t>
    </rPh>
    <rPh sb="31" eb="33">
      <t>セイヤク</t>
    </rPh>
    <phoneticPr fontId="5"/>
  </si>
  <si>
    <t>上記、２法人は同一ビル内にあるため</t>
    <rPh sb="0" eb="2">
      <t>ジョウキ</t>
    </rPh>
    <rPh sb="4" eb="6">
      <t>ホウジン</t>
    </rPh>
    <rPh sb="7" eb="9">
      <t>ドウイツ</t>
    </rPh>
    <rPh sb="11" eb="12">
      <t>ナイ</t>
    </rPh>
    <phoneticPr fontId="5"/>
  </si>
  <si>
    <t>分類</t>
    <rPh sb="0" eb="2">
      <t>ブンルイ</t>
    </rPh>
    <phoneticPr fontId="5"/>
  </si>
  <si>
    <t>項目</t>
    <rPh sb="0" eb="2">
      <t>コウモク</t>
    </rPh>
    <phoneticPr fontId="5"/>
  </si>
  <si>
    <t>日付</t>
    <rPh sb="0" eb="2">
      <t>ﾋﾂﾞｹ</t>
    </rPh>
    <phoneticPr fontId="5" type="halfwidthKatakana"/>
  </si>
  <si>
    <t>入会申込書等　記入日</t>
    <rPh sb="0" eb="2">
      <t>ﾆｭｳｶｲ</t>
    </rPh>
    <rPh sb="2" eb="5">
      <t>ﾓｳｼｺﾐｼｮ</t>
    </rPh>
    <rPh sb="5" eb="6">
      <t>ﾄｳ</t>
    </rPh>
    <rPh sb="7" eb="9">
      <t>ｷﾆｭｳ</t>
    </rPh>
    <rPh sb="9" eb="10">
      <t>ﾋ</t>
    </rPh>
    <phoneticPr fontId="5" type="halfwidthKatakana"/>
  </si>
  <si>
    <t>令和</t>
    <rPh sb="0" eb="2">
      <t>ﾚｲﾜ</t>
    </rPh>
    <phoneticPr fontId="5" type="halfwidthKatakana"/>
  </si>
  <si>
    <t>年</t>
    <rPh sb="0" eb="1">
      <t>ﾈﾝ</t>
    </rPh>
    <phoneticPr fontId="5" type="halfwidthKatakana"/>
  </si>
  <si>
    <t>月</t>
    <rPh sb="0" eb="1">
      <t>ｶﾞﾂ</t>
    </rPh>
    <phoneticPr fontId="5" type="halfwidthKatakana"/>
  </si>
  <si>
    <t>日</t>
    <rPh sb="0" eb="1">
      <t>ﾆﾁ</t>
    </rPh>
    <phoneticPr fontId="5" type="halfwidthKatakana"/>
  </si>
  <si>
    <t>申請年月日</t>
    <rPh sb="0" eb="2">
      <t>シンセイ</t>
    </rPh>
    <rPh sb="2" eb="5">
      <t>ネンガッピ</t>
    </rPh>
    <phoneticPr fontId="5"/>
  </si>
  <si>
    <t>商号</t>
    <rPh sb="0" eb="1">
      <t>ｼｮｳ</t>
    </rPh>
    <rPh sb="1" eb="2">
      <t>ｺﾞｳ</t>
    </rPh>
    <phoneticPr fontId="5" type="halfwidthKatakana"/>
  </si>
  <si>
    <t>←半角ｶﾀｶﾅ　40文字</t>
    <phoneticPr fontId="5" type="halfwidthKatakana"/>
  </si>
  <si>
    <t>入力確認</t>
    <rPh sb="0" eb="2">
      <t>ﾆｭｳﾘｮｸ</t>
    </rPh>
    <rPh sb="2" eb="4">
      <t>ｶｸﾆﾝ</t>
    </rPh>
    <phoneticPr fontId="5" type="halfwidthKatakana"/>
  </si>
  <si>
    <t/>
  </si>
  <si>
    <t>←40文字まで</t>
    <rPh sb="3" eb="5">
      <t>ﾓｼﾞ</t>
    </rPh>
    <phoneticPr fontId="5" type="halfwidthKatakana"/>
  </si>
  <si>
    <t>事務所の別</t>
    <rPh sb="0" eb="3">
      <t>ｼﾞﾑｼｮ</t>
    </rPh>
    <rPh sb="4" eb="5">
      <t>ﾍﾞﾂ</t>
    </rPh>
    <phoneticPr fontId="5" type="halfwidthKatakana"/>
  </si>
  <si>
    <t>1．　主たる事務所</t>
    <rPh sb="3" eb="4">
      <t>ｼｭ</t>
    </rPh>
    <rPh sb="6" eb="9">
      <t>ｼﾞﾑｼｮ</t>
    </rPh>
    <phoneticPr fontId="5" type="halfwidthKatakana"/>
  </si>
  <si>
    <t>←本書は本店（主たる事務所）専用ファイルのため変更不可</t>
    <rPh sb="7" eb="8">
      <t>ｼｭ</t>
    </rPh>
    <rPh sb="10" eb="13">
      <t>ｼﾞﾑｼｮ</t>
    </rPh>
    <phoneticPr fontId="5" type="halfwidthKatakana"/>
  </si>
  <si>
    <t>事務所の名称</t>
    <rPh sb="0" eb="3">
      <t>ｼﾞﾑｼｮ</t>
    </rPh>
    <rPh sb="4" eb="6">
      <t>ﾒｲｼｮｳ</t>
    </rPh>
    <phoneticPr fontId="5" type="halfwidthKatakana"/>
  </si>
  <si>
    <t>本店</t>
    <rPh sb="0" eb="2">
      <t>ﾎﾝﾃﾝ</t>
    </rPh>
    <phoneticPr fontId="5" type="halfwidthKatakana"/>
  </si>
  <si>
    <t>←本書は本店専用ファイルのため変更不可</t>
    <rPh sb="1" eb="3">
      <t>ﾎﾝｼｮ</t>
    </rPh>
    <rPh sb="4" eb="6">
      <t>ﾎﾝﾃﾝ</t>
    </rPh>
    <rPh sb="6" eb="8">
      <t>ｾﾝﾖｳ</t>
    </rPh>
    <rPh sb="15" eb="17">
      <t>ﾍﾝｸ</t>
    </rPh>
    <rPh sb="17" eb="19">
      <t>ﾌｶ</t>
    </rPh>
    <phoneticPr fontId="5" type="halfwidthKatakana"/>
  </si>
  <si>
    <t>本</t>
  </si>
  <si>
    <t>店</t>
  </si>
  <si>
    <t>-</t>
    <phoneticPr fontId="5"/>
  </si>
  <si>
    <t>-</t>
    <phoneticPr fontId="5" type="halfwidthKatakana"/>
  </si>
  <si>
    <t>都道府県／市区町村の選択</t>
    <rPh sb="0" eb="4">
      <t>ﾄﾄﾞｳﾌｹﾝ</t>
    </rPh>
    <rPh sb="5" eb="9">
      <t>ｼｸﾁｮｳｿﾝ</t>
    </rPh>
    <rPh sb="10" eb="12">
      <t>ｾﾝﾀｸ</t>
    </rPh>
    <phoneticPr fontId="5" type="halfwidthKatakana"/>
  </si>
  <si>
    <t>←自動で反映</t>
    <phoneticPr fontId="5"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</si>
  <si>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5" type="halfwidthKatakana"/>
  </si>
  <si>
    <t>建物名等（号室まで）</t>
    <rPh sb="0" eb="2">
      <t>タテモノ</t>
    </rPh>
    <phoneticPr fontId="5"/>
  </si>
  <si>
    <t>←履歴事項全部証明書記載ない場合の建物名</t>
    <rPh sb="14" eb="16">
      <t>ﾊﾞｱｲ</t>
    </rPh>
    <rPh sb="17" eb="19">
      <t>ﾀﾃﾓﾉ</t>
    </rPh>
    <rPh sb="19" eb="20">
      <t>ﾒｲ</t>
    </rPh>
    <phoneticPr fontId="5" type="halfwidthKatakana"/>
  </si>
  <si>
    <t>本店に従事する者の数</t>
    <rPh sb="0" eb="2">
      <t>ﾎﾝﾃﾝ</t>
    </rPh>
    <rPh sb="3" eb="5">
      <t>ｼﾞｭｳｼﾞ</t>
    </rPh>
    <rPh sb="7" eb="8">
      <t>ﾓﾉ</t>
    </rPh>
    <rPh sb="9" eb="10">
      <t>ｶｽﾞ</t>
    </rPh>
    <phoneticPr fontId="5" type="halfwidthKatakana"/>
  </si>
  <si>
    <t>名</t>
    <rPh sb="0" eb="1">
      <t>ﾒｲ</t>
    </rPh>
    <phoneticPr fontId="5"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</si>
  <si>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5" type="halfwidthKatakana"/>
  </si>
  <si>
    <t>事務所を
使用する
権　　原</t>
    <rPh sb="0" eb="3">
      <t>ｼﾞﾑｼｮ</t>
    </rPh>
    <rPh sb="5" eb="7">
      <t>ｼﾖｳ</t>
    </rPh>
    <rPh sb="10" eb="11">
      <t>ｹﾝ</t>
    </rPh>
    <rPh sb="13" eb="14">
      <t>ﾊﾗ</t>
    </rPh>
    <phoneticPr fontId="5" type="halfwidthKatakana"/>
  </si>
  <si>
    <t>［A］</t>
    <phoneticPr fontId="5" type="halfwidthKatakana"/>
  </si>
  <si>
    <t>事　務　所
所　有　者</t>
    <rPh sb="0" eb="1">
      <t>ｺﾄ</t>
    </rPh>
    <rPh sb="2" eb="3">
      <t>ﾂﾄﾑ</t>
    </rPh>
    <rPh sb="4" eb="5">
      <t>ｼｮ</t>
    </rPh>
    <rPh sb="6" eb="7">
      <t>ｼｮ</t>
    </rPh>
    <rPh sb="8" eb="9">
      <t>ﾕｳ</t>
    </rPh>
    <rPh sb="10" eb="11">
      <t>ｼｬ</t>
    </rPh>
    <phoneticPr fontId="5" type="halfwidthKatakana"/>
  </si>
  <si>
    <t>名前または代表者名</t>
    <rPh sb="0" eb="1">
      <t>ﾅ</t>
    </rPh>
    <rPh sb="1" eb="2">
      <t>ﾏｴ</t>
    </rPh>
    <rPh sb="5" eb="8">
      <t>ﾀﾞｲﾋｮｳｼｬ</t>
    </rPh>
    <rPh sb="8" eb="9">
      <t>ﾒｲ</t>
    </rPh>
    <phoneticPr fontId="5" type="halfwidthKatakana"/>
  </si>
  <si>
    <t>法人の場合（法人名）</t>
    <rPh sb="0" eb="2">
      <t>ﾎｳｼﾞﾝ</t>
    </rPh>
    <rPh sb="3" eb="5">
      <t>ﾊﾞｱｲ</t>
    </rPh>
    <rPh sb="6" eb="8">
      <t>ﾎｳｼﾞﾝ</t>
    </rPh>
    <rPh sb="8" eb="9">
      <t>ﾒｲ</t>
    </rPh>
    <phoneticPr fontId="5" type="halfwidthKatakana"/>
  </si>
  <si>
    <t>（役職）</t>
    <rPh sb="1" eb="3">
      <t>ﾔｸｼｮｸ</t>
    </rPh>
    <phoneticPr fontId="5"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</si>
  <si>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5" type="halfwidthKatakana"/>
  </si>
  <si>
    <t>［B］</t>
    <phoneticPr fontId="5" type="halfwidthKatakana"/>
  </si>
  <si>
    <t>契約相手</t>
    <rPh sb="0" eb="2">
      <t>ｹｲﾔｸ</t>
    </rPh>
    <rPh sb="2" eb="4">
      <t>ｱｲﾃ</t>
    </rPh>
    <phoneticPr fontId="5" type="halfwidthKatakana"/>
  </si>
  <si>
    <t>契約期間</t>
    <rPh sb="0" eb="2">
      <t>ｹｲﾔｸ</t>
    </rPh>
    <rPh sb="2" eb="4">
      <t>ｷｶﾝ</t>
    </rPh>
    <phoneticPr fontId="5" type="halfwidthKatakana"/>
  </si>
  <si>
    <t>より</t>
    <phoneticPr fontId="5" type="halfwidthKatakana"/>
  </si>
  <si>
    <t>まで</t>
    <phoneticPr fontId="5"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</si>
  <si>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5" type="halfwidthKatakana"/>
  </si>
  <si>
    <t>契約形態</t>
    <rPh sb="0" eb="2">
      <t>ｹｲﾔｸ</t>
    </rPh>
    <rPh sb="2" eb="4">
      <t>ｹｲﾀｲ</t>
    </rPh>
    <phoneticPr fontId="5"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</si>
  <si>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5" type="halfwidthKatakana"/>
  </si>
  <si>
    <t>入力TOPへ↑</t>
  </si>
  <si>
    <t>←半角ｶﾀｶﾅ　20文字（姓と名は1文字空ける）</t>
    <rPh sb="1" eb="3">
      <t>ﾊﾝｶｸ</t>
    </rPh>
    <rPh sb="10" eb="12">
      <t>ﾓｼﾞ</t>
    </rPh>
    <phoneticPr fontId="5" type="halfwidthKatakana"/>
  </si>
  <si>
    <t>←20文字（姓と名は1文字空ける）</t>
    <rPh sb="6" eb="7">
      <t>ｾｲ</t>
    </rPh>
    <rPh sb="8" eb="9">
      <t>ﾒｲ</t>
    </rPh>
    <rPh sb="11" eb="13">
      <t>ﾓｼﾞ</t>
    </rPh>
    <rPh sb="13" eb="14">
      <t>ｱ</t>
    </rPh>
    <phoneticPr fontId="5" type="halfwidthKatakana"/>
  </si>
  <si>
    <t>←個人の印鑑証明書通り入力</t>
    <phoneticPr fontId="61" type="halfwidthKatakana"/>
  </si>
  <si>
    <t>自宅電話番号</t>
    <rPh sb="0" eb="2">
      <t>ｼﾞﾀｸ</t>
    </rPh>
    <rPh sb="2" eb="4">
      <t>ﾃﾞﾝﾜ</t>
    </rPh>
    <rPh sb="4" eb="6">
      <t>ﾊﾞﾝｺﾞｳ</t>
    </rPh>
    <phoneticPr fontId="5" type="halfwidthKatakana"/>
  </si>
  <si>
    <t>自宅FAX番号</t>
    <rPh sb="0" eb="2">
      <t>ｼﾞﾀｸ</t>
    </rPh>
    <rPh sb="5" eb="7">
      <t>ﾊﾞﾝｺﾞｳ</t>
    </rPh>
    <phoneticPr fontId="5" type="halfwidthKatakana"/>
  </si>
  <si>
    <t>携帯電話番号</t>
    <rPh sb="0" eb="2">
      <t>ｹｲﾀｲ</t>
    </rPh>
    <rPh sb="2" eb="4">
      <t>ﾃﾞﾝﾜ</t>
    </rPh>
    <rPh sb="4" eb="6">
      <t>ﾊﾞﾝｺﾞｳ</t>
    </rPh>
    <phoneticPr fontId="5" type="halfwidthKatakana"/>
  </si>
  <si>
    <t>性　　別</t>
    <rPh sb="0" eb="1">
      <t>セイ</t>
    </rPh>
    <rPh sb="3" eb="4">
      <t>ベツ</t>
    </rPh>
    <phoneticPr fontId="5"/>
  </si>
  <si>
    <t>常勤・非常勤の別→</t>
    <rPh sb="0" eb="2">
      <t>ｼﾞｮｳｷﾝ</t>
    </rPh>
    <rPh sb="3" eb="6">
      <t>ﾋｼﾞｮｳｷﾝ</t>
    </rPh>
    <rPh sb="7" eb="8">
      <t>ﾍﾞﾂ</t>
    </rPh>
    <phoneticPr fontId="5" type="halfwidthKatakana"/>
  </si>
  <si>
    <t>（常勤）</t>
    <rPh sb="1" eb="3">
      <t>ジョウキン</t>
    </rPh>
    <phoneticPr fontId="72"/>
  </si>
  <si>
    <t>代表者が宅建士の
場合は登録番号</t>
    <rPh sb="0" eb="3">
      <t>ﾀﾞｲﾋｮｳｼｬ</t>
    </rPh>
    <rPh sb="4" eb="7">
      <t>ﾀｯｹﾝｼ</t>
    </rPh>
    <rPh sb="9" eb="11">
      <t>ﾊﾞｱｲ</t>
    </rPh>
    <rPh sb="12" eb="14">
      <t>ﾄｳﾛｸ</t>
    </rPh>
    <rPh sb="14" eb="16">
      <t>ﾊﾞﾝｺﾞｳ</t>
    </rPh>
    <phoneticPr fontId="5" type="halfwidthKatakana"/>
  </si>
  <si>
    <t xml:space="preserve">
本籍</t>
    <rPh sb="1" eb="2">
      <t>ﾎﾝ</t>
    </rPh>
    <rPh sb="2" eb="3">
      <t>ｾｷ</t>
    </rPh>
    <phoneticPr fontId="5" type="halfwidthKatakana"/>
  </si>
  <si>
    <t>市区町村ｺｰﾄﾞ</t>
    <rPh sb="0" eb="4">
      <t>ｼｸﾁｮｳｿﾝ</t>
    </rPh>
    <phoneticPr fontId="5" type="halfwidthKatakana"/>
  </si>
  <si>
    <t>本籍地を選択　▼</t>
    <rPh sb="0" eb="3">
      <t>ﾎﾝｾｷﾁ</t>
    </rPh>
    <rPh sb="4" eb="6">
      <t>ｾﾝﾀｸ</t>
    </rPh>
    <phoneticPr fontId="5" type="halfwidthKatakana"/>
  </si>
  <si>
    <t>←外国籍の場合「99」を選択</t>
    <rPh sb="12" eb="14">
      <t>ｾﾝﾀｸ</t>
    </rPh>
    <phoneticPr fontId="5" type="halfwidthKatakana"/>
  </si>
  <si>
    <t>都道府県選択</t>
    <rPh sb="0" eb="4">
      <t>ﾄﾄﾞｳﾌｹﾝ</t>
    </rPh>
    <rPh sb="4" eb="6">
      <t>ｾﾝﾀｸ</t>
    </rPh>
    <phoneticPr fontId="5" type="halfwidthKatakana"/>
  </si>
  <si>
    <t>　　　　　都道府県</t>
    <rPh sb="5" eb="9">
      <t>ﾄﾄﾞｳﾌｹﾝ</t>
    </rPh>
    <phoneticPr fontId="5" type="halfwidthKatakana"/>
  </si>
  <si>
    <t>市区町村
以下を入力</t>
    <rPh sb="0" eb="1">
      <t>ｼ</t>
    </rPh>
    <rPh sb="1" eb="2">
      <t>ｸ</t>
    </rPh>
    <rPh sb="2" eb="4">
      <t>ﾁｮｳｿﾝ</t>
    </rPh>
    <rPh sb="5" eb="7">
      <t>ｲｶ</t>
    </rPh>
    <rPh sb="8" eb="10">
      <t>ﾆｭｳﾘｮｸ</t>
    </rPh>
    <phoneticPr fontId="5" type="halfwidthKatakana"/>
  </si>
  <si>
    <t>←20文字（外国籍の場合は国名を入力）</t>
    <rPh sb="3" eb="5">
      <t>ﾓｼﾞ</t>
    </rPh>
    <rPh sb="6" eb="9">
      <t>ｶﾞｲｺｸｾｷ</t>
    </rPh>
    <rPh sb="10" eb="12">
      <t>ﾊﾞｱｲ</t>
    </rPh>
    <rPh sb="13" eb="15">
      <t>ｺｸﾒｲ</t>
    </rPh>
    <rPh sb="16" eb="18">
      <t>ﾆｭｳﾘｮｸ</t>
    </rPh>
    <phoneticPr fontId="5"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</si>
  <si>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5" type="halfwidthKatakana"/>
  </si>
  <si>
    <t>筆頭者名</t>
    <rPh sb="0" eb="3">
      <t>ヒットウシャ</t>
    </rPh>
    <rPh sb="3" eb="4">
      <t>メイ</t>
    </rPh>
    <phoneticPr fontId="5"/>
  </si>
  <si>
    <t>従業者証明書番号</t>
    <rPh sb="0" eb="3">
      <t>ジュウギョウシャ</t>
    </rPh>
    <rPh sb="3" eb="6">
      <t>ショウメイショ</t>
    </rPh>
    <rPh sb="6" eb="8">
      <t>バンゴウ</t>
    </rPh>
    <phoneticPr fontId="5"/>
  </si>
  <si>
    <t>線</t>
    <rPh sb="0" eb="1">
      <t>ｾﾝ</t>
    </rPh>
    <phoneticPr fontId="61" type="halfwidthKatakana"/>
  </si>
  <si>
    <t>駅から 徒歩</t>
    <rPh sb="0" eb="1">
      <t>ｴｷ</t>
    </rPh>
    <rPh sb="4" eb="6">
      <t>ﾄﾎ</t>
    </rPh>
    <phoneticPr fontId="61" type="halfwidthKatakana"/>
  </si>
  <si>
    <t>分</t>
    <rPh sb="0" eb="1">
      <t>ﾌﾝ</t>
    </rPh>
    <phoneticPr fontId="61" type="halfwidthKatakana"/>
  </si>
  <si>
    <t>法人・個人区分</t>
    <phoneticPr fontId="5" type="halfwidthKatakana"/>
  </si>
  <si>
    <t>法人</t>
    <rPh sb="0" eb="2">
      <t>ﾎｳｼﾞﾝ</t>
    </rPh>
    <phoneticPr fontId="5" type="halfwidthKatakana"/>
  </si>
  <si>
    <t>法人設立年月日</t>
    <rPh sb="0" eb="2">
      <t>ﾎｳｼﾞﾝ</t>
    </rPh>
    <rPh sb="2" eb="4">
      <t>ｾﾂﾘﾂ</t>
    </rPh>
    <rPh sb="4" eb="7">
      <t>ﾈﾝｶﾞｯﾋﾟ</t>
    </rPh>
    <phoneticPr fontId="5" type="halfwidthKatakana"/>
  </si>
  <si>
    <t>個人</t>
    <rPh sb="0" eb="2">
      <t>ｺｼﾞﾝ</t>
    </rPh>
    <phoneticPr fontId="5" type="halfwidthKatakana"/>
  </si>
  <si>
    <t>個人営業開始日</t>
    <rPh sb="0" eb="2">
      <t>ｺｼﾞﾝ</t>
    </rPh>
    <rPh sb="2" eb="4">
      <t>ｴｲｷﾞｮｳ</t>
    </rPh>
    <rPh sb="4" eb="6">
      <t>ｶｲｼ</t>
    </rPh>
    <rPh sb="6" eb="7">
      <t>ﾋﾞ</t>
    </rPh>
    <phoneticPr fontId="5" type="halfwidthKatakana"/>
  </si>
  <si>
    <t>0  0  0円</t>
    <rPh sb="7" eb="8">
      <t>ｴﾝ</t>
    </rPh>
    <phoneticPr fontId="5" type="halfwidthKatakana"/>
  </si>
  <si>
    <t>億</t>
    <rPh sb="0" eb="1">
      <t>ｵｸ</t>
    </rPh>
    <phoneticPr fontId="5" type="halfwidthKatakana"/>
  </si>
  <si>
    <t>千万</t>
    <rPh sb="0" eb="2">
      <t>ｾﾝﾏﾝ</t>
    </rPh>
    <phoneticPr fontId="5" type="halfwidthKatakana"/>
  </si>
  <si>
    <t>百万</t>
    <rPh sb="0" eb="2">
      <t>ﾋｬｸﾏﾝ</t>
    </rPh>
    <phoneticPr fontId="5" type="halfwidthKatakana"/>
  </si>
  <si>
    <t>十万</t>
    <rPh sb="0" eb="2">
      <t>ｼﾞｭｳﾏﾝ</t>
    </rPh>
    <phoneticPr fontId="5" type="halfwidthKatakana"/>
  </si>
  <si>
    <t>万</t>
    <rPh sb="0" eb="1">
      <t>ﾏﾝ</t>
    </rPh>
    <phoneticPr fontId="5" type="halfwidthKatakana"/>
  </si>
  <si>
    <t>千</t>
    <rPh sb="0" eb="1">
      <t>ｾﾝ</t>
    </rPh>
    <phoneticPr fontId="5" type="halfwidthKatakana"/>
  </si>
  <si>
    <t>従たる事務所の数</t>
    <rPh sb="0" eb="1">
      <t>ｼﾞｭｳ</t>
    </rPh>
    <rPh sb="3" eb="5">
      <t>ｼﾞﾑ</t>
    </rPh>
    <rPh sb="5" eb="6">
      <t>ｼｮ</t>
    </rPh>
    <rPh sb="7" eb="8">
      <t>ｶｽﾞ</t>
    </rPh>
    <phoneticPr fontId="5" type="halfwidthKatakana"/>
  </si>
  <si>
    <t>ヶ所</t>
    <rPh sb="1" eb="2">
      <t>ｼｮ</t>
    </rPh>
    <phoneticPr fontId="5"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</si>
  <si>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5"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</si>
  <si>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5" type="halfwidthKatakana"/>
  </si>
  <si>
    <t>↓左記の加入年月日を入力</t>
    <rPh sb="1" eb="3">
      <t>ｻｷ</t>
    </rPh>
    <rPh sb="4" eb="6">
      <t>ｶﾆｭｳ</t>
    </rPh>
    <rPh sb="6" eb="9">
      <t>ﾈﾝｶﾞｯﾋﾟ</t>
    </rPh>
    <rPh sb="10" eb="12">
      <t>ﾆｭｳﾘｮｸ</t>
    </rPh>
    <phoneticPr fontId="5" type="halfwidthKatakana"/>
  </si>
  <si>
    <t>保有株式の数</t>
    <rPh sb="0" eb="2">
      <t>ﾎﾕｳ</t>
    </rPh>
    <rPh sb="2" eb="4">
      <t>ｶﾌﾞｼｷ</t>
    </rPh>
    <rPh sb="5" eb="6">
      <t>ｶｽﾞ</t>
    </rPh>
    <phoneticPr fontId="5" type="halfwidthKatakana"/>
  </si>
  <si>
    <t>株</t>
    <rPh sb="0" eb="1">
      <t>ｶﾌﾞ</t>
    </rPh>
    <phoneticPr fontId="5" type="halfwidthKatakana"/>
  </si>
  <si>
    <t>（出資金額）</t>
    <rPh sb="1" eb="3">
      <t>ｼｭｯｼ</t>
    </rPh>
    <rPh sb="3" eb="5">
      <t>ｷﾝｶﾞｸ</t>
    </rPh>
    <phoneticPr fontId="5" type="halfwidthKatakana"/>
  </si>
  <si>
    <t>円</t>
    <rPh sb="0" eb="1">
      <t>ｴﾝ</t>
    </rPh>
    <phoneticPr fontId="5" type="halfwidthKatakana"/>
  </si>
  <si>
    <t>割合</t>
    <rPh sb="0" eb="2">
      <t>ﾜﾘｱｲ</t>
    </rPh>
    <phoneticPr fontId="5" type="halfwidthKatakana"/>
  </si>
  <si>
    <t>％</t>
    <phoneticPr fontId="5" type="halfwidthKatakana"/>
  </si>
  <si>
    <t>住所又は所在地
都道府県
市区町村</t>
    <rPh sb="0" eb="2">
      <t>ｼﾞｭｳｼｮ</t>
    </rPh>
    <rPh sb="2" eb="3">
      <t>ﾏﾀ</t>
    </rPh>
    <rPh sb="4" eb="7">
      <t>ｼｮｻﾞｲﾁ</t>
    </rPh>
    <rPh sb="8" eb="12">
      <t>ﾄﾄﾞｳﾌｹﾝ</t>
    </rPh>
    <rPh sb="13" eb="17">
      <t>ｼｸﾁｮｳｿﾝ</t>
    </rPh>
    <phoneticPr fontId="5" type="halfwidthKatakana"/>
  </si>
  <si>
    <t>←全角40文字</t>
    <rPh sb="1" eb="3">
      <t>ｾﾞﾝｶｸ</t>
    </rPh>
    <rPh sb="5" eb="7">
      <t>ﾓｼﾞ</t>
    </rPh>
    <phoneticPr fontId="5" type="halfwidthKatakana"/>
  </si>
  <si>
    <t>宅建免許</t>
    <rPh sb="0" eb="2">
      <t>ﾀｯｹﾝ</t>
    </rPh>
    <rPh sb="2" eb="4">
      <t>ﾒﾝｷｮ</t>
    </rPh>
    <phoneticPr fontId="5" type="halfwidthKatakana"/>
  </si>
  <si>
    <t>免許番号
年月日
および
有効期限</t>
    <rPh sb="0" eb="2">
      <t>ﾒﾝｷｮ</t>
    </rPh>
    <rPh sb="2" eb="4">
      <t>ﾊﾞﾝｺﾞｳ</t>
    </rPh>
    <rPh sb="5" eb="8">
      <t>ﾈﾝｶﾞｯﾋﾟ</t>
    </rPh>
    <rPh sb="13" eb="15">
      <t>ﾕｳｺｳ</t>
    </rPh>
    <rPh sb="15" eb="17">
      <t>ｷｹﾞﾝ</t>
    </rPh>
    <phoneticPr fontId="5" type="halfwidthKatakana"/>
  </si>
  <si>
    <t>　▼　免許番号の通知を受けている場合は記入</t>
    <phoneticPr fontId="55" type="halfwidthKatakana"/>
  </si>
  <si>
    <t>←6桁未満の場合は頭に「0」を入力</t>
    <rPh sb="2" eb="3">
      <t>ケタ</t>
    </rPh>
    <rPh sb="3" eb="5">
      <t>ミマン</t>
    </rPh>
    <rPh sb="6" eb="8">
      <t>バアイ</t>
    </rPh>
    <rPh sb="9" eb="10">
      <t>アタマ</t>
    </rPh>
    <rPh sb="15" eb="17">
      <t>ニュウリョク</t>
    </rPh>
    <phoneticPr fontId="5"/>
  </si>
  <si>
    <t>令和</t>
    <rPh sb="0" eb="2">
      <t>レイワ</t>
    </rPh>
    <phoneticPr fontId="72"/>
  </si>
  <si>
    <t>年</t>
  </si>
  <si>
    <t>から</t>
    <phoneticPr fontId="5"/>
  </si>
  <si>
    <t>まで</t>
    <phoneticPr fontId="5"/>
  </si>
  <si>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5"/>
  </si>
  <si>
    <t>日付を入力（例：2020/**/**）→</t>
    <rPh sb="0" eb="2">
      <t>ヒヅケ</t>
    </rPh>
    <rPh sb="3" eb="5">
      <t>ニュウリョク</t>
    </rPh>
    <rPh sb="6" eb="7">
      <t>レイ</t>
    </rPh>
    <phoneticPr fontId="5"/>
  </si>
  <si>
    <t>有効期間（5年後）→</t>
    <rPh sb="0" eb="2">
      <t>ユウコウ</t>
    </rPh>
    <rPh sb="2" eb="4">
      <t>キカン</t>
    </rPh>
    <rPh sb="6" eb="8">
      <t>ネンゴ</t>
    </rPh>
    <phoneticPr fontId="5"/>
  </si>
  <si>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5" type="halfwidthKatakana"/>
  </si>
  <si>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5" type="halfwidthKatakana"/>
  </si>
  <si>
    <t>氏　　名</t>
    <rPh sb="0" eb="1">
      <t>シ</t>
    </rPh>
    <rPh sb="3" eb="4">
      <t>メイ</t>
    </rPh>
    <phoneticPr fontId="5"/>
  </si>
  <si>
    <t>宅地建物取引士証
有効期限</t>
    <rPh sb="7" eb="8">
      <t>ショウ</t>
    </rPh>
    <rPh sb="9" eb="13">
      <t>ユウコウキゲン</t>
    </rPh>
    <phoneticPr fontId="5"/>
  </si>
  <si>
    <t>電話番号</t>
    <rPh sb="0" eb="2">
      <t>ﾃﾞﾝﾜ</t>
    </rPh>
    <rPh sb="2" eb="4">
      <t>ﾊﾞﾝｺﾞｳ</t>
    </rPh>
    <phoneticPr fontId="5" type="halfwidthKatakana"/>
  </si>
  <si>
    <t>TRA入会申込</t>
    <rPh sb="3" eb="5">
      <t>ﾆｭｳｶｲ</t>
    </rPh>
    <rPh sb="5" eb="7">
      <t>ﾓｳｼｺ</t>
    </rPh>
    <phoneticPr fontId="5" type="halfwidthKatakana"/>
  </si>
  <si>
    <t>事業の種類</t>
    <rPh sb="0" eb="2">
      <t>ｼﾞｷﾞｮｳ</t>
    </rPh>
    <rPh sb="3" eb="5">
      <t>ｼｭﾙｲ</t>
    </rPh>
    <phoneticPr fontId="61" type="halfwidthKatakana"/>
  </si>
  <si>
    <t>□開発</t>
  </si>
  <si>
    <t>□総合</t>
  </si>
  <si>
    <t>　（複数選択可能）</t>
    <phoneticPr fontId="61" type="halfwidthKatakana"/>
  </si>
  <si>
    <t>共済事業に関する告知事項</t>
    <rPh sb="0" eb="2">
      <t>ｷｮｳｻｲ</t>
    </rPh>
    <rPh sb="2" eb="4">
      <t>ｼﾞｷﾞｮｳ</t>
    </rPh>
    <rPh sb="5" eb="6">
      <t>ｶﾝ</t>
    </rPh>
    <rPh sb="8" eb="10">
      <t>ｺｸﾁ</t>
    </rPh>
    <rPh sb="10" eb="12">
      <t>ｼﾞｺｳ</t>
    </rPh>
    <phoneticPr fontId="61"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</si>
  <si>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61"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</si>
  <si>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61" type="halfwidthKatakana"/>
  </si>
  <si>
    <t>氏　　　名</t>
    <rPh sb="0" eb="1">
      <t>シ</t>
    </rPh>
    <rPh sb="4" eb="5">
      <t>メイ</t>
    </rPh>
    <phoneticPr fontId="5"/>
  </si>
  <si>
    <t>役名コード</t>
    <rPh sb="0" eb="2">
      <t>ﾔｸﾒｲ</t>
    </rPh>
    <phoneticPr fontId="5" type="halfwidthKatakana"/>
  </si>
  <si>
    <t>現住所</t>
    <rPh sb="0" eb="1">
      <t>ゲン</t>
    </rPh>
    <rPh sb="1" eb="2">
      <t>ジュウ</t>
    </rPh>
    <rPh sb="2" eb="3">
      <t>ショ</t>
    </rPh>
    <phoneticPr fontId="5"/>
  </si>
  <si>
    <t>月</t>
  </si>
  <si>
    <t>都道府県
市区町村</t>
    <rPh sb="0" eb="4">
      <t>ﾄﾄﾞｳﾌｹﾝ</t>
    </rPh>
    <rPh sb="5" eb="9">
      <t>ｼｸﾁｮｳｿﾝ</t>
    </rPh>
    <phoneticPr fontId="5" type="halfwidthKatakana"/>
  </si>
  <si>
    <t>←10文字（姓と名は1文字空ける）</t>
    <rPh sb="6" eb="7">
      <t>ｾｲ</t>
    </rPh>
    <rPh sb="8" eb="9">
      <t>ﾒｲ</t>
    </rPh>
    <rPh sb="11" eb="13">
      <t>ﾓｼﾞ</t>
    </rPh>
    <rPh sb="13" eb="14">
      <t>ｱ</t>
    </rPh>
    <phoneticPr fontId="5" type="halfwidthKatakana"/>
  </si>
  <si>
    <t>主たる職務内容</t>
    <rPh sb="0" eb="1">
      <t>シュ</t>
    </rPh>
    <rPh sb="3" eb="5">
      <t>ショクム</t>
    </rPh>
    <rPh sb="5" eb="7">
      <t>ナイヨウ</t>
    </rPh>
    <phoneticPr fontId="5"/>
  </si>
  <si>
    <t>←専任の場合は「○」を選択、専任でない場合は空欄</t>
    <rPh sb="1" eb="3">
      <t>ｾﾝﾆﾝ</t>
    </rPh>
    <rPh sb="4" eb="6">
      <t>ﾊﾞｱｲ</t>
    </rPh>
    <rPh sb="11" eb="13">
      <t>ｾﾝﾀｸ</t>
    </rPh>
    <rPh sb="14" eb="16">
      <t>ｾﾝﾆﾝ</t>
    </rPh>
    <rPh sb="19" eb="21">
      <t>ﾊﾞｱｲ</t>
    </rPh>
    <rPh sb="22" eb="24">
      <t>ｸｳﾗﾝ</t>
    </rPh>
    <phoneticPr fontId="5"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</si>
  <si>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5" type="halfwidthKatakana"/>
  </si>
  <si>
    <t>本部長</t>
    <rPh sb="0" eb="3">
      <t>ﾎﾝﾌﾞﾁｮｳ</t>
    </rPh>
    <phoneticPr fontId="55" type="halfwidthKatakana"/>
  </si>
  <si>
    <t>中村　裕昌</t>
    <phoneticPr fontId="55" type="halfwidthKatakana"/>
  </si>
  <si>
    <t>弁済業務</t>
    <rPh sb="0" eb="2">
      <t>ベンサイ</t>
    </rPh>
    <rPh sb="2" eb="4">
      <t>ギョウム</t>
    </rPh>
    <phoneticPr fontId="5"/>
  </si>
  <si>
    <t>加藤  英輝</t>
    <phoneticPr fontId="55" type="halfwidthKatakana"/>
  </si>
  <si>
    <t>理事長</t>
    <rPh sb="0" eb="3">
      <t>ﾘｼﾞﾁｮｳ</t>
    </rPh>
    <phoneticPr fontId="55" type="halfwidthKatakana"/>
  </si>
  <si>
    <t>秋山　始</t>
    <rPh sb="0" eb="2">
      <t>ｱｷﾔﾏ</t>
    </rPh>
    <rPh sb="3" eb="4">
      <t>ﾊｼﾞ</t>
    </rPh>
    <phoneticPr fontId="55" type="halfwidthKatakana"/>
  </si>
  <si>
    <t>副管理役</t>
    <rPh sb="0" eb="3">
      <t>フクカンリ</t>
    </rPh>
    <rPh sb="3" eb="4">
      <t>エキ</t>
    </rPh>
    <phoneticPr fontId="5"/>
  </si>
  <si>
    <t>設立</t>
    <rPh sb="0" eb="2">
      <t>セツリツ</t>
    </rPh>
    <phoneticPr fontId="55"/>
  </si>
  <si>
    <t>都道府県</t>
    <rPh sb="0" eb="4">
      <t>トドウフケン</t>
    </rPh>
    <phoneticPr fontId="55"/>
  </si>
  <si>
    <t>市区町村コード</t>
    <rPh sb="0" eb="2">
      <t>シク</t>
    </rPh>
    <rPh sb="2" eb="4">
      <t>チョウソン</t>
    </rPh>
    <phoneticPr fontId="55"/>
  </si>
  <si>
    <t>職歴</t>
    <rPh sb="0" eb="2">
      <t>ショクレキ</t>
    </rPh>
    <phoneticPr fontId="55"/>
  </si>
  <si>
    <t>生年月日</t>
    <rPh sb="0" eb="2">
      <t>セイネン</t>
    </rPh>
    <rPh sb="2" eb="4">
      <t>ガッピ</t>
    </rPh>
    <phoneticPr fontId="55"/>
  </si>
  <si>
    <t>登録番号</t>
    <rPh sb="0" eb="2">
      <t>トウロク</t>
    </rPh>
    <rPh sb="2" eb="4">
      <t>バンゴウ</t>
    </rPh>
    <phoneticPr fontId="55"/>
  </si>
  <si>
    <t>国土交通大臣</t>
    <rPh sb="0" eb="2">
      <t>コクド</t>
    </rPh>
    <rPh sb="2" eb="4">
      <t>コウツウ</t>
    </rPh>
    <rPh sb="4" eb="6">
      <t>ダイジン</t>
    </rPh>
    <phoneticPr fontId="70"/>
  </si>
  <si>
    <t>大臣</t>
  </si>
  <si>
    <t>北海道（石狩）</t>
    <rPh sb="0" eb="3">
      <t>ホッカイドウ</t>
    </rPh>
    <rPh sb="4" eb="6">
      <t>イシカリ</t>
    </rPh>
    <phoneticPr fontId="62"/>
  </si>
  <si>
    <t>代表取締役</t>
    <rPh sb="0" eb="2">
      <t>ダイヒョウ</t>
    </rPh>
    <rPh sb="2" eb="5">
      <t>トリシマリヤク</t>
    </rPh>
    <phoneticPr fontId="72"/>
  </si>
  <si>
    <t>01</t>
    <phoneticPr fontId="55"/>
  </si>
  <si>
    <t xml:space="preserve">  </t>
    <phoneticPr fontId="55" type="halfwidthKatakana"/>
  </si>
  <si>
    <t>北海道</t>
  </si>
  <si>
    <t>01000</t>
    <phoneticPr fontId="72"/>
  </si>
  <si>
    <t>▼▼北海道</t>
    <rPh sb="1" eb="4">
      <t>ホッカイドウ</t>
    </rPh>
    <phoneticPr fontId="72"/>
  </si>
  <si>
    <t>(北海道)</t>
    <rPh sb="1" eb="4">
      <t>ホッカイドウ</t>
    </rPh>
    <phoneticPr fontId="55"/>
  </si>
  <si>
    <t>北海道（渡島）</t>
    <rPh sb="0" eb="3">
      <t>ホッカイドウ</t>
    </rPh>
    <rPh sb="4" eb="5">
      <t>ワタリ</t>
    </rPh>
    <rPh sb="5" eb="6">
      <t>シマ</t>
    </rPh>
    <phoneticPr fontId="62"/>
  </si>
  <si>
    <t>千代田区</t>
  </si>
  <si>
    <t>13101</t>
  </si>
  <si>
    <t>（定めなし）</t>
    <rPh sb="1" eb="2">
      <t>サダ</t>
    </rPh>
    <phoneticPr fontId="72"/>
  </si>
  <si>
    <t>賃貸借</t>
    <rPh sb="0" eb="3">
      <t>チンタイシャク</t>
    </rPh>
    <phoneticPr fontId="72"/>
  </si>
  <si>
    <t>事務所</t>
    <rPh sb="0" eb="2">
      <t>ジム</t>
    </rPh>
    <rPh sb="2" eb="3">
      <t>ショ</t>
    </rPh>
    <phoneticPr fontId="72"/>
  </si>
  <si>
    <t>（非常勤）</t>
    <rPh sb="1" eb="4">
      <t>ヒジョウキン</t>
    </rPh>
    <phoneticPr fontId="72"/>
  </si>
  <si>
    <t>平成</t>
    <rPh sb="0" eb="2">
      <t>ヘイセイ</t>
    </rPh>
    <phoneticPr fontId="55"/>
  </si>
  <si>
    <t>男</t>
    <rPh sb="0" eb="1">
      <t>オトコ</t>
    </rPh>
    <phoneticPr fontId="55"/>
  </si>
  <si>
    <t>取締役</t>
    <rPh sb="0" eb="3">
      <t>トリシマリヤク</t>
    </rPh>
    <phoneticPr fontId="72"/>
  </si>
  <si>
    <t>02</t>
    <phoneticPr fontId="55"/>
  </si>
  <si>
    <t>13</t>
    <phoneticPr fontId="55"/>
  </si>
  <si>
    <t>02</t>
  </si>
  <si>
    <t>青森県</t>
  </si>
  <si>
    <t>01100</t>
  </si>
  <si>
    <t>札幌市</t>
  </si>
  <si>
    <t>(石狩)</t>
  </si>
  <si>
    <t>東京</t>
  </si>
  <si>
    <t>北海道（檜山）</t>
    <rPh sb="0" eb="3">
      <t>ホッカイドウ</t>
    </rPh>
    <rPh sb="4" eb="6">
      <t>ヒヤマ</t>
    </rPh>
    <phoneticPr fontId="62"/>
  </si>
  <si>
    <t>中央区</t>
  </si>
  <si>
    <t>13102</t>
  </si>
  <si>
    <t>平成</t>
    <rPh sb="0" eb="2">
      <t>ヘイセイ</t>
    </rPh>
    <phoneticPr fontId="72"/>
  </si>
  <si>
    <t>（自動更新）</t>
    <rPh sb="1" eb="3">
      <t>ジドウ</t>
    </rPh>
    <rPh sb="3" eb="5">
      <t>コウシン</t>
    </rPh>
    <phoneticPr fontId="72"/>
  </si>
  <si>
    <t>賃貸借（転貸借）</t>
    <rPh sb="0" eb="3">
      <t>チンタイシャク</t>
    </rPh>
    <rPh sb="4" eb="7">
      <t>テンタイシャク</t>
    </rPh>
    <phoneticPr fontId="72"/>
  </si>
  <si>
    <t>住居</t>
    <rPh sb="0" eb="2">
      <t>ジュウキョ</t>
    </rPh>
    <phoneticPr fontId="72"/>
  </si>
  <si>
    <t>昭和</t>
    <rPh sb="0" eb="2">
      <t>ショウワ</t>
    </rPh>
    <phoneticPr fontId="55"/>
  </si>
  <si>
    <t>女</t>
    <rPh sb="0" eb="1">
      <t>オンナ</t>
    </rPh>
    <phoneticPr fontId="55"/>
  </si>
  <si>
    <t>代表社員</t>
    <rPh sb="0" eb="2">
      <t>ダイヒョウ</t>
    </rPh>
    <rPh sb="2" eb="4">
      <t>シャイン</t>
    </rPh>
    <phoneticPr fontId="72"/>
  </si>
  <si>
    <t>04</t>
    <phoneticPr fontId="55"/>
  </si>
  <si>
    <t>----------</t>
    <phoneticPr fontId="55"/>
  </si>
  <si>
    <t xml:space="preserve">  </t>
    <phoneticPr fontId="55"/>
  </si>
  <si>
    <t>03</t>
  </si>
  <si>
    <t>岩手県</t>
  </si>
  <si>
    <t>01101</t>
  </si>
  <si>
    <t>札幌市中央区</t>
  </si>
  <si>
    <t>(渡島)</t>
  </si>
  <si>
    <t>北海道（後志）</t>
    <rPh sb="0" eb="3">
      <t>ホッカイドウ</t>
    </rPh>
    <rPh sb="4" eb="5">
      <t>アト</t>
    </rPh>
    <rPh sb="5" eb="6">
      <t>ココロザシ</t>
    </rPh>
    <phoneticPr fontId="62"/>
  </si>
  <si>
    <t>港区</t>
  </si>
  <si>
    <t>13103</t>
  </si>
  <si>
    <t>昭和</t>
    <rPh sb="0" eb="2">
      <t>ショウワ</t>
    </rPh>
    <phoneticPr fontId="72"/>
  </si>
  <si>
    <t>使用貸借</t>
    <rPh sb="0" eb="2">
      <t>シヨウ</t>
    </rPh>
    <rPh sb="2" eb="4">
      <t>タイシャク</t>
    </rPh>
    <phoneticPr fontId="72"/>
  </si>
  <si>
    <t>店舗</t>
    <rPh sb="0" eb="2">
      <t>テンポ</t>
    </rPh>
    <phoneticPr fontId="72"/>
  </si>
  <si>
    <t>大正</t>
    <rPh sb="0" eb="2">
      <t>ﾀｲｼｮｳ</t>
    </rPh>
    <phoneticPr fontId="55" type="halfwidthKatakana"/>
  </si>
  <si>
    <t>理事</t>
    <rPh sb="0" eb="2">
      <t>リジ</t>
    </rPh>
    <phoneticPr fontId="55"/>
  </si>
  <si>
    <t>07</t>
    <phoneticPr fontId="55"/>
  </si>
  <si>
    <t>51</t>
    <phoneticPr fontId="55"/>
  </si>
  <si>
    <t>04</t>
  </si>
  <si>
    <t>宮城県</t>
  </si>
  <si>
    <t>01102</t>
  </si>
  <si>
    <t>札幌市北区</t>
  </si>
  <si>
    <t>(檜山)</t>
  </si>
  <si>
    <t>石狩</t>
  </si>
  <si>
    <t>北海道（空知）</t>
    <rPh sb="0" eb="3">
      <t>ホッカイドウ</t>
    </rPh>
    <rPh sb="4" eb="6">
      <t>ソラチ</t>
    </rPh>
    <phoneticPr fontId="62"/>
  </si>
  <si>
    <t>新宿区</t>
  </si>
  <si>
    <t>13104</t>
  </si>
  <si>
    <t>その他</t>
    <rPh sb="2" eb="3">
      <t>タ</t>
    </rPh>
    <phoneticPr fontId="72"/>
  </si>
  <si>
    <t>店舗事務所</t>
    <rPh sb="0" eb="2">
      <t>テンポ</t>
    </rPh>
    <rPh sb="2" eb="4">
      <t>ジム</t>
    </rPh>
    <rPh sb="4" eb="5">
      <t>ショ</t>
    </rPh>
    <phoneticPr fontId="72"/>
  </si>
  <si>
    <t>明治</t>
    <rPh sb="0" eb="2">
      <t>ﾒｲｼﾞ</t>
    </rPh>
    <phoneticPr fontId="55" type="halfwidthKatakana"/>
  </si>
  <si>
    <t>代表執行役</t>
    <rPh sb="0" eb="2">
      <t>ダイヒョウ</t>
    </rPh>
    <rPh sb="2" eb="4">
      <t>シッコウ</t>
    </rPh>
    <rPh sb="4" eb="5">
      <t>ヤク</t>
    </rPh>
    <phoneticPr fontId="55"/>
  </si>
  <si>
    <t>52</t>
  </si>
  <si>
    <t>05</t>
  </si>
  <si>
    <t>秋田県</t>
  </si>
  <si>
    <t>01103</t>
  </si>
  <si>
    <t>札幌市東区</t>
  </si>
  <si>
    <t>(後志)</t>
  </si>
  <si>
    <t>渡島</t>
  </si>
  <si>
    <t>北海道（上川）</t>
    <rPh sb="0" eb="3">
      <t>ホッカイドウ</t>
    </rPh>
    <rPh sb="4" eb="6">
      <t>ウエカワ</t>
    </rPh>
    <phoneticPr fontId="62"/>
  </si>
  <si>
    <t>文京区</t>
  </si>
  <si>
    <t>13105</t>
  </si>
  <si>
    <t>マンション（一室）</t>
    <rPh sb="6" eb="8">
      <t>イッシツ</t>
    </rPh>
    <phoneticPr fontId="72"/>
  </si>
  <si>
    <t>執行役</t>
    <rPh sb="0" eb="2">
      <t>シッコウ</t>
    </rPh>
    <rPh sb="2" eb="3">
      <t>ヤク</t>
    </rPh>
    <phoneticPr fontId="55"/>
  </si>
  <si>
    <t>14</t>
    <phoneticPr fontId="55"/>
  </si>
  <si>
    <t>53</t>
  </si>
  <si>
    <t>06</t>
  </si>
  <si>
    <t>山形県</t>
  </si>
  <si>
    <t>01104</t>
  </si>
  <si>
    <t>札幌市白石区</t>
  </si>
  <si>
    <t>(空知)</t>
  </si>
  <si>
    <t>檜山</t>
  </si>
  <si>
    <t>北海道（留萌）</t>
    <rPh sb="0" eb="3">
      <t>ホッカイドウ</t>
    </rPh>
    <rPh sb="4" eb="6">
      <t>ルモイ</t>
    </rPh>
    <phoneticPr fontId="62"/>
  </si>
  <si>
    <t>台東区</t>
  </si>
  <si>
    <t>13106</t>
  </si>
  <si>
    <t>戸建（一部）</t>
    <rPh sb="0" eb="2">
      <t>コダ</t>
    </rPh>
    <rPh sb="3" eb="5">
      <t>イチブ</t>
    </rPh>
    <phoneticPr fontId="72"/>
  </si>
  <si>
    <t>54</t>
  </si>
  <si>
    <t>07</t>
  </si>
  <si>
    <t>福島県</t>
  </si>
  <si>
    <t>01105</t>
  </si>
  <si>
    <t>札幌市豊平区</t>
  </si>
  <si>
    <t>(上川)</t>
  </si>
  <si>
    <t>後志</t>
  </si>
  <si>
    <t>北海道（宗谷）</t>
    <rPh sb="0" eb="3">
      <t>ホッカイドウ</t>
    </rPh>
    <rPh sb="4" eb="6">
      <t>ソウヤ</t>
    </rPh>
    <phoneticPr fontId="62"/>
  </si>
  <si>
    <t>墨田区</t>
  </si>
  <si>
    <t>13107</t>
  </si>
  <si>
    <t>55</t>
  </si>
  <si>
    <t>08</t>
  </si>
  <si>
    <t>茨城県</t>
  </si>
  <si>
    <t>01106</t>
  </si>
  <si>
    <t>札幌市南区</t>
  </si>
  <si>
    <t>(留萌)</t>
  </si>
  <si>
    <t>空知</t>
  </si>
  <si>
    <t>北海道（網走）</t>
    <rPh sb="0" eb="3">
      <t>ホッカイドウ</t>
    </rPh>
    <rPh sb="4" eb="6">
      <t>アバシリ</t>
    </rPh>
    <phoneticPr fontId="62"/>
  </si>
  <si>
    <t>江東区</t>
  </si>
  <si>
    <t>13108</t>
  </si>
  <si>
    <t>56</t>
  </si>
  <si>
    <t>09</t>
  </si>
  <si>
    <t>栃木県</t>
  </si>
  <si>
    <t>01107</t>
  </si>
  <si>
    <t>札幌市西区</t>
  </si>
  <si>
    <t>(宗谷)</t>
  </si>
  <si>
    <t>上川</t>
  </si>
  <si>
    <t>北海道（胆振）</t>
    <rPh sb="0" eb="3">
      <t>ホッカイドウ</t>
    </rPh>
    <rPh sb="4" eb="5">
      <t>タン</t>
    </rPh>
    <rPh sb="5" eb="6">
      <t>シン</t>
    </rPh>
    <phoneticPr fontId="62"/>
  </si>
  <si>
    <t>品川区</t>
  </si>
  <si>
    <t>13109</t>
  </si>
  <si>
    <t>57</t>
  </si>
  <si>
    <t>10</t>
  </si>
  <si>
    <t>群馬県</t>
  </si>
  <si>
    <t>01108</t>
  </si>
  <si>
    <t>札幌市厚別区</t>
  </si>
  <si>
    <t>(網走)</t>
  </si>
  <si>
    <t>留萌</t>
  </si>
  <si>
    <t>北海道（日高）</t>
    <rPh sb="0" eb="3">
      <t>ホッカイドウ</t>
    </rPh>
    <rPh sb="4" eb="6">
      <t>ヒダカ</t>
    </rPh>
    <phoneticPr fontId="62"/>
  </si>
  <si>
    <t>目黒区</t>
  </si>
  <si>
    <t>13110</t>
  </si>
  <si>
    <t>主たる職務内容</t>
    <rPh sb="0" eb="1">
      <t>シュ</t>
    </rPh>
    <rPh sb="3" eb="5">
      <t>ショクム</t>
    </rPh>
    <rPh sb="5" eb="7">
      <t>ナイヨウ</t>
    </rPh>
    <phoneticPr fontId="55"/>
  </si>
  <si>
    <t>58</t>
  </si>
  <si>
    <t>11</t>
  </si>
  <si>
    <t>埼玉県</t>
  </si>
  <si>
    <t>01109</t>
  </si>
  <si>
    <t>札幌市手稲区</t>
  </si>
  <si>
    <t>(胆振)</t>
  </si>
  <si>
    <t>宗谷</t>
  </si>
  <si>
    <t>北海道（十勝）</t>
    <rPh sb="0" eb="3">
      <t>ホッカイドウ</t>
    </rPh>
    <rPh sb="4" eb="6">
      <t>トカチ</t>
    </rPh>
    <phoneticPr fontId="62"/>
  </si>
  <si>
    <t>大田区</t>
  </si>
  <si>
    <t>13111</t>
  </si>
  <si>
    <t>(       )</t>
    <phoneticPr fontId="55"/>
  </si>
  <si>
    <t>59</t>
  </si>
  <si>
    <t>12</t>
  </si>
  <si>
    <t>千葉県</t>
  </si>
  <si>
    <t>01110</t>
  </si>
  <si>
    <t>札幌市清田区</t>
  </si>
  <si>
    <t>(日高)</t>
  </si>
  <si>
    <t>網走</t>
  </si>
  <si>
    <t>北海道（釧路）</t>
    <rPh sb="0" eb="3">
      <t>ホッカイドウ</t>
    </rPh>
    <rPh sb="4" eb="6">
      <t>クシロ</t>
    </rPh>
    <phoneticPr fontId="62"/>
  </si>
  <si>
    <t>世田谷区</t>
  </si>
  <si>
    <t>13112</t>
  </si>
  <si>
    <t>兼業なし</t>
    <phoneticPr fontId="5"/>
  </si>
  <si>
    <t>50</t>
    <phoneticPr fontId="5"/>
  </si>
  <si>
    <t>(一社)マンション管理業協会</t>
    <rPh sb="1" eb="3">
      <t>イッシャ</t>
    </rPh>
    <rPh sb="9" eb="11">
      <t>カンリ</t>
    </rPh>
    <rPh sb="11" eb="12">
      <t>ギョウ</t>
    </rPh>
    <rPh sb="12" eb="14">
      <t>キョウカイ</t>
    </rPh>
    <phoneticPr fontId="5"/>
  </si>
  <si>
    <t>01</t>
    <phoneticPr fontId="5"/>
  </si>
  <si>
    <t>( 1 )</t>
    <phoneticPr fontId="55"/>
  </si>
  <si>
    <t>代表取締役</t>
    <rPh sb="0" eb="2">
      <t>ダイヒョウ</t>
    </rPh>
    <rPh sb="2" eb="5">
      <t>トリシマリヤク</t>
    </rPh>
    <phoneticPr fontId="55"/>
  </si>
  <si>
    <t>代表者</t>
    <rPh sb="0" eb="3">
      <t>ダイヒョウシャ</t>
    </rPh>
    <phoneticPr fontId="55"/>
  </si>
  <si>
    <t>60</t>
  </si>
  <si>
    <t>13</t>
  </si>
  <si>
    <t>01202</t>
  </si>
  <si>
    <t>函館市</t>
  </si>
  <si>
    <t>(十勝)</t>
  </si>
  <si>
    <t>胆振</t>
  </si>
  <si>
    <t>北海道（根室）</t>
    <rPh sb="0" eb="3">
      <t>ホッカイドウ</t>
    </rPh>
    <rPh sb="4" eb="6">
      <t>ネムロ</t>
    </rPh>
    <phoneticPr fontId="62"/>
  </si>
  <si>
    <t>渋谷区</t>
  </si>
  <si>
    <t>13113</t>
  </si>
  <si>
    <t>農業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</si>
  <si>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5"/>
  </si>
  <si>
    <t>04</t>
    <phoneticPr fontId="5"/>
  </si>
  <si>
    <t>( 2 )</t>
  </si>
  <si>
    <t>取締役</t>
    <rPh sb="0" eb="3">
      <t>トリシマリヤク</t>
    </rPh>
    <phoneticPr fontId="55"/>
  </si>
  <si>
    <t>代表・専任</t>
    <rPh sb="0" eb="2">
      <t>ダイヒョウ</t>
    </rPh>
    <rPh sb="3" eb="5">
      <t>センニン</t>
    </rPh>
    <phoneticPr fontId="55"/>
  </si>
  <si>
    <t>61</t>
  </si>
  <si>
    <t>14</t>
  </si>
  <si>
    <t>神奈川県</t>
  </si>
  <si>
    <t>01203</t>
  </si>
  <si>
    <t>小樽市</t>
  </si>
  <si>
    <t>(釧路)</t>
  </si>
  <si>
    <t>日高</t>
  </si>
  <si>
    <t>北海道（オホ）</t>
    <rPh sb="0" eb="3">
      <t>ホッカイドウ</t>
    </rPh>
    <phoneticPr fontId="62"/>
  </si>
  <si>
    <t>中野区</t>
  </si>
  <si>
    <t>13114</t>
  </si>
  <si>
    <t>林業</t>
  </si>
  <si>
    <t>02</t>
    <phoneticPr fontId="5"/>
  </si>
  <si>
    <t>(公社)全日本不動産協会</t>
    <rPh sb="1" eb="3">
      <t>コウシャ</t>
    </rPh>
    <rPh sb="4" eb="7">
      <t>ゼンニホン</t>
    </rPh>
    <rPh sb="7" eb="10">
      <t>フドウサン</t>
    </rPh>
    <rPh sb="10" eb="12">
      <t>キョウカイ</t>
    </rPh>
    <phoneticPr fontId="5"/>
  </si>
  <si>
    <t>05</t>
    <phoneticPr fontId="5"/>
  </si>
  <si>
    <t>( 3 )</t>
  </si>
  <si>
    <t>監査役</t>
    <rPh sb="0" eb="3">
      <t>カンサヤク</t>
    </rPh>
    <phoneticPr fontId="55"/>
  </si>
  <si>
    <t>専任</t>
    <rPh sb="0" eb="2">
      <t>センニン</t>
    </rPh>
    <phoneticPr fontId="55"/>
  </si>
  <si>
    <t>62</t>
  </si>
  <si>
    <t>15</t>
  </si>
  <si>
    <t>新潟県</t>
  </si>
  <si>
    <t>01204</t>
  </si>
  <si>
    <t>旭川市</t>
  </si>
  <si>
    <t>(根室)</t>
  </si>
  <si>
    <t>十勝</t>
  </si>
  <si>
    <t>青森県</t>
    <rPh sb="0" eb="3">
      <t>アオモリケン</t>
    </rPh>
    <phoneticPr fontId="62"/>
  </si>
  <si>
    <t>杉並区</t>
  </si>
  <si>
    <t>13115</t>
  </si>
  <si>
    <t>漁業</t>
  </si>
  <si>
    <t>03</t>
    <phoneticPr fontId="5"/>
  </si>
  <si>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5"/>
  </si>
  <si>
    <t>09</t>
    <phoneticPr fontId="5"/>
  </si>
  <si>
    <t>( 4 )</t>
  </si>
  <si>
    <t>代表社員</t>
    <rPh sb="0" eb="2">
      <t>ダイヒョウ</t>
    </rPh>
    <rPh sb="2" eb="4">
      <t>シャイン</t>
    </rPh>
    <phoneticPr fontId="55"/>
  </si>
  <si>
    <t>政令</t>
    <rPh sb="0" eb="2">
      <t>セイレイ</t>
    </rPh>
    <phoneticPr fontId="55"/>
  </si>
  <si>
    <t>63</t>
  </si>
  <si>
    <t>16</t>
  </si>
  <si>
    <t>富山県</t>
  </si>
  <si>
    <t>01205</t>
  </si>
  <si>
    <t>室蘭市</t>
  </si>
  <si>
    <t>(オホ)</t>
  </si>
  <si>
    <t>釧路</t>
  </si>
  <si>
    <t>富山県本部</t>
    <rPh sb="0" eb="3">
      <t>トヤマケン</t>
    </rPh>
    <rPh sb="3" eb="5">
      <t>ホンブ</t>
    </rPh>
    <phoneticPr fontId="70"/>
  </si>
  <si>
    <t>岩手県</t>
    <rPh sb="0" eb="3">
      <t>イワテケン</t>
    </rPh>
    <phoneticPr fontId="70"/>
  </si>
  <si>
    <t>豊島区</t>
  </si>
  <si>
    <t>13116</t>
  </si>
  <si>
    <t>鉱業</t>
  </si>
  <si>
    <t>(一社)不動産協会</t>
    <rPh sb="1" eb="3">
      <t>イッシャ</t>
    </rPh>
    <rPh sb="4" eb="7">
      <t>フドウサン</t>
    </rPh>
    <rPh sb="7" eb="9">
      <t>キョウカイ</t>
    </rPh>
    <phoneticPr fontId="5"/>
  </si>
  <si>
    <t>10</t>
    <phoneticPr fontId="5"/>
  </si>
  <si>
    <t>( 5 )</t>
  </si>
  <si>
    <t>社員</t>
    <rPh sb="0" eb="2">
      <t>シャイン</t>
    </rPh>
    <phoneticPr fontId="55"/>
  </si>
  <si>
    <t>総務</t>
    <rPh sb="0" eb="2">
      <t>ソウム</t>
    </rPh>
    <phoneticPr fontId="55"/>
  </si>
  <si>
    <t>64</t>
  </si>
  <si>
    <t>17</t>
  </si>
  <si>
    <t>石川県</t>
  </si>
  <si>
    <t>01206</t>
  </si>
  <si>
    <t>釧路市</t>
  </si>
  <si>
    <t>(青森)</t>
  </si>
  <si>
    <t>根室</t>
  </si>
  <si>
    <t>宮城県</t>
    <rPh sb="0" eb="3">
      <t>ミヤギケン</t>
    </rPh>
    <phoneticPr fontId="62"/>
  </si>
  <si>
    <t>北区</t>
  </si>
  <si>
    <t>13117</t>
  </si>
  <si>
    <t>建設業</t>
  </si>
  <si>
    <t>(一社)不動産流通経営協会</t>
    <rPh sb="1" eb="3">
      <t>イッシャ</t>
    </rPh>
    <rPh sb="4" eb="7">
      <t>フドウサン</t>
    </rPh>
    <rPh sb="7" eb="9">
      <t>リュウツウ</t>
    </rPh>
    <rPh sb="9" eb="11">
      <t>ケイエイ</t>
    </rPh>
    <rPh sb="11" eb="13">
      <t>キョウカイ</t>
    </rPh>
    <phoneticPr fontId="5"/>
  </si>
  <si>
    <t>11</t>
    <phoneticPr fontId="5"/>
  </si>
  <si>
    <t>( 6 )</t>
  </si>
  <si>
    <t>人事</t>
    <rPh sb="0" eb="2">
      <t>ジンジ</t>
    </rPh>
    <phoneticPr fontId="55"/>
  </si>
  <si>
    <t>65</t>
  </si>
  <si>
    <t>18</t>
  </si>
  <si>
    <t>福井県</t>
  </si>
  <si>
    <t>01207</t>
  </si>
  <si>
    <t>帯広市</t>
  </si>
  <si>
    <t>(岩手)</t>
  </si>
  <si>
    <t>オホ</t>
  </si>
  <si>
    <t>秋田県</t>
    <rPh sb="0" eb="2">
      <t>アキタ</t>
    </rPh>
    <rPh sb="2" eb="3">
      <t>ケン</t>
    </rPh>
    <phoneticPr fontId="62"/>
  </si>
  <si>
    <t>荒川区</t>
  </si>
  <si>
    <t>13118</t>
  </si>
  <si>
    <t>製造業</t>
  </si>
  <si>
    <t>06</t>
    <phoneticPr fontId="5"/>
  </si>
  <si>
    <t>( 7 )</t>
  </si>
  <si>
    <t>監事</t>
    <rPh sb="0" eb="2">
      <t>カンジ</t>
    </rPh>
    <phoneticPr fontId="55"/>
  </si>
  <si>
    <t>営業</t>
    <rPh sb="0" eb="2">
      <t>エイギョウ</t>
    </rPh>
    <phoneticPr fontId="55"/>
  </si>
  <si>
    <t>19</t>
  </si>
  <si>
    <t>山梨県</t>
  </si>
  <si>
    <t>01208</t>
  </si>
  <si>
    <t>北見市</t>
  </si>
  <si>
    <t>(宮城)</t>
  </si>
  <si>
    <t>青森</t>
  </si>
  <si>
    <t>山形県</t>
    <rPh sb="0" eb="3">
      <t>ヤマガタケン</t>
    </rPh>
    <phoneticPr fontId="62"/>
  </si>
  <si>
    <t>板橋区</t>
  </si>
  <si>
    <t>13119</t>
  </si>
  <si>
    <t>電気・ガス・熱供給・水道業</t>
  </si>
  <si>
    <t>07</t>
    <phoneticPr fontId="5"/>
  </si>
  <si>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5"/>
  </si>
  <si>
    <t>( 8 )</t>
  </si>
  <si>
    <t>経理</t>
    <rPh sb="0" eb="2">
      <t>ケイリ</t>
    </rPh>
    <phoneticPr fontId="55"/>
  </si>
  <si>
    <t>20</t>
  </si>
  <si>
    <t>長野県</t>
  </si>
  <si>
    <t>01209</t>
  </si>
  <si>
    <t>夕張市</t>
  </si>
  <si>
    <t>(秋田)</t>
  </si>
  <si>
    <t>岩手</t>
  </si>
  <si>
    <t>福島県</t>
    <rPh sb="0" eb="2">
      <t>フクシマ</t>
    </rPh>
    <rPh sb="2" eb="3">
      <t>ケン</t>
    </rPh>
    <phoneticPr fontId="62"/>
  </si>
  <si>
    <t>練馬区</t>
  </si>
  <si>
    <t>13120</t>
  </si>
  <si>
    <t>運輸・通信業</t>
    <phoneticPr fontId="5"/>
  </si>
  <si>
    <t>08</t>
    <phoneticPr fontId="5"/>
  </si>
  <si>
    <t>( 9 )</t>
  </si>
  <si>
    <t>財務</t>
    <rPh sb="0" eb="2">
      <t>ザイム</t>
    </rPh>
    <phoneticPr fontId="55"/>
  </si>
  <si>
    <t>21</t>
  </si>
  <si>
    <t>岐阜県</t>
  </si>
  <si>
    <t>01210</t>
  </si>
  <si>
    <t>岩見沢市</t>
  </si>
  <si>
    <t>(山形)</t>
  </si>
  <si>
    <t>宮城</t>
  </si>
  <si>
    <t>茨城県</t>
    <rPh sb="0" eb="3">
      <t>イバラキケン</t>
    </rPh>
    <phoneticPr fontId="62"/>
  </si>
  <si>
    <t>足立区</t>
  </si>
  <si>
    <t>13121</t>
  </si>
  <si>
    <t>卸売り・小売業、飲食店</t>
  </si>
  <si>
    <t>( 10 )</t>
  </si>
  <si>
    <t>会計参与</t>
    <rPh sb="0" eb="2">
      <t>カイケイ</t>
    </rPh>
    <rPh sb="2" eb="4">
      <t>サンヨ</t>
    </rPh>
    <phoneticPr fontId="55"/>
  </si>
  <si>
    <t>営業事務</t>
    <rPh sb="0" eb="2">
      <t>エイギョウ</t>
    </rPh>
    <rPh sb="2" eb="4">
      <t>ジム</t>
    </rPh>
    <phoneticPr fontId="55"/>
  </si>
  <si>
    <t>22</t>
  </si>
  <si>
    <t>静岡県</t>
  </si>
  <si>
    <t>01211</t>
  </si>
  <si>
    <t>網走市</t>
  </si>
  <si>
    <t>(福島)</t>
  </si>
  <si>
    <t>秋田</t>
  </si>
  <si>
    <t>栃木県</t>
    <rPh sb="0" eb="3">
      <t>トチギケン</t>
    </rPh>
    <phoneticPr fontId="62"/>
  </si>
  <si>
    <t>葛飾区</t>
  </si>
  <si>
    <t>13122</t>
  </si>
  <si>
    <t>金融・保険業</t>
  </si>
  <si>
    <t>( 11 )</t>
  </si>
  <si>
    <t>09</t>
    <phoneticPr fontId="55"/>
  </si>
  <si>
    <t>その他</t>
    <rPh sb="2" eb="3">
      <t>タ</t>
    </rPh>
    <phoneticPr fontId="55"/>
  </si>
  <si>
    <t>企画</t>
    <rPh sb="0" eb="2">
      <t>キカク</t>
    </rPh>
    <phoneticPr fontId="55"/>
  </si>
  <si>
    <t>23</t>
  </si>
  <si>
    <t>愛知県</t>
  </si>
  <si>
    <t>01212</t>
  </si>
  <si>
    <t>留萌市</t>
  </si>
  <si>
    <t>(茨城)</t>
  </si>
  <si>
    <t>山形</t>
  </si>
  <si>
    <t>群馬県</t>
    <rPh sb="0" eb="3">
      <t>グンマケン</t>
    </rPh>
    <phoneticPr fontId="62"/>
  </si>
  <si>
    <t>江戸川区</t>
  </si>
  <si>
    <t>13123</t>
  </si>
  <si>
    <t>不動産賃貸業</t>
  </si>
  <si>
    <t>( 12 )</t>
  </si>
  <si>
    <t>24</t>
  </si>
  <si>
    <t>三重県</t>
  </si>
  <si>
    <t>01213</t>
  </si>
  <si>
    <t>苫小牧市</t>
  </si>
  <si>
    <t>(栃木)</t>
  </si>
  <si>
    <t>福島</t>
  </si>
  <si>
    <t>埼玉県</t>
    <rPh sb="0" eb="3">
      <t>サイタマケン</t>
    </rPh>
    <phoneticPr fontId="62"/>
  </si>
  <si>
    <t>八王子市</t>
  </si>
  <si>
    <t>13201</t>
  </si>
  <si>
    <t>不動産管理業</t>
  </si>
  <si>
    <t>( 13 )</t>
  </si>
  <si>
    <t>25</t>
  </si>
  <si>
    <t>滋賀県</t>
  </si>
  <si>
    <t>01214</t>
  </si>
  <si>
    <t>稚内市</t>
  </si>
  <si>
    <t>(群馬)</t>
  </si>
  <si>
    <t>茨城</t>
  </si>
  <si>
    <t>千葉県</t>
    <rPh sb="0" eb="3">
      <t>チバケン</t>
    </rPh>
    <phoneticPr fontId="62"/>
  </si>
  <si>
    <t>立川市</t>
  </si>
  <si>
    <t>13202</t>
  </si>
  <si>
    <t>サービス業</t>
  </si>
  <si>
    <t>( 14 )</t>
  </si>
  <si>
    <t>26</t>
  </si>
  <si>
    <t>京都府</t>
  </si>
  <si>
    <t>01215</t>
  </si>
  <si>
    <t>美唄市</t>
  </si>
  <si>
    <t>(埼玉)</t>
  </si>
  <si>
    <t>栃木</t>
  </si>
  <si>
    <t>武蔵野市</t>
  </si>
  <si>
    <t>13203</t>
  </si>
  <si>
    <t>その他</t>
  </si>
  <si>
    <t>14</t>
    <phoneticPr fontId="5"/>
  </si>
  <si>
    <t>( 15 )</t>
  </si>
  <si>
    <t>27</t>
  </si>
  <si>
    <t>大阪府</t>
  </si>
  <si>
    <t>01216</t>
  </si>
  <si>
    <t>芦別市</t>
  </si>
  <si>
    <t>(千葉)</t>
  </si>
  <si>
    <t>群馬</t>
  </si>
  <si>
    <t>大阪府知事</t>
    <phoneticPr fontId="55" type="halfwidthKatakana"/>
  </si>
  <si>
    <t>神奈川県</t>
    <rPh sb="0" eb="4">
      <t>カナガワケン</t>
    </rPh>
    <phoneticPr fontId="55"/>
  </si>
  <si>
    <t>青梅市</t>
  </si>
  <si>
    <t>13205</t>
  </si>
  <si>
    <t>( 16 )</t>
  </si>
  <si>
    <t>28</t>
  </si>
  <si>
    <t>兵庫県</t>
  </si>
  <si>
    <t>01217</t>
  </si>
  <si>
    <t>江別市</t>
  </si>
  <si>
    <t>(東京)</t>
  </si>
  <si>
    <t>埼玉</t>
  </si>
  <si>
    <t>新潟県</t>
    <rPh sb="0" eb="3">
      <t>ニイガタケン</t>
    </rPh>
    <phoneticPr fontId="62"/>
  </si>
  <si>
    <t>府中市</t>
  </si>
  <si>
    <t>13206</t>
  </si>
  <si>
    <t>( 17 )</t>
  </si>
  <si>
    <t>11</t>
    <phoneticPr fontId="55"/>
  </si>
  <si>
    <t>相談役</t>
    <rPh sb="0" eb="3">
      <t>ソウダンヤク</t>
    </rPh>
    <phoneticPr fontId="55"/>
  </si>
  <si>
    <t>29</t>
  </si>
  <si>
    <t>奈良県</t>
  </si>
  <si>
    <t>01218</t>
  </si>
  <si>
    <t>赤平市</t>
  </si>
  <si>
    <t>(神奈川)</t>
  </si>
  <si>
    <t>千葉</t>
  </si>
  <si>
    <t>富山県</t>
    <rPh sb="0" eb="3">
      <t>トヤマケン</t>
    </rPh>
    <phoneticPr fontId="62"/>
  </si>
  <si>
    <t>昭島市</t>
  </si>
  <si>
    <t>13207</t>
  </si>
  <si>
    <t>( 18 )</t>
  </si>
  <si>
    <t>12</t>
    <phoneticPr fontId="55"/>
  </si>
  <si>
    <t>顧問</t>
    <rPh sb="0" eb="2">
      <t>コモン</t>
    </rPh>
    <phoneticPr fontId="55"/>
  </si>
  <si>
    <t>30</t>
  </si>
  <si>
    <t>和歌山県</t>
  </si>
  <si>
    <t>01219</t>
  </si>
  <si>
    <t>紋別市</t>
  </si>
  <si>
    <t>(新潟)</t>
  </si>
  <si>
    <t>石川県</t>
    <rPh sb="0" eb="3">
      <t>イシカワケン</t>
    </rPh>
    <phoneticPr fontId="62"/>
  </si>
  <si>
    <t>調布市</t>
  </si>
  <si>
    <t>13208</t>
  </si>
  <si>
    <t>( 19 )</t>
  </si>
  <si>
    <t>31</t>
  </si>
  <si>
    <t>鳥取県</t>
  </si>
  <si>
    <t>01220</t>
  </si>
  <si>
    <t>士別市</t>
  </si>
  <si>
    <t>(富山)</t>
  </si>
  <si>
    <t>神奈川</t>
  </si>
  <si>
    <t>福井県</t>
    <rPh sb="0" eb="3">
      <t>フクイケン</t>
    </rPh>
    <phoneticPr fontId="62"/>
  </si>
  <si>
    <t>町田市</t>
  </si>
  <si>
    <t>13209</t>
  </si>
  <si>
    <t>( 20 )</t>
  </si>
  <si>
    <t>32</t>
  </si>
  <si>
    <t>島根県</t>
  </si>
  <si>
    <t>01221</t>
  </si>
  <si>
    <t>名寄市</t>
  </si>
  <si>
    <t>(石川)</t>
  </si>
  <si>
    <t>新潟</t>
  </si>
  <si>
    <t>山梨県</t>
    <rPh sb="0" eb="3">
      <t>ヤマナシケン</t>
    </rPh>
    <phoneticPr fontId="62"/>
  </si>
  <si>
    <t>小金井市</t>
  </si>
  <si>
    <t>13210</t>
  </si>
  <si>
    <t>33</t>
  </si>
  <si>
    <t>岡山県</t>
  </si>
  <si>
    <t>01222</t>
  </si>
  <si>
    <t>三笠市</t>
  </si>
  <si>
    <t>(福井)</t>
  </si>
  <si>
    <t>富山</t>
  </si>
  <si>
    <t>長野県</t>
    <rPh sb="0" eb="3">
      <t>ナガノケン</t>
    </rPh>
    <phoneticPr fontId="62"/>
  </si>
  <si>
    <t>小平市</t>
  </si>
  <si>
    <t>13211</t>
  </si>
  <si>
    <t>34</t>
  </si>
  <si>
    <t>広島県</t>
  </si>
  <si>
    <t>01223</t>
  </si>
  <si>
    <t>根室市</t>
  </si>
  <si>
    <t>(山梨)</t>
  </si>
  <si>
    <t>石川</t>
  </si>
  <si>
    <t>岐阜県</t>
    <rPh sb="0" eb="3">
      <t>ギフケン</t>
    </rPh>
    <phoneticPr fontId="62"/>
  </si>
  <si>
    <t>日野市</t>
  </si>
  <si>
    <t>13212</t>
  </si>
  <si>
    <t>35</t>
  </si>
  <si>
    <t>山口県</t>
  </si>
  <si>
    <t>01224</t>
  </si>
  <si>
    <t>千歳市</t>
  </si>
  <si>
    <t>(長野)</t>
  </si>
  <si>
    <t>福井</t>
  </si>
  <si>
    <t>静岡県</t>
    <rPh sb="0" eb="3">
      <t>シズオカケン</t>
    </rPh>
    <phoneticPr fontId="62"/>
  </si>
  <si>
    <t>東村山市</t>
  </si>
  <si>
    <t>13213</t>
  </si>
  <si>
    <t>36</t>
  </si>
  <si>
    <t>徳島県</t>
  </si>
  <si>
    <t>01225</t>
  </si>
  <si>
    <t>滝川市</t>
  </si>
  <si>
    <t>(岐阜)</t>
  </si>
  <si>
    <t>山梨</t>
  </si>
  <si>
    <t>愛知県</t>
    <rPh sb="0" eb="3">
      <t>アイチケン</t>
    </rPh>
    <phoneticPr fontId="62"/>
  </si>
  <si>
    <t>国分寺市</t>
  </si>
  <si>
    <t>13214</t>
  </si>
  <si>
    <t>37</t>
  </si>
  <si>
    <t>香川県</t>
  </si>
  <si>
    <t>01226</t>
  </si>
  <si>
    <t>砂川市</t>
  </si>
  <si>
    <t>(静岡)</t>
  </si>
  <si>
    <t>長野</t>
  </si>
  <si>
    <t>三重県</t>
    <rPh sb="0" eb="3">
      <t>ミエケン</t>
    </rPh>
    <phoneticPr fontId="62"/>
  </si>
  <si>
    <t>国立市</t>
  </si>
  <si>
    <t>13215</t>
  </si>
  <si>
    <t>38</t>
  </si>
  <si>
    <t>愛媛県</t>
  </si>
  <si>
    <t>01227</t>
  </si>
  <si>
    <t>歌志内市</t>
  </si>
  <si>
    <t>(愛知)</t>
  </si>
  <si>
    <t>岐阜</t>
  </si>
  <si>
    <t>滋賀県</t>
    <rPh sb="0" eb="3">
      <t>シガケン</t>
    </rPh>
    <phoneticPr fontId="62"/>
  </si>
  <si>
    <t>福生市</t>
  </si>
  <si>
    <t>13218</t>
  </si>
  <si>
    <t>39</t>
  </si>
  <si>
    <t>高知県</t>
  </si>
  <si>
    <t>01228</t>
  </si>
  <si>
    <t>深川市</t>
  </si>
  <si>
    <t>(三重)</t>
  </si>
  <si>
    <t>静岡</t>
  </si>
  <si>
    <t>京都府</t>
    <rPh sb="0" eb="3">
      <t>キョウトフ</t>
    </rPh>
    <phoneticPr fontId="62"/>
  </si>
  <si>
    <t>狛江市</t>
  </si>
  <si>
    <t>13219</t>
  </si>
  <si>
    <t>40</t>
  </si>
  <si>
    <t>福岡県</t>
  </si>
  <si>
    <t>01229</t>
  </si>
  <si>
    <t>富良野市</t>
  </si>
  <si>
    <t>(滋賀)</t>
  </si>
  <si>
    <t>愛知</t>
  </si>
  <si>
    <t>大阪府</t>
    <rPh sb="0" eb="3">
      <t>オオサカフ</t>
    </rPh>
    <phoneticPr fontId="62"/>
  </si>
  <si>
    <t>東大和市</t>
  </si>
  <si>
    <t>13220</t>
  </si>
  <si>
    <t>41</t>
  </si>
  <si>
    <t>佐賀県</t>
  </si>
  <si>
    <t>01230</t>
  </si>
  <si>
    <t>登別市</t>
  </si>
  <si>
    <t>(京都)</t>
  </si>
  <si>
    <t>三重</t>
  </si>
  <si>
    <t>兵庫県</t>
    <rPh sb="0" eb="3">
      <t>ヒョウゴケン</t>
    </rPh>
    <phoneticPr fontId="62"/>
  </si>
  <si>
    <t>清瀬市</t>
  </si>
  <si>
    <t>13221</t>
  </si>
  <si>
    <t>42</t>
  </si>
  <si>
    <t>長崎県</t>
  </si>
  <si>
    <t>01231</t>
  </si>
  <si>
    <t>恵庭市</t>
  </si>
  <si>
    <t>(大阪)</t>
  </si>
  <si>
    <t>滋賀</t>
  </si>
  <si>
    <t>奈良県</t>
    <rPh sb="0" eb="3">
      <t>ナラケン</t>
    </rPh>
    <phoneticPr fontId="62"/>
  </si>
  <si>
    <t>東久留米市</t>
  </si>
  <si>
    <t>13222</t>
  </si>
  <si>
    <t>43</t>
  </si>
  <si>
    <t>熊本県</t>
  </si>
  <si>
    <t>01233</t>
  </si>
  <si>
    <t>伊達市</t>
  </si>
  <si>
    <t>(兵庫)</t>
  </si>
  <si>
    <t>京都</t>
  </si>
  <si>
    <t>和歌山県</t>
    <rPh sb="0" eb="4">
      <t>ワカヤマケン</t>
    </rPh>
    <phoneticPr fontId="70"/>
  </si>
  <si>
    <t>武蔵村山市</t>
  </si>
  <si>
    <t>13223</t>
  </si>
  <si>
    <t>44</t>
  </si>
  <si>
    <t>大分県</t>
  </si>
  <si>
    <t>01234</t>
  </si>
  <si>
    <t>北広島市</t>
  </si>
  <si>
    <t>(奈良)</t>
  </si>
  <si>
    <t>大阪</t>
  </si>
  <si>
    <t>鳥取県</t>
    <rPh sb="0" eb="3">
      <t>トットリケン</t>
    </rPh>
    <phoneticPr fontId="62"/>
  </si>
  <si>
    <t>多摩市</t>
  </si>
  <si>
    <t>13224</t>
  </si>
  <si>
    <t>45</t>
  </si>
  <si>
    <t>宮崎県</t>
  </si>
  <si>
    <t>01235</t>
  </si>
  <si>
    <t>石狩市</t>
  </si>
  <si>
    <t>(和歌山)</t>
  </si>
  <si>
    <t>兵庫</t>
  </si>
  <si>
    <t>宮崎県知事</t>
    <rPh sb="0" eb="2">
      <t>ミヤザキ</t>
    </rPh>
    <rPh sb="2" eb="5">
      <t>ケンチジ</t>
    </rPh>
    <phoneticPr fontId="70"/>
  </si>
  <si>
    <t>島根県</t>
    <rPh sb="0" eb="3">
      <t>シマネケン</t>
    </rPh>
    <phoneticPr fontId="62"/>
  </si>
  <si>
    <t>稲城市</t>
  </si>
  <si>
    <t>13225</t>
  </si>
  <si>
    <t>46</t>
  </si>
  <si>
    <t>鹿児島県</t>
  </si>
  <si>
    <t>01236</t>
  </si>
  <si>
    <t>北斗市</t>
  </si>
  <si>
    <t>(鳥取)</t>
  </si>
  <si>
    <t>奈良</t>
  </si>
  <si>
    <t>岡山県</t>
    <rPh sb="0" eb="3">
      <t>オカヤマケン</t>
    </rPh>
    <phoneticPr fontId="62"/>
  </si>
  <si>
    <t>羽村市</t>
  </si>
  <si>
    <t>13227</t>
  </si>
  <si>
    <t>47</t>
  </si>
  <si>
    <t>沖縄県</t>
  </si>
  <si>
    <t>01303</t>
  </si>
  <si>
    <t>当別町</t>
  </si>
  <si>
    <t>(島根)</t>
  </si>
  <si>
    <t>和歌山</t>
  </si>
  <si>
    <t>広島県</t>
    <rPh sb="0" eb="3">
      <t>ヒロシマケン</t>
    </rPh>
    <phoneticPr fontId="62"/>
  </si>
  <si>
    <t>あきる野市</t>
  </si>
  <si>
    <t>13228</t>
  </si>
  <si>
    <t>01304</t>
  </si>
  <si>
    <t>新篠津村</t>
  </si>
  <si>
    <t>(岡山)</t>
  </si>
  <si>
    <t>鳥取</t>
  </si>
  <si>
    <t>山口県</t>
    <rPh sb="0" eb="3">
      <t>ヤマグチケン</t>
    </rPh>
    <phoneticPr fontId="62"/>
  </si>
  <si>
    <t>西東京市</t>
  </si>
  <si>
    <t>13229</t>
  </si>
  <si>
    <t>01331</t>
  </si>
  <si>
    <t>松前町</t>
  </si>
  <si>
    <t>(広島)</t>
  </si>
  <si>
    <t>島根</t>
  </si>
  <si>
    <t>徳島県</t>
    <rPh sb="0" eb="3">
      <t>トクシマケン</t>
    </rPh>
    <phoneticPr fontId="62"/>
  </si>
  <si>
    <t>瑞穂町</t>
  </si>
  <si>
    <t>13303</t>
  </si>
  <si>
    <t>01332</t>
  </si>
  <si>
    <t>福島町</t>
  </si>
  <si>
    <t>(山口)</t>
  </si>
  <si>
    <t>岡山</t>
  </si>
  <si>
    <t>香川県</t>
    <rPh sb="0" eb="3">
      <t>カガワケン</t>
    </rPh>
    <phoneticPr fontId="62"/>
  </si>
  <si>
    <t>日の出町</t>
  </si>
  <si>
    <t>13305</t>
  </si>
  <si>
    <t>01333</t>
  </si>
  <si>
    <t>知内町</t>
  </si>
  <si>
    <t>(徳島)</t>
  </si>
  <si>
    <t>広島</t>
  </si>
  <si>
    <t>愛媛県</t>
    <rPh sb="0" eb="3">
      <t>エヒメケン</t>
    </rPh>
    <phoneticPr fontId="62"/>
  </si>
  <si>
    <t>檜原村</t>
  </si>
  <si>
    <t>13307</t>
  </si>
  <si>
    <t>01334</t>
  </si>
  <si>
    <t>木古内町</t>
  </si>
  <si>
    <t>(香川)</t>
  </si>
  <si>
    <t>山口</t>
  </si>
  <si>
    <t>高知県</t>
    <rPh sb="0" eb="3">
      <t>コウチケン</t>
    </rPh>
    <phoneticPr fontId="62"/>
  </si>
  <si>
    <t>奥多摩町</t>
  </si>
  <si>
    <t>13308</t>
  </si>
  <si>
    <t>01337</t>
  </si>
  <si>
    <t>七飯町</t>
  </si>
  <si>
    <t>(愛媛)</t>
  </si>
  <si>
    <t>徳島</t>
  </si>
  <si>
    <t>福岡県</t>
    <rPh sb="0" eb="2">
      <t>フクオカ</t>
    </rPh>
    <rPh sb="2" eb="3">
      <t>ケン</t>
    </rPh>
    <phoneticPr fontId="62"/>
  </si>
  <si>
    <t>大島町</t>
  </si>
  <si>
    <t>13361</t>
  </si>
  <si>
    <t>01343</t>
  </si>
  <si>
    <t>鹿部町</t>
  </si>
  <si>
    <t>(高知)</t>
  </si>
  <si>
    <t>香川</t>
  </si>
  <si>
    <t>佐賀県</t>
    <rPh sb="0" eb="3">
      <t>サガケン</t>
    </rPh>
    <phoneticPr fontId="62"/>
  </si>
  <si>
    <t>利島村</t>
  </si>
  <si>
    <t>13362</t>
  </si>
  <si>
    <t>01345</t>
  </si>
  <si>
    <t>森町</t>
  </si>
  <si>
    <t>(福岡)</t>
  </si>
  <si>
    <t>愛媛</t>
  </si>
  <si>
    <t>長崎県</t>
    <rPh sb="0" eb="2">
      <t>ナガサキ</t>
    </rPh>
    <rPh sb="2" eb="3">
      <t>ケン</t>
    </rPh>
    <phoneticPr fontId="62"/>
  </si>
  <si>
    <t>新島村</t>
  </si>
  <si>
    <t>13363</t>
  </si>
  <si>
    <t>01346</t>
  </si>
  <si>
    <t>八雲町</t>
  </si>
  <si>
    <t>(佐賀)</t>
  </si>
  <si>
    <t>高知</t>
  </si>
  <si>
    <t>熊本県</t>
    <rPh sb="0" eb="3">
      <t>クマモトケン</t>
    </rPh>
    <phoneticPr fontId="62"/>
  </si>
  <si>
    <t>神津島村</t>
  </si>
  <si>
    <t>13364</t>
  </si>
  <si>
    <t>01347</t>
  </si>
  <si>
    <t>長万部町</t>
  </si>
  <si>
    <t>(長崎)</t>
  </si>
  <si>
    <t>福岡</t>
  </si>
  <si>
    <t>大分県</t>
    <rPh sb="0" eb="2">
      <t>オオイタ</t>
    </rPh>
    <rPh sb="2" eb="3">
      <t>ケン</t>
    </rPh>
    <phoneticPr fontId="62"/>
  </si>
  <si>
    <t>三宅村</t>
  </si>
  <si>
    <t>13381</t>
  </si>
  <si>
    <t>01361</t>
  </si>
  <si>
    <t>江差町</t>
  </si>
  <si>
    <t>(熊本)</t>
  </si>
  <si>
    <t>佐賀</t>
  </si>
  <si>
    <t>宮崎県</t>
    <rPh sb="0" eb="3">
      <t>ミヤザキケン</t>
    </rPh>
    <phoneticPr fontId="62"/>
  </si>
  <si>
    <t>御蔵島村</t>
  </si>
  <si>
    <t>13382</t>
  </si>
  <si>
    <t>01362</t>
  </si>
  <si>
    <t>上ノ国町</t>
  </si>
  <si>
    <t>(大分)</t>
  </si>
  <si>
    <t>長崎</t>
  </si>
  <si>
    <t>鹿児島県</t>
    <rPh sb="0" eb="4">
      <t>カゴシマケン</t>
    </rPh>
    <phoneticPr fontId="62"/>
  </si>
  <si>
    <t>八丈町</t>
  </si>
  <si>
    <t>13401</t>
  </si>
  <si>
    <t>01363</t>
  </si>
  <si>
    <t>厚沢部町</t>
  </si>
  <si>
    <t>(宮崎)</t>
  </si>
  <si>
    <t>熊本</t>
  </si>
  <si>
    <t>沖縄県</t>
    <rPh sb="0" eb="3">
      <t>オキナワケン</t>
    </rPh>
    <phoneticPr fontId="62"/>
  </si>
  <si>
    <t>青ヶ島村</t>
  </si>
  <si>
    <t>13402</t>
  </si>
  <si>
    <t>01364</t>
  </si>
  <si>
    <t>乙部町</t>
  </si>
  <si>
    <t>(鹿児島)</t>
  </si>
  <si>
    <t>大分</t>
  </si>
  <si>
    <t>小笠原村</t>
  </si>
  <si>
    <t>13421</t>
  </si>
  <si>
    <t>01367</t>
  </si>
  <si>
    <t>奥尻町</t>
  </si>
  <si>
    <t>(沖縄)</t>
  </si>
  <si>
    <t>宮崎</t>
  </si>
  <si>
    <t>01370</t>
  </si>
  <si>
    <t>今金町</t>
  </si>
  <si>
    <t>鹿児島</t>
  </si>
  <si>
    <t>01371</t>
  </si>
  <si>
    <t>せたな町</t>
  </si>
  <si>
    <t>沖縄</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</si>
  <si>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</si>
  <si>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</si>
  <si>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</si>
  <si>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</si>
  <si>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</si>
  <si>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</si>
  <si>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</si>
  <si>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</si>
  <si>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</si>
  <si>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</si>
  <si>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</si>
  <si>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</si>
  <si>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</si>
  <si>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</si>
  <si>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</si>
  <si>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</si>
  <si>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</si>
  <si>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</si>
  <si>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</si>
  <si>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</si>
  <si>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</si>
  <si>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</si>
  <si>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</si>
  <si>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</si>
  <si>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</si>
  <si>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</si>
  <si>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</si>
  <si>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</si>
  <si>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</si>
  <si>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</si>
  <si>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</si>
  <si>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</si>
  <si>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</si>
  <si>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</si>
  <si>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</si>
  <si>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</si>
  <si>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</si>
  <si>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</si>
  <si>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</si>
  <si>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</si>
  <si>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</si>
  <si>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</si>
  <si>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</si>
  <si>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</si>
  <si>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</si>
  <si>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</si>
  <si>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</si>
  <si>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</si>
  <si>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</si>
  <si>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</si>
  <si>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</si>
  <si>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</si>
  <si>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</si>
  <si>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</si>
  <si>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</si>
  <si>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</si>
  <si>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</si>
  <si>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</si>
  <si>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</si>
  <si>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</si>
  <si>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</si>
  <si>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</si>
  <si>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</si>
  <si>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</si>
  <si>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</si>
  <si>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</si>
  <si>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</si>
  <si>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</si>
  <si>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</si>
  <si>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</si>
  <si>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</si>
  <si>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</si>
  <si>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</si>
  <si>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</si>
  <si>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</si>
  <si>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</si>
  <si>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</si>
  <si>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</si>
  <si>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</si>
  <si>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</si>
  <si>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</si>
  <si>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</si>
  <si>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</si>
  <si>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</si>
  <si>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</si>
  <si>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</si>
  <si>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</si>
  <si>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</si>
  <si>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</si>
  <si>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</si>
  <si>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</si>
  <si>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</si>
  <si>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</si>
  <si>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</si>
  <si>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</si>
  <si>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</si>
  <si>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</si>
  <si>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</si>
  <si>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</si>
  <si>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</si>
  <si>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</si>
  <si>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</si>
  <si>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</si>
  <si>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</si>
  <si>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</si>
  <si>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</si>
  <si>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</si>
  <si>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</si>
  <si>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</si>
  <si>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</si>
  <si>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</si>
  <si>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</si>
  <si>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</si>
  <si>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</si>
  <si>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</si>
  <si>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</si>
  <si>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</si>
  <si>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</si>
  <si>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</si>
  <si>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</si>
  <si>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</si>
  <si>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</si>
  <si>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</si>
  <si>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</si>
  <si>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</si>
  <si>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</si>
  <si>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</si>
  <si>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</si>
  <si>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</si>
  <si>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</si>
  <si>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</si>
  <si>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</si>
  <si>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</si>
  <si>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</si>
  <si>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</si>
  <si>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</si>
  <si>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</si>
  <si>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</si>
  <si>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</si>
  <si>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</si>
  <si>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</si>
  <si>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</si>
  <si>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</si>
  <si>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</si>
  <si>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</si>
  <si>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</si>
  <si>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</si>
  <si>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</si>
  <si>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</si>
  <si>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</si>
  <si>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</si>
  <si>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</si>
  <si>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</si>
  <si>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</si>
  <si>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</si>
  <si>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</si>
  <si>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</si>
  <si>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</si>
  <si>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</si>
  <si>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</si>
  <si>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</si>
  <si>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</si>
  <si>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</si>
  <si>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</si>
  <si>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</si>
  <si>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</si>
  <si>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</si>
  <si>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</si>
  <si>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</si>
  <si>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</si>
  <si>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</si>
  <si>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</si>
  <si>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</si>
  <si>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</si>
  <si>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</si>
  <si>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</si>
  <si>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</si>
  <si>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</si>
  <si>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</si>
  <si>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</si>
  <si>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</si>
  <si>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</si>
  <si>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</si>
  <si>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</si>
  <si>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</si>
  <si>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</si>
  <si>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</si>
  <si>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</si>
  <si>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</si>
  <si>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</si>
  <si>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</si>
  <si>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</si>
  <si>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</si>
  <si>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</si>
  <si>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</si>
  <si>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</si>
  <si>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</si>
  <si>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</si>
  <si>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</si>
  <si>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</si>
  <si>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</si>
  <si>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</si>
  <si>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</si>
  <si>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</si>
  <si>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</si>
  <si>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</si>
  <si>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</si>
  <si>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</si>
  <si>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</si>
  <si>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</si>
  <si>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</si>
  <si>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</si>
  <si>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</si>
  <si>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</si>
  <si>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</si>
  <si>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</si>
  <si>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</si>
  <si>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</si>
  <si>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</si>
  <si>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</si>
  <si>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</si>
  <si>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</si>
  <si>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</si>
  <si>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</si>
  <si>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</si>
  <si>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</si>
  <si>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</si>
  <si>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</si>
  <si>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</si>
  <si>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</si>
  <si>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</si>
  <si>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</si>
  <si>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</si>
  <si>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</si>
  <si>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</si>
  <si>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</si>
  <si>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</si>
  <si>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</si>
  <si>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</si>
  <si>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</si>
  <si>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</si>
  <si>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</si>
  <si>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</si>
  <si>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</si>
  <si>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</si>
  <si>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</si>
  <si>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</si>
  <si>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</si>
  <si>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</si>
  <si>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</si>
  <si>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</si>
  <si>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</si>
  <si>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</si>
  <si>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5"/>
  </si>
  <si>
    <t>01696</t>
  </si>
  <si>
    <t>泊村</t>
    <rPh sb="0" eb="2">
      <t>トマリムラ</t>
    </rPh>
    <phoneticPr fontId="5"/>
  </si>
  <si>
    <t>01697</t>
  </si>
  <si>
    <t>留夜別村</t>
  </si>
  <si>
    <t>01698</t>
  </si>
  <si>
    <t>留別村</t>
  </si>
  <si>
    <t>01699</t>
  </si>
  <si>
    <t>紗那村</t>
  </si>
  <si>
    <t>01700</t>
  </si>
  <si>
    <t>蘂取村</t>
  </si>
  <si>
    <t>02000</t>
  </si>
  <si>
    <t>▼▼青森県</t>
    <rPh sb="2" eb="5">
      <t>アオモリケン</t>
    </rPh>
    <phoneticPr fontId="72"/>
  </si>
  <si>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</si>
  <si>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</si>
  <si>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</si>
  <si>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</si>
  <si>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</si>
  <si>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</si>
  <si>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</si>
  <si>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</si>
  <si>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</si>
  <si>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</si>
  <si>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</si>
  <si>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</si>
  <si>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</si>
  <si>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</si>
  <si>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</si>
  <si>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</si>
  <si>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</si>
  <si>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</si>
  <si>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</si>
  <si>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</si>
  <si>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</si>
  <si>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</si>
  <si>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</si>
  <si>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</si>
  <si>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</si>
  <si>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</si>
  <si>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</si>
  <si>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</si>
  <si>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</si>
  <si>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</si>
  <si>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</si>
  <si>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</si>
  <si>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</si>
  <si>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</si>
  <si>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</si>
  <si>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</si>
  <si>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</si>
  <si>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</si>
  <si>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</si>
  <si>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</si>
  <si>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</si>
  <si>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</si>
  <si>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</si>
  <si>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</si>
  <si>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</si>
  <si>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</si>
  <si>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</si>
  <si>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</si>
  <si>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</si>
  <si>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</si>
  <si>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</si>
  <si>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</si>
  <si>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</si>
  <si>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</si>
  <si>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</si>
  <si>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</si>
  <si>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</si>
  <si>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</si>
  <si>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</si>
  <si>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</si>
  <si>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</si>
  <si>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</si>
  <si>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</si>
  <si>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</si>
  <si>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</si>
  <si>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</si>
  <si>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</si>
  <si>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</si>
  <si>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</si>
  <si>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</si>
  <si>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</si>
  <si>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</si>
  <si>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</si>
  <si>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</si>
  <si>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</si>
  <si>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</si>
  <si>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</si>
  <si>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</si>
  <si>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</si>
  <si>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</si>
  <si>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</si>
  <si>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72"/>
  </si>
  <si>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</si>
  <si>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</si>
  <si>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</si>
  <si>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</si>
  <si>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</si>
  <si>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</si>
  <si>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</si>
  <si>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</si>
  <si>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</si>
  <si>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</si>
  <si>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</si>
  <si>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</si>
  <si>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</si>
  <si>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</si>
  <si>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</si>
  <si>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</si>
  <si>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</si>
  <si>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</si>
  <si>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</si>
  <si>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</si>
  <si>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</si>
  <si>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</si>
  <si>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</si>
  <si>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</si>
  <si>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</si>
  <si>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</si>
  <si>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</si>
  <si>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5"/>
  </si>
  <si>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</si>
  <si>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</si>
  <si>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</si>
  <si>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</si>
  <si>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</si>
  <si>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</si>
  <si>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</si>
  <si>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</si>
  <si>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</si>
  <si>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</si>
  <si>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</si>
  <si>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</si>
  <si>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</si>
  <si>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</si>
  <si>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</si>
  <si>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</si>
  <si>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</si>
  <si>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</si>
  <si>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</si>
  <si>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</si>
  <si>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</si>
  <si>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</si>
  <si>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</si>
  <si>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</si>
  <si>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</si>
  <si>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</si>
  <si>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</si>
  <si>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</si>
  <si>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</si>
  <si>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</si>
  <si>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</si>
  <si>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</si>
  <si>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</si>
  <si>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</si>
  <si>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</si>
  <si>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</si>
  <si>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</si>
  <si>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</si>
  <si>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</si>
  <si>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72"/>
  </si>
  <si>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</si>
  <si>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</si>
  <si>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</si>
  <si>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</si>
  <si>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</si>
  <si>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</si>
  <si>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</si>
  <si>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</si>
  <si>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</si>
  <si>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</si>
  <si>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</si>
  <si>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</si>
  <si>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</si>
  <si>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</si>
  <si>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</si>
  <si>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</si>
  <si>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</si>
  <si>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</si>
  <si>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</si>
  <si>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</si>
  <si>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</si>
  <si>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</si>
  <si>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</si>
  <si>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</si>
  <si>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</si>
  <si>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</si>
  <si>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</si>
  <si>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</si>
  <si>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</si>
  <si>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</si>
  <si>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</si>
  <si>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</si>
  <si>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</si>
  <si>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</si>
  <si>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</si>
  <si>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</si>
  <si>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</si>
  <si>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5"/>
  </si>
  <si>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</si>
  <si>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</si>
  <si>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</si>
  <si>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</si>
  <si>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</si>
  <si>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</si>
  <si>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</si>
  <si>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</si>
  <si>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</si>
  <si>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</si>
  <si>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</si>
  <si>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</si>
  <si>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</si>
  <si>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</si>
  <si>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</si>
  <si>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</si>
  <si>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</si>
  <si>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</si>
  <si>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</si>
  <si>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</si>
  <si>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</si>
  <si>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</si>
  <si>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</si>
  <si>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</si>
  <si>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</si>
  <si>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</si>
  <si>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</si>
  <si>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</si>
  <si>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</si>
  <si>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</si>
  <si>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</si>
  <si>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</si>
  <si>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</si>
  <si>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</si>
  <si>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</si>
  <si>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</si>
  <si>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</si>
  <si>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</si>
  <si>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</si>
  <si>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</si>
  <si>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</si>
  <si>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</si>
  <si>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</si>
  <si>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72"/>
  </si>
  <si>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</si>
  <si>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</si>
  <si>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</si>
  <si>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</si>
  <si>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</si>
  <si>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</si>
  <si>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</si>
  <si>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</si>
  <si>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</si>
  <si>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</si>
  <si>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</si>
  <si>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</si>
  <si>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</si>
  <si>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</si>
  <si>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</si>
  <si>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</si>
  <si>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</si>
  <si>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</si>
  <si>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</si>
  <si>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</si>
  <si>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</si>
  <si>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</si>
  <si>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</si>
  <si>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</si>
  <si>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</si>
  <si>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</si>
  <si>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</si>
  <si>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</si>
  <si>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</si>
  <si>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</si>
  <si>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</si>
  <si>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</si>
  <si>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</si>
  <si>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</si>
  <si>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</si>
  <si>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</si>
  <si>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</si>
  <si>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</si>
  <si>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</si>
  <si>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</si>
  <si>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</si>
  <si>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</si>
  <si>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</si>
  <si>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</si>
  <si>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</si>
  <si>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</si>
  <si>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</si>
  <si>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</si>
  <si>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</si>
  <si>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</si>
  <si>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</si>
  <si>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72"/>
  </si>
  <si>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</si>
  <si>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</si>
  <si>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</si>
  <si>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</si>
  <si>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</si>
  <si>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</si>
  <si>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</si>
  <si>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</si>
  <si>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</si>
  <si>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</si>
  <si>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</si>
  <si>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</si>
  <si>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</si>
  <si>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</si>
  <si>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</si>
  <si>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</si>
  <si>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</si>
  <si>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</si>
  <si>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</si>
  <si>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</si>
  <si>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</si>
  <si>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</si>
  <si>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</si>
  <si>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</si>
  <si>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</si>
  <si>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</si>
  <si>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</si>
  <si>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</si>
  <si>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</si>
  <si>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</si>
  <si>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</si>
  <si>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</si>
  <si>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</si>
  <si>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</si>
  <si>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</si>
  <si>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</si>
  <si>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</si>
  <si>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</si>
  <si>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</si>
  <si>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</si>
  <si>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</si>
  <si>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</si>
  <si>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</si>
  <si>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</si>
  <si>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</si>
  <si>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</si>
  <si>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</si>
  <si>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</si>
  <si>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</si>
  <si>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</si>
  <si>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</si>
  <si>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</si>
  <si>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</si>
  <si>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</si>
  <si>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</si>
  <si>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</si>
  <si>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</si>
  <si>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</si>
  <si>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</si>
  <si>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</si>
  <si>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</si>
  <si>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</si>
  <si>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</si>
  <si>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</si>
  <si>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</si>
  <si>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</si>
  <si>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</si>
  <si>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</si>
  <si>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</si>
  <si>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</si>
  <si>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</si>
  <si>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72"/>
  </si>
  <si>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</si>
  <si>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</si>
  <si>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</si>
  <si>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</si>
  <si>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</si>
  <si>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</si>
  <si>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</si>
  <si>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</si>
  <si>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</si>
  <si>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</si>
  <si>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</si>
  <si>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</si>
  <si>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</si>
  <si>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</si>
  <si>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</si>
  <si>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</si>
  <si>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</si>
  <si>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</si>
  <si>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</si>
  <si>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</si>
  <si>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</si>
  <si>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</si>
  <si>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</si>
  <si>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</si>
  <si>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</si>
  <si>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</si>
  <si>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</si>
  <si>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</si>
  <si>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</si>
  <si>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</si>
  <si>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</si>
  <si>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</si>
  <si>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</si>
  <si>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</si>
  <si>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</si>
  <si>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</si>
  <si>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</si>
  <si>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</si>
  <si>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</si>
  <si>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</si>
  <si>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</si>
  <si>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</si>
  <si>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</si>
  <si>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</si>
  <si>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</si>
  <si>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</si>
  <si>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</si>
  <si>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</si>
  <si>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</si>
  <si>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</si>
  <si>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</si>
  <si>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</si>
  <si>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</si>
  <si>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</si>
  <si>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</si>
  <si>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</si>
  <si>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</si>
  <si>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</si>
  <si>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</si>
  <si>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</si>
  <si>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</si>
  <si>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</si>
  <si>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</si>
  <si>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</si>
  <si>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</si>
  <si>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</si>
  <si>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</si>
  <si>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</si>
  <si>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</si>
  <si>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</si>
  <si>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</si>
  <si>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</si>
  <si>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</si>
  <si>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</si>
  <si>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</si>
  <si>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</si>
  <si>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</si>
  <si>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</si>
  <si>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</si>
  <si>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</si>
  <si>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</si>
  <si>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</si>
  <si>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</si>
  <si>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</si>
  <si>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</si>
  <si>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</si>
  <si>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</si>
  <si>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</si>
  <si>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</si>
  <si>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</si>
  <si>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</si>
  <si>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</si>
  <si>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</si>
  <si>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</si>
  <si>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</si>
  <si>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</si>
  <si>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</si>
  <si>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</si>
  <si>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</si>
  <si>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</si>
  <si>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</si>
  <si>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</si>
  <si>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</si>
  <si>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</si>
  <si>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</si>
  <si>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</si>
  <si>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</si>
  <si>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</si>
  <si>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</si>
  <si>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</si>
  <si>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</si>
  <si>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</si>
  <si>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</si>
  <si>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</si>
  <si>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</si>
  <si>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</si>
  <si>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</si>
  <si>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72"/>
  </si>
  <si>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</si>
  <si>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</si>
  <si>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</si>
  <si>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</si>
  <si>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</si>
  <si>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</si>
  <si>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</si>
  <si>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</si>
  <si>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</si>
  <si>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</si>
  <si>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</si>
  <si>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</si>
  <si>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</si>
  <si>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</si>
  <si>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</si>
  <si>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</si>
  <si>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</si>
  <si>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</si>
  <si>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</si>
  <si>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</si>
  <si>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</si>
  <si>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</si>
  <si>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</si>
  <si>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</si>
  <si>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</si>
  <si>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</si>
  <si>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</si>
  <si>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</si>
  <si>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</si>
  <si>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</si>
  <si>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</si>
  <si>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</si>
  <si>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</si>
  <si>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</si>
  <si>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</si>
  <si>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</si>
  <si>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</si>
  <si>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</si>
  <si>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</si>
  <si>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</si>
  <si>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</si>
  <si>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</si>
  <si>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</si>
  <si>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</si>
  <si>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</si>
  <si>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</si>
  <si>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</si>
  <si>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</si>
  <si>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</si>
  <si>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</si>
  <si>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</si>
  <si>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</si>
  <si>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</si>
  <si>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</si>
  <si>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</si>
  <si>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</si>
  <si>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</si>
  <si>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</si>
  <si>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</si>
  <si>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</si>
  <si>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</si>
  <si>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</si>
  <si>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</si>
  <si>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</si>
  <si>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</si>
  <si>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</si>
  <si>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</si>
  <si>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</si>
  <si>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</si>
  <si>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</si>
  <si>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</si>
  <si>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</si>
  <si>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</si>
  <si>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</si>
  <si>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</si>
  <si>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</si>
  <si>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</si>
  <si>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</si>
  <si>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</si>
  <si>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</si>
  <si>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</si>
  <si>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</si>
  <si>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</si>
  <si>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</si>
  <si>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</si>
  <si>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</si>
  <si>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</si>
  <si>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</si>
  <si>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</si>
  <si>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72"/>
  </si>
  <si>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</si>
  <si>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</si>
  <si>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</si>
  <si>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</si>
  <si>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</si>
  <si>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</si>
  <si>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</si>
  <si>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</si>
  <si>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</si>
  <si>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</si>
  <si>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</si>
  <si>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</si>
  <si>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</si>
  <si>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</si>
  <si>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</si>
  <si>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</si>
  <si>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</si>
  <si>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</si>
  <si>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</si>
  <si>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</si>
  <si>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</si>
  <si>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</si>
  <si>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</si>
  <si>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</si>
  <si>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</si>
  <si>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</si>
  <si>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</si>
  <si>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</si>
  <si>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</si>
  <si>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</si>
  <si>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</si>
  <si>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</si>
  <si>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</si>
  <si>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</si>
  <si>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</si>
  <si>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</si>
  <si>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</si>
  <si>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</si>
  <si>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</si>
  <si>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</si>
  <si>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</si>
  <si>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</si>
  <si>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</si>
  <si>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</si>
  <si>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</si>
  <si>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</si>
  <si>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</si>
  <si>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</si>
  <si>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</si>
  <si>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</si>
  <si>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</si>
  <si>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72"/>
  </si>
  <si>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</si>
  <si>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</si>
  <si>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</si>
  <si>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</si>
  <si>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</si>
  <si>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</si>
  <si>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</si>
  <si>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</si>
  <si>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</si>
  <si>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</si>
  <si>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</si>
  <si>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</si>
  <si>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</si>
  <si>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</si>
  <si>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</si>
  <si>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</si>
  <si>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</si>
  <si>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</si>
  <si>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</si>
  <si>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</si>
  <si>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</si>
  <si>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</si>
  <si>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</si>
  <si>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</si>
  <si>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</si>
  <si>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</si>
  <si>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</si>
  <si>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</si>
  <si>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</si>
  <si>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</si>
  <si>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</si>
  <si>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</si>
  <si>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</si>
  <si>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</si>
  <si>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</si>
  <si>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</si>
  <si>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</si>
  <si>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</si>
  <si>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</si>
  <si>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</si>
  <si>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</si>
  <si>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</si>
  <si>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</si>
  <si>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</si>
  <si>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</si>
  <si>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</si>
  <si>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</si>
  <si>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</si>
  <si>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</si>
  <si>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</si>
  <si>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</si>
  <si>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</si>
  <si>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</si>
  <si>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</si>
  <si>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</si>
  <si>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</si>
  <si>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</si>
  <si>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</si>
  <si>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</si>
  <si>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</si>
  <si>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</si>
  <si>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</si>
  <si>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</si>
  <si>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</si>
  <si>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</si>
  <si>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</si>
  <si>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</si>
  <si>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</si>
  <si>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</si>
  <si>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</si>
  <si>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72"/>
  </si>
  <si>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</si>
  <si>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</si>
  <si>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</si>
  <si>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</si>
  <si>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</si>
  <si>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</si>
  <si>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</si>
  <si>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</si>
  <si>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</si>
  <si>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</si>
  <si>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</si>
  <si>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</si>
  <si>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</si>
  <si>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</si>
  <si>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</si>
  <si>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</si>
  <si>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</si>
  <si>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</si>
  <si>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</si>
  <si>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</si>
  <si>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</si>
  <si>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</si>
  <si>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</si>
  <si>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</si>
  <si>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</si>
  <si>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</si>
  <si>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</si>
  <si>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</si>
  <si>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</si>
  <si>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</si>
  <si>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</si>
  <si>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</si>
  <si>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</si>
  <si>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</si>
  <si>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</si>
  <si>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</si>
  <si>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</si>
  <si>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</si>
  <si>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</si>
  <si>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</si>
  <si>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</si>
  <si>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</si>
  <si>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</si>
  <si>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</si>
  <si>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</si>
  <si>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</si>
  <si>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</si>
  <si>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</si>
  <si>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</si>
  <si>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</si>
  <si>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</si>
  <si>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</si>
  <si>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</si>
  <si>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</si>
  <si>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</si>
  <si>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</si>
  <si>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</si>
  <si>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</si>
  <si>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</si>
  <si>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</si>
  <si>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</si>
  <si>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</si>
  <si>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</si>
  <si>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</si>
  <si>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</si>
  <si>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</si>
  <si>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</si>
  <si>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</si>
  <si>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</si>
  <si>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</si>
  <si>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</si>
  <si>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</si>
  <si>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</si>
  <si>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</si>
  <si>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</si>
  <si>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</si>
  <si>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</si>
  <si>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</si>
  <si>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</si>
  <si>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</si>
  <si>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</si>
  <si>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</si>
  <si>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</si>
  <si>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</si>
  <si>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</si>
  <si>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</si>
  <si>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</si>
  <si>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</si>
  <si>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</si>
  <si>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</si>
  <si>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</si>
  <si>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</si>
  <si>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</si>
  <si>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</si>
  <si>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</si>
  <si>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</si>
  <si>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</si>
  <si>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</si>
  <si>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</si>
  <si>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5"/>
  </si>
  <si>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</si>
  <si>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</si>
  <si>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</si>
  <si>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</si>
  <si>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</si>
  <si>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</si>
  <si>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</si>
  <si>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</si>
  <si>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</si>
  <si>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</si>
  <si>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</si>
  <si>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</si>
  <si>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</si>
  <si>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</si>
  <si>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</si>
  <si>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</si>
  <si>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</si>
  <si>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</si>
  <si>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</si>
  <si>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</si>
  <si>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</si>
  <si>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</si>
  <si>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</si>
  <si>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</si>
  <si>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</si>
  <si>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</si>
  <si>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</si>
  <si>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</si>
  <si>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</si>
  <si>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</si>
  <si>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</si>
  <si>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</si>
  <si>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</si>
  <si>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</si>
  <si>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</si>
  <si>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</si>
  <si>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</si>
  <si>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</si>
  <si>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</si>
  <si>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</si>
  <si>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</si>
  <si>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</si>
  <si>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</si>
  <si>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</si>
  <si>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</si>
  <si>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</si>
  <si>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72"/>
  </si>
  <si>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</si>
  <si>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</si>
  <si>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</si>
  <si>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</si>
  <si>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</si>
  <si>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</si>
  <si>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</si>
  <si>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</si>
  <si>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</si>
  <si>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</si>
  <si>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</si>
  <si>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</si>
  <si>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</si>
  <si>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</si>
  <si>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</si>
  <si>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</si>
  <si>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</si>
  <si>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</si>
  <si>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</si>
  <si>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</si>
  <si>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</si>
  <si>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</si>
  <si>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</si>
  <si>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</si>
  <si>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</si>
  <si>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</si>
  <si>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</si>
  <si>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</si>
  <si>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</si>
  <si>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</si>
  <si>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</si>
  <si>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</si>
  <si>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</si>
  <si>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</si>
  <si>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</si>
  <si>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</si>
  <si>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</si>
  <si>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</si>
  <si>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</si>
  <si>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</si>
  <si>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</si>
  <si>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</si>
  <si>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</si>
  <si>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</si>
  <si>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</si>
  <si>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</si>
  <si>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</si>
  <si>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</si>
  <si>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</si>
  <si>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</si>
  <si>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</si>
  <si>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</si>
  <si>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</si>
  <si>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</si>
  <si>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</si>
  <si>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</si>
  <si>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</si>
  <si>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</si>
  <si>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</si>
  <si>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</si>
  <si>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</si>
  <si>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</si>
  <si>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</si>
  <si>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</si>
  <si>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</si>
  <si>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</si>
  <si>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</si>
  <si>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</si>
  <si>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</si>
  <si>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</si>
  <si>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</si>
  <si>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</si>
  <si>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</si>
  <si>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</si>
  <si>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</si>
  <si>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</si>
  <si>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</si>
  <si>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</si>
  <si>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</si>
  <si>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</si>
  <si>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</si>
  <si>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</si>
  <si>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</si>
  <si>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</si>
  <si>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</si>
  <si>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5"/>
  </si>
  <si>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</si>
  <si>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</si>
  <si>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</si>
  <si>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</si>
  <si>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</si>
  <si>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</si>
  <si>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</si>
  <si>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</si>
  <si>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</si>
  <si>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</si>
  <si>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</si>
  <si>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</si>
  <si>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</si>
  <si>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</si>
  <si>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</si>
  <si>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</si>
  <si>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</si>
  <si>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</si>
  <si>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</si>
  <si>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</si>
  <si>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</si>
  <si>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</si>
  <si>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</si>
  <si>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</si>
  <si>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</si>
  <si>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</si>
  <si>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</si>
  <si>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</si>
  <si>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</si>
  <si>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</si>
  <si>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</si>
  <si>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</si>
  <si>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</si>
  <si>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</si>
  <si>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</si>
  <si>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13204</t>
  </si>
  <si>
    <t>三鷹市</t>
  </si>
  <si>
    <t>14000</t>
  </si>
  <si>
    <t>▼▼神奈川県</t>
    <rPh sb="2" eb="6">
      <t>カナガワケン</t>
    </rPh>
    <phoneticPr fontId="72"/>
  </si>
  <si>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</si>
  <si>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</si>
  <si>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</si>
  <si>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</si>
  <si>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</si>
  <si>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</si>
  <si>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</si>
  <si>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</si>
  <si>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</si>
  <si>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</si>
  <si>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</si>
  <si>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</si>
  <si>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</si>
  <si>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</si>
  <si>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</si>
  <si>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</si>
  <si>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</si>
  <si>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</si>
  <si>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</si>
  <si>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</si>
  <si>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</si>
  <si>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</si>
  <si>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</si>
  <si>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</si>
  <si>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</si>
  <si>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</si>
  <si>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</si>
  <si>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</si>
  <si>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</si>
  <si>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</si>
  <si>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</si>
  <si>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</si>
  <si>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</si>
  <si>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</si>
  <si>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</si>
  <si>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</si>
  <si>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</si>
  <si>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</si>
  <si>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</si>
  <si>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</si>
  <si>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</si>
  <si>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</si>
  <si>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</si>
  <si>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</si>
  <si>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</si>
  <si>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</si>
  <si>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</si>
  <si>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</si>
  <si>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</si>
  <si>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</si>
  <si>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</si>
  <si>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</si>
  <si>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</si>
  <si>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</si>
  <si>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</si>
  <si>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</si>
  <si>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</si>
  <si>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5"/>
  </si>
  <si>
    <t>14152</t>
  </si>
  <si>
    <t>相模原市中央区</t>
    <rPh sb="0" eb="4">
      <t>サガミハラシ</t>
    </rPh>
    <rPh sb="4" eb="7">
      <t>チュウオウク</t>
    </rPh>
    <phoneticPr fontId="5"/>
  </si>
  <si>
    <t>14153</t>
  </si>
  <si>
    <t>相模原市南区</t>
    <rPh sb="0" eb="4">
      <t>サガミハラシ</t>
    </rPh>
    <rPh sb="4" eb="6">
      <t>ミナミク</t>
    </rPh>
    <phoneticPr fontId="5"/>
  </si>
  <si>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</si>
  <si>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</si>
  <si>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</si>
  <si>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</si>
  <si>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</si>
  <si>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</si>
  <si>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</si>
  <si>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</si>
  <si>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</si>
  <si>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</si>
  <si>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</si>
  <si>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</si>
  <si>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</si>
  <si>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</si>
  <si>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</si>
  <si>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</si>
  <si>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</si>
  <si>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</si>
  <si>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</si>
  <si>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</si>
  <si>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</si>
  <si>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</si>
  <si>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</si>
  <si>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</si>
  <si>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</si>
  <si>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</si>
  <si>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</si>
  <si>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</si>
  <si>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</si>
  <si>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</si>
  <si>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</si>
  <si>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</si>
  <si>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</si>
  <si>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</si>
  <si>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</si>
  <si>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</si>
  <si>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</si>
  <si>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</si>
  <si>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</si>
  <si>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</si>
  <si>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</si>
  <si>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</si>
  <si>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</si>
  <si>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</si>
  <si>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</si>
  <si>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</si>
  <si>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</si>
  <si>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</si>
  <si>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</si>
  <si>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</si>
  <si>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</si>
  <si>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</si>
  <si>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</si>
  <si>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</si>
  <si>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</si>
  <si>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</si>
  <si>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</si>
  <si>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</si>
  <si>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</si>
  <si>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72"/>
  </si>
  <si>
    <t>15000</t>
  </si>
  <si>
    <t>▼▼新潟県</t>
    <rPh sb="2" eb="5">
      <t>ニイガタケン</t>
    </rPh>
    <phoneticPr fontId="72"/>
  </si>
  <si>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</si>
  <si>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</si>
  <si>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</si>
  <si>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</si>
  <si>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</si>
  <si>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</si>
  <si>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</si>
  <si>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</si>
  <si>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</si>
  <si>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</si>
  <si>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</si>
  <si>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</si>
  <si>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</si>
  <si>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</si>
  <si>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</si>
  <si>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</si>
  <si>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</si>
  <si>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</si>
  <si>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</si>
  <si>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</si>
  <si>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</si>
  <si>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</si>
  <si>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</si>
  <si>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</si>
  <si>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</si>
  <si>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</si>
  <si>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</si>
  <si>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</si>
  <si>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</si>
  <si>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</si>
  <si>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</si>
  <si>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</si>
  <si>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</si>
  <si>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</si>
  <si>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</si>
  <si>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</si>
  <si>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</si>
  <si>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</si>
  <si>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</si>
  <si>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</si>
  <si>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</si>
  <si>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</si>
  <si>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</si>
  <si>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</si>
  <si>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</si>
  <si>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</si>
  <si>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</si>
  <si>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</si>
  <si>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</si>
  <si>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</si>
  <si>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</si>
  <si>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</si>
  <si>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</si>
  <si>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</si>
  <si>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</si>
  <si>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</si>
  <si>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</si>
  <si>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</si>
  <si>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</si>
  <si>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</si>
  <si>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</si>
  <si>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</si>
  <si>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</si>
  <si>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</si>
  <si>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</si>
  <si>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</si>
  <si>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</si>
  <si>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</si>
  <si>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</si>
  <si>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</si>
  <si>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</si>
  <si>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</si>
  <si>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</si>
  <si>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</si>
  <si>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</si>
  <si>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</si>
  <si>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</si>
  <si>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72"/>
  </si>
  <si>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</si>
  <si>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</si>
  <si>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</si>
  <si>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</si>
  <si>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</si>
  <si>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</si>
  <si>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</si>
  <si>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</si>
  <si>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</si>
  <si>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</si>
  <si>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</si>
  <si>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</si>
  <si>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</si>
  <si>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</si>
  <si>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</si>
  <si>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</si>
  <si>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</si>
  <si>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</si>
  <si>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</si>
  <si>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</si>
  <si>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</si>
  <si>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</si>
  <si>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</si>
  <si>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</si>
  <si>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</si>
  <si>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</si>
  <si>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</si>
  <si>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</si>
  <si>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</si>
  <si>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</si>
  <si>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72"/>
  </si>
  <si>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</si>
  <si>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</si>
  <si>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</si>
  <si>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</si>
  <si>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</si>
  <si>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</si>
  <si>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</si>
  <si>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</si>
  <si>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</si>
  <si>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</si>
  <si>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</si>
  <si>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</si>
  <si>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</si>
  <si>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</si>
  <si>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</si>
  <si>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</si>
  <si>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</si>
  <si>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</si>
  <si>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</si>
  <si>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</si>
  <si>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</si>
  <si>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</si>
  <si>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</si>
  <si>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</si>
  <si>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</si>
  <si>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</si>
  <si>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</si>
  <si>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</si>
  <si>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</si>
  <si>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</si>
  <si>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</si>
  <si>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</si>
  <si>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</si>
  <si>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</si>
  <si>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</si>
  <si>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</si>
  <si>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</si>
  <si>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</si>
  <si>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</si>
  <si>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72"/>
  </si>
  <si>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</si>
  <si>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</si>
  <si>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</si>
  <si>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</si>
  <si>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</si>
  <si>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</si>
  <si>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</si>
  <si>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</si>
  <si>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</si>
  <si>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</si>
  <si>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</si>
  <si>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</si>
  <si>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</si>
  <si>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</si>
  <si>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</si>
  <si>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</si>
  <si>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</si>
  <si>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</si>
  <si>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</si>
  <si>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</si>
  <si>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</si>
  <si>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</si>
  <si>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</si>
  <si>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</si>
  <si>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</si>
  <si>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</si>
  <si>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</si>
  <si>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</si>
  <si>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</si>
  <si>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</si>
  <si>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</si>
  <si>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</si>
  <si>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</si>
  <si>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</si>
  <si>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72"/>
  </si>
  <si>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</si>
  <si>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</si>
  <si>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</si>
  <si>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</si>
  <si>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</si>
  <si>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</si>
  <si>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</si>
  <si>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</si>
  <si>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</si>
  <si>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</si>
  <si>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</si>
  <si>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</si>
  <si>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</si>
  <si>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</si>
  <si>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</si>
  <si>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</si>
  <si>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</si>
  <si>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</si>
  <si>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</si>
  <si>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</si>
  <si>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</si>
  <si>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</si>
  <si>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</si>
  <si>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</si>
  <si>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</si>
  <si>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</si>
  <si>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</si>
  <si>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</si>
  <si>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</si>
  <si>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</si>
  <si>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</si>
  <si>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</si>
  <si>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</si>
  <si>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</si>
  <si>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</si>
  <si>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</si>
  <si>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</si>
  <si>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</si>
  <si>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</si>
  <si>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</si>
  <si>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</si>
  <si>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</si>
  <si>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</si>
  <si>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</si>
  <si>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</si>
  <si>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</si>
  <si>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</si>
  <si>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</si>
  <si>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</si>
  <si>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</si>
  <si>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</si>
  <si>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</si>
  <si>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</si>
  <si>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</si>
  <si>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72"/>
  </si>
  <si>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</si>
  <si>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</si>
  <si>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</si>
  <si>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</si>
  <si>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</si>
  <si>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</si>
  <si>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</si>
  <si>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</si>
  <si>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</si>
  <si>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</si>
  <si>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</si>
  <si>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</si>
  <si>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</si>
  <si>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</si>
  <si>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</si>
  <si>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</si>
  <si>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</si>
  <si>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</si>
  <si>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</si>
  <si>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</si>
  <si>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</si>
  <si>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</si>
  <si>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</si>
  <si>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</si>
  <si>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</si>
  <si>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</si>
  <si>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</si>
  <si>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</si>
  <si>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</si>
  <si>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</si>
  <si>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</si>
  <si>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</si>
  <si>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</si>
  <si>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</si>
  <si>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</si>
  <si>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</si>
  <si>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</si>
  <si>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</si>
  <si>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</si>
  <si>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</si>
  <si>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</si>
  <si>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</si>
  <si>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</si>
  <si>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</si>
  <si>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</si>
  <si>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</si>
  <si>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</si>
  <si>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</si>
  <si>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</si>
  <si>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</si>
  <si>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</si>
  <si>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</si>
  <si>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</si>
  <si>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</si>
  <si>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</si>
  <si>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</si>
  <si>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</si>
  <si>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</si>
  <si>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</si>
  <si>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</si>
  <si>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</si>
  <si>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</si>
  <si>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</si>
  <si>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</si>
  <si>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</si>
  <si>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</si>
  <si>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</si>
  <si>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</si>
  <si>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</si>
  <si>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</si>
  <si>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</si>
  <si>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</si>
  <si>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</si>
  <si>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</si>
  <si>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</si>
  <si>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</si>
  <si>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</si>
  <si>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</si>
  <si>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</si>
  <si>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</si>
  <si>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</si>
  <si>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</si>
  <si>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</si>
  <si>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</si>
  <si>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</si>
  <si>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</si>
  <si>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</si>
  <si>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</si>
  <si>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</si>
  <si>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</si>
  <si>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</si>
  <si>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</si>
  <si>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</si>
  <si>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</si>
  <si>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</si>
  <si>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</si>
  <si>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</si>
  <si>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</si>
  <si>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</si>
  <si>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</si>
  <si>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</si>
  <si>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</si>
  <si>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</si>
  <si>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</si>
  <si>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</si>
  <si>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</si>
  <si>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</si>
  <si>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</si>
  <si>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</si>
  <si>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</si>
  <si>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</si>
  <si>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</si>
  <si>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</si>
  <si>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</si>
  <si>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</si>
  <si>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</si>
  <si>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</si>
  <si>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</si>
  <si>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</si>
  <si>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</si>
  <si>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</si>
  <si>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</si>
  <si>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</si>
  <si>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</si>
  <si>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</si>
  <si>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</si>
  <si>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</si>
  <si>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</si>
  <si>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</si>
  <si>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</si>
  <si>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</si>
  <si>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</si>
  <si>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</si>
  <si>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</si>
  <si>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</si>
  <si>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</si>
  <si>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</si>
  <si>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</si>
  <si>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</si>
  <si>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</si>
  <si>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</si>
  <si>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</si>
  <si>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</si>
  <si>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</si>
  <si>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</si>
  <si>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</si>
  <si>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</si>
  <si>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</si>
  <si>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</si>
  <si>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</si>
  <si>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</si>
  <si>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</si>
  <si>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72"/>
  </si>
  <si>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</si>
  <si>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</si>
  <si>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</si>
  <si>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</si>
  <si>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</si>
  <si>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</si>
  <si>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</si>
  <si>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</si>
  <si>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</si>
  <si>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</si>
  <si>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</si>
  <si>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</si>
  <si>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</si>
  <si>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</si>
  <si>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</si>
  <si>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</si>
  <si>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</si>
  <si>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</si>
  <si>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</si>
  <si>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</si>
  <si>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</si>
  <si>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</si>
  <si>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</si>
  <si>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</si>
  <si>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</si>
  <si>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</si>
  <si>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</si>
  <si>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</si>
  <si>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</si>
  <si>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</si>
  <si>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</si>
  <si>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</si>
  <si>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</si>
  <si>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</si>
  <si>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</si>
  <si>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</si>
  <si>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</si>
  <si>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</si>
  <si>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</si>
  <si>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</si>
  <si>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</si>
  <si>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</si>
  <si>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</si>
  <si>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</si>
  <si>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</si>
  <si>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</si>
  <si>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</si>
  <si>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</si>
  <si>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</si>
  <si>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</si>
  <si>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</si>
  <si>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</si>
  <si>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</si>
  <si>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</si>
  <si>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</si>
  <si>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</si>
  <si>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</si>
  <si>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</si>
  <si>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</si>
  <si>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</si>
  <si>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</si>
  <si>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</si>
  <si>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</si>
  <si>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</si>
  <si>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</si>
  <si>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</si>
  <si>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</si>
  <si>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</si>
  <si>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</si>
  <si>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</si>
  <si>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</si>
  <si>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</si>
  <si>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</si>
  <si>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</si>
  <si>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</si>
  <si>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</si>
  <si>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</si>
  <si>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</si>
  <si>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</si>
  <si>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</si>
  <si>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</si>
  <si>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</si>
  <si>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</si>
  <si>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</si>
  <si>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72"/>
  </si>
  <si>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</si>
  <si>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</si>
  <si>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</si>
  <si>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</si>
  <si>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</si>
  <si>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</si>
  <si>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</si>
  <si>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</si>
  <si>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</si>
  <si>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</si>
  <si>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</si>
  <si>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</si>
  <si>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</si>
  <si>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</si>
  <si>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</si>
  <si>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</si>
  <si>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</si>
  <si>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</si>
  <si>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</si>
  <si>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</si>
  <si>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</si>
  <si>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</si>
  <si>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</si>
  <si>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</si>
  <si>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</si>
  <si>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</si>
  <si>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</si>
  <si>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</si>
  <si>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</si>
  <si>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</si>
  <si>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</si>
  <si>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</si>
  <si>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</si>
  <si>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</si>
  <si>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</si>
  <si>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</si>
  <si>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</si>
  <si>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</si>
  <si>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</si>
  <si>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</si>
  <si>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</si>
  <si>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</si>
  <si>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</si>
  <si>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</si>
  <si>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</si>
  <si>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</si>
  <si>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</si>
  <si>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</si>
  <si>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</si>
  <si>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</si>
  <si>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</si>
  <si>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</si>
  <si>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</si>
  <si>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</si>
  <si>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</si>
  <si>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</si>
  <si>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</si>
  <si>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</si>
  <si>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</si>
  <si>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</si>
  <si>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</si>
  <si>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</si>
  <si>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</si>
  <si>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</si>
  <si>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</si>
  <si>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</si>
  <si>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</si>
  <si>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</si>
  <si>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</si>
  <si>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</si>
  <si>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</si>
  <si>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</si>
  <si>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</si>
  <si>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</si>
  <si>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</si>
  <si>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</si>
  <si>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</si>
  <si>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</si>
  <si>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</si>
  <si>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</si>
  <si>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</si>
  <si>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</si>
  <si>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</si>
  <si>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</si>
  <si>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</si>
  <si>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</si>
  <si>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</si>
  <si>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</si>
  <si>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</si>
  <si>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72"/>
  </si>
  <si>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</si>
  <si>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</si>
  <si>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</si>
  <si>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</si>
  <si>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</si>
  <si>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</si>
  <si>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</si>
  <si>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</si>
  <si>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</si>
  <si>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</si>
  <si>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</si>
  <si>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</si>
  <si>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</si>
  <si>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</si>
  <si>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</si>
  <si>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</si>
  <si>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</si>
  <si>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</si>
  <si>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</si>
  <si>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</si>
  <si>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</si>
  <si>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</si>
  <si>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</si>
  <si>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</si>
  <si>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</si>
  <si>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</si>
  <si>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</si>
  <si>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</si>
  <si>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</si>
  <si>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</si>
  <si>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</si>
  <si>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</si>
  <si>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</si>
  <si>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</si>
  <si>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</si>
  <si>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</si>
  <si>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</si>
  <si>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</si>
  <si>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</si>
  <si>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</si>
  <si>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</si>
  <si>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</si>
  <si>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</si>
  <si>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</si>
  <si>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</si>
  <si>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</si>
  <si>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</si>
  <si>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</si>
  <si>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</si>
  <si>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</si>
  <si>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</si>
  <si>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</si>
  <si>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</si>
  <si>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</si>
  <si>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</si>
  <si>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</si>
  <si>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</si>
  <si>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</si>
  <si>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</si>
  <si>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</si>
  <si>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</si>
  <si>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</si>
  <si>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</si>
  <si>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</si>
  <si>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</si>
  <si>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</si>
  <si>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</si>
  <si>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</si>
  <si>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</si>
  <si>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</si>
  <si>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</si>
  <si>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</si>
  <si>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</si>
  <si>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</si>
  <si>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</si>
  <si>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</si>
  <si>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</si>
  <si>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</si>
  <si>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</si>
  <si>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</si>
  <si>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</si>
  <si>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</si>
  <si>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</si>
  <si>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</si>
  <si>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</si>
  <si>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</si>
  <si>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</si>
  <si>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</si>
  <si>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</si>
  <si>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</si>
  <si>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</si>
  <si>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</si>
  <si>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</si>
  <si>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</si>
  <si>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</si>
  <si>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</si>
  <si>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</si>
  <si>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</si>
  <si>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</si>
  <si>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</si>
  <si>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</si>
  <si>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</si>
  <si>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</si>
  <si>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</si>
  <si>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</si>
  <si>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</si>
  <si>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</si>
  <si>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</si>
  <si>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</si>
  <si>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</si>
  <si>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</si>
  <si>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</si>
  <si>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</si>
  <si>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</si>
  <si>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</si>
  <si>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</si>
  <si>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</si>
  <si>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</si>
  <si>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</si>
  <si>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</si>
  <si>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</si>
  <si>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</si>
  <si>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</si>
  <si>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</si>
  <si>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</si>
  <si>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</si>
  <si>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</si>
  <si>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</si>
  <si>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</si>
  <si>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</si>
  <si>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</si>
  <si>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</si>
  <si>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</si>
  <si>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</si>
  <si>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</si>
  <si>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</si>
  <si>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</si>
  <si>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</si>
  <si>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</si>
  <si>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</si>
  <si>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72"/>
  </si>
  <si>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</si>
  <si>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</si>
  <si>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</si>
  <si>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</si>
  <si>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</si>
  <si>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</si>
  <si>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</si>
  <si>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</si>
  <si>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</si>
  <si>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</si>
  <si>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</si>
  <si>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</si>
  <si>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</si>
  <si>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</si>
  <si>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</si>
  <si>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</si>
  <si>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</si>
  <si>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</si>
  <si>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</si>
  <si>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</si>
  <si>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</si>
  <si>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</si>
  <si>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</si>
  <si>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</si>
  <si>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</si>
  <si>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</si>
  <si>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</si>
  <si>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</si>
  <si>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</si>
  <si>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</si>
  <si>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</si>
  <si>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</si>
  <si>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</si>
  <si>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</si>
  <si>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</si>
  <si>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</si>
  <si>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</si>
  <si>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</si>
  <si>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</si>
  <si>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</si>
  <si>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</si>
  <si>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</si>
  <si>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</si>
  <si>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</si>
  <si>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</si>
  <si>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</si>
  <si>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</si>
  <si>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</si>
  <si>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</si>
  <si>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</si>
  <si>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</si>
  <si>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</si>
  <si>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</si>
  <si>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</si>
  <si>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</si>
  <si>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</si>
  <si>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</si>
  <si>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72"/>
  </si>
  <si>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</si>
  <si>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</si>
  <si>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</si>
  <si>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</si>
  <si>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</si>
  <si>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</si>
  <si>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</si>
  <si>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</si>
  <si>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</si>
  <si>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</si>
  <si>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</si>
  <si>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</si>
  <si>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</si>
  <si>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</si>
  <si>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</si>
  <si>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</si>
  <si>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</si>
  <si>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</si>
  <si>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</si>
  <si>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</si>
  <si>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</si>
  <si>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</si>
  <si>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</si>
  <si>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</si>
  <si>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</si>
  <si>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</si>
  <si>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</si>
  <si>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</si>
  <si>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</si>
  <si>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</si>
  <si>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</si>
  <si>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</si>
  <si>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</si>
  <si>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</si>
  <si>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</si>
  <si>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</si>
  <si>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</si>
  <si>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</si>
  <si>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</si>
  <si>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72"/>
  </si>
  <si>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</si>
  <si>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</si>
  <si>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</si>
  <si>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</si>
  <si>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</si>
  <si>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</si>
  <si>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</si>
  <si>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</si>
  <si>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</si>
  <si>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</si>
  <si>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</si>
  <si>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</si>
  <si>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</si>
  <si>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</si>
  <si>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</si>
  <si>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</si>
  <si>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</si>
  <si>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</si>
  <si>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</si>
  <si>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</si>
  <si>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</si>
  <si>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</si>
  <si>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</si>
  <si>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</si>
  <si>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</si>
  <si>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</si>
  <si>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</si>
  <si>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</si>
  <si>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</si>
  <si>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</si>
  <si>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</si>
  <si>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</si>
  <si>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</si>
  <si>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</si>
  <si>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</si>
  <si>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</si>
  <si>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</si>
  <si>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</si>
  <si>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</si>
  <si>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</si>
  <si>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</si>
  <si>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</si>
  <si>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</si>
  <si>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</si>
  <si>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</si>
  <si>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</si>
  <si>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</si>
  <si>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</si>
  <si>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</si>
  <si>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</si>
  <si>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</si>
  <si>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</si>
  <si>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</si>
  <si>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</si>
  <si>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</si>
  <si>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</si>
  <si>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</si>
  <si>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</si>
  <si>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</si>
  <si>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</si>
  <si>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</si>
  <si>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</si>
  <si>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</si>
  <si>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</si>
  <si>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</si>
  <si>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</si>
  <si>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</si>
  <si>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</si>
  <si>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</si>
  <si>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</si>
  <si>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</si>
  <si>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</si>
  <si>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</si>
  <si>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</si>
  <si>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</si>
  <si>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72"/>
  </si>
  <si>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</si>
  <si>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</si>
  <si>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</si>
  <si>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</si>
  <si>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</si>
  <si>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</si>
  <si>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</si>
  <si>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</si>
  <si>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</si>
  <si>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</si>
  <si>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</si>
  <si>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</si>
  <si>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</si>
  <si>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</si>
  <si>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</si>
  <si>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</si>
  <si>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</si>
  <si>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</si>
  <si>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</si>
  <si>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</si>
  <si>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</si>
  <si>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</si>
  <si>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</si>
  <si>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</si>
  <si>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</si>
  <si>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</si>
  <si>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</si>
  <si>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</si>
  <si>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</si>
  <si>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</si>
  <si>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</si>
  <si>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</si>
  <si>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</si>
  <si>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</si>
  <si>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</si>
  <si>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</si>
  <si>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</si>
  <si>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</si>
  <si>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</si>
  <si>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</si>
  <si>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</si>
  <si>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</si>
  <si>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</si>
  <si>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</si>
  <si>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</si>
  <si>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</si>
  <si>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</si>
  <si>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</si>
  <si>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</si>
  <si>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</si>
  <si>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</si>
  <si>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</si>
  <si>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</si>
  <si>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</si>
  <si>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</si>
  <si>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</si>
  <si>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</si>
  <si>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</si>
  <si>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</si>
  <si>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</si>
  <si>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</si>
  <si>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</si>
  <si>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</si>
  <si>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</si>
  <si>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</si>
  <si>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</si>
  <si>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</si>
  <si>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</si>
  <si>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</si>
  <si>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</si>
  <si>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</si>
  <si>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</si>
  <si>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</si>
  <si>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</si>
  <si>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</si>
  <si>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</si>
  <si>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</si>
  <si>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</si>
  <si>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</si>
  <si>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</si>
  <si>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</si>
  <si>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</si>
  <si>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</si>
  <si>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</si>
  <si>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</si>
  <si>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</si>
  <si>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</si>
  <si>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</si>
  <si>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</si>
  <si>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</si>
  <si>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</si>
  <si>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</si>
  <si>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</si>
  <si>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</si>
  <si>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</si>
  <si>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</si>
  <si>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</si>
  <si>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</si>
  <si>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</si>
  <si>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</si>
  <si>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</si>
  <si>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</si>
  <si>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</si>
  <si>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</si>
  <si>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</si>
  <si>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</si>
  <si>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</si>
  <si>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</si>
  <si>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</si>
  <si>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</si>
  <si>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</si>
  <si>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</si>
  <si>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</si>
  <si>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</si>
  <si>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</si>
  <si>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</si>
  <si>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</si>
  <si>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</si>
  <si>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</si>
  <si>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</si>
  <si>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</si>
  <si>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</si>
  <si>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</si>
  <si>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</si>
  <si>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</si>
  <si>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</si>
  <si>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</si>
  <si>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</si>
  <si>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</si>
  <si>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</si>
  <si>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</si>
  <si>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</si>
  <si>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</si>
  <si>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</si>
  <si>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</si>
  <si>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</si>
  <si>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</si>
  <si>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</si>
  <si>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</si>
  <si>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</si>
  <si>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</si>
  <si>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</si>
  <si>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</si>
  <si>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</si>
  <si>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</si>
  <si>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</si>
  <si>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</si>
  <si>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</si>
  <si>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</si>
  <si>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72"/>
  </si>
  <si>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</si>
  <si>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</si>
  <si>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</si>
  <si>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</si>
  <si>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</si>
  <si>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</si>
  <si>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</si>
  <si>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</si>
  <si>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</si>
  <si>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</si>
  <si>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</si>
  <si>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</si>
  <si>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</si>
  <si>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</si>
  <si>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</si>
  <si>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</si>
  <si>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</si>
  <si>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</si>
  <si>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</si>
  <si>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</si>
  <si>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</si>
  <si>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</si>
  <si>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</si>
  <si>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</si>
  <si>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</si>
  <si>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</si>
  <si>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</si>
  <si>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</si>
  <si>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</si>
  <si>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</si>
  <si>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</si>
  <si>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</si>
  <si>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</si>
  <si>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</si>
  <si>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</si>
  <si>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</si>
  <si>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</si>
  <si>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</si>
  <si>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</si>
  <si>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</si>
  <si>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</si>
  <si>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</si>
  <si>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</si>
  <si>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</si>
  <si>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</si>
  <si>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</si>
  <si>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</si>
  <si>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</si>
  <si>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</si>
  <si>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</si>
  <si>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</si>
  <si>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</si>
  <si>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</si>
  <si>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</si>
  <si>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</si>
  <si>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</si>
  <si>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</si>
  <si>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</si>
  <si>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</si>
  <si>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5"/>
  </si>
  <si>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</si>
  <si>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</si>
  <si>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</si>
  <si>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</si>
  <si>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</si>
  <si>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</si>
  <si>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</si>
  <si>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</si>
  <si>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</si>
  <si>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</si>
  <si>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</si>
  <si>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</si>
  <si>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</si>
  <si>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</si>
  <si>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</si>
  <si>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</si>
  <si>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</si>
  <si>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</si>
  <si>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</si>
  <si>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</si>
  <si>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</si>
  <si>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</si>
  <si>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</si>
  <si>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</si>
  <si>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</si>
  <si>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</si>
  <si>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</si>
  <si>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</si>
  <si>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</si>
  <si>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</si>
  <si>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</si>
  <si>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</si>
  <si>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</si>
  <si>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</si>
  <si>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</si>
  <si>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</si>
  <si>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</si>
  <si>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</si>
  <si>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</si>
  <si>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</si>
  <si>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72"/>
  </si>
  <si>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</si>
  <si>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</si>
  <si>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</si>
  <si>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</si>
  <si>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</si>
  <si>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</si>
  <si>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</si>
  <si>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</si>
  <si>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</si>
  <si>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</si>
  <si>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</si>
  <si>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</si>
  <si>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</si>
  <si>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</si>
  <si>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</si>
  <si>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</si>
  <si>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</si>
  <si>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</si>
  <si>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</si>
  <si>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</si>
  <si>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</si>
  <si>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</si>
  <si>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</si>
  <si>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</si>
  <si>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</si>
  <si>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</si>
  <si>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</si>
  <si>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</si>
  <si>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</si>
  <si>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</si>
  <si>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</si>
  <si>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</si>
  <si>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</si>
  <si>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</si>
  <si>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</si>
  <si>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</si>
  <si>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</si>
  <si>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</si>
  <si>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</si>
  <si>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</si>
  <si>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</si>
  <si>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</si>
  <si>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</si>
  <si>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</si>
  <si>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</si>
  <si>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</si>
  <si>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</si>
  <si>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</si>
  <si>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</si>
  <si>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</si>
  <si>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</si>
  <si>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</si>
  <si>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</si>
  <si>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</si>
  <si>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</si>
  <si>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</si>
  <si>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</si>
  <si>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</si>
  <si>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</si>
  <si>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</si>
  <si>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</si>
  <si>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</si>
  <si>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</si>
  <si>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</si>
  <si>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</si>
  <si>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</si>
  <si>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</si>
  <si>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</si>
  <si>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</si>
  <si>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</si>
  <si>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</si>
  <si>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</si>
  <si>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</si>
  <si>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</si>
  <si>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</si>
  <si>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</si>
  <si>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</si>
  <si>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72"/>
  </si>
  <si>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</si>
  <si>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</si>
  <si>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</si>
  <si>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</si>
  <si>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</si>
  <si>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</si>
  <si>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</si>
  <si>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</si>
  <si>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</si>
  <si>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</si>
  <si>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</si>
  <si>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</si>
  <si>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</si>
  <si>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</si>
  <si>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</si>
  <si>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</si>
  <si>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</si>
  <si>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</si>
  <si>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</si>
  <si>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</si>
  <si>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</si>
  <si>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</si>
  <si>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</si>
  <si>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</si>
  <si>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</si>
  <si>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</si>
  <si>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</si>
  <si>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</si>
  <si>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</si>
  <si>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</si>
  <si>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</si>
  <si>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</si>
  <si>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</si>
  <si>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</si>
  <si>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</si>
  <si>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</si>
  <si>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</si>
  <si>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</si>
  <si>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</si>
  <si>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</si>
  <si>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</si>
  <si>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</si>
  <si>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</si>
  <si>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</si>
  <si>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</si>
  <si>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</si>
  <si>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</si>
  <si>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</si>
  <si>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</si>
  <si>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</si>
  <si>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</si>
  <si>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</si>
  <si>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</si>
  <si>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</si>
  <si>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</si>
  <si>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</si>
  <si>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</si>
  <si>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</si>
  <si>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</si>
  <si>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72"/>
  </si>
  <si>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</si>
  <si>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</si>
  <si>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</si>
  <si>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</si>
  <si>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</si>
  <si>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</si>
  <si>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</si>
  <si>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</si>
  <si>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</si>
  <si>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</si>
  <si>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</si>
  <si>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</si>
  <si>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</si>
  <si>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</si>
  <si>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</si>
  <si>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</si>
  <si>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</si>
  <si>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</si>
  <si>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</si>
  <si>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</si>
  <si>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</si>
  <si>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</si>
  <si>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</si>
  <si>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</si>
  <si>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</si>
  <si>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</si>
  <si>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</si>
  <si>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</si>
  <si>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</si>
  <si>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</si>
  <si>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</si>
  <si>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</si>
  <si>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</si>
  <si>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</si>
  <si>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</si>
  <si>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</si>
  <si>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</si>
  <si>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72"/>
  </si>
  <si>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</si>
  <si>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</si>
  <si>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</si>
  <si>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</si>
  <si>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</si>
  <si>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</si>
  <si>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</si>
  <si>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</si>
  <si>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</si>
  <si>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</si>
  <si>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</si>
  <si>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</si>
  <si>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</si>
  <si>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</si>
  <si>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</si>
  <si>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</si>
  <si>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</si>
  <si>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</si>
  <si>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</si>
  <si>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</si>
  <si>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</si>
  <si>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</si>
  <si>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</si>
  <si>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</si>
  <si>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</si>
  <si>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</si>
  <si>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</si>
  <si>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</si>
  <si>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</si>
  <si>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</si>
  <si>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</si>
  <si>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</si>
  <si>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</si>
  <si>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</si>
  <si>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</si>
  <si>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</si>
  <si>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</si>
  <si>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</si>
  <si>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72"/>
  </si>
  <si>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</si>
  <si>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</si>
  <si>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</si>
  <si>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</si>
  <si>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</si>
  <si>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</si>
  <si>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</si>
  <si>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</si>
  <si>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</si>
  <si>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</si>
  <si>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</si>
  <si>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</si>
  <si>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</si>
  <si>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</si>
  <si>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</si>
  <si>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</si>
  <si>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</si>
  <si>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</si>
  <si>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</si>
  <si>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</si>
  <si>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</si>
  <si>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</si>
  <si>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</si>
  <si>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</si>
  <si>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</si>
  <si>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</si>
  <si>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</si>
  <si>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</si>
  <si>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</si>
  <si>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</si>
  <si>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</si>
  <si>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</si>
  <si>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</si>
  <si>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</si>
  <si>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</si>
  <si>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</si>
  <si>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</si>
  <si>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</si>
  <si>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</si>
  <si>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</si>
  <si>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</si>
  <si>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</si>
  <si>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</si>
  <si>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</si>
  <si>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</si>
  <si>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</si>
  <si>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</si>
  <si>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</si>
  <si>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</si>
  <si>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</si>
  <si>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</si>
  <si>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</si>
  <si>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</si>
  <si>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</si>
  <si>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</si>
  <si>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</si>
  <si>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</si>
  <si>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</si>
  <si>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</si>
  <si>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</si>
  <si>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</si>
  <si>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</si>
  <si>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</si>
  <si>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72"/>
  </si>
  <si>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</si>
  <si>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</si>
  <si>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</si>
  <si>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</si>
  <si>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</si>
  <si>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</si>
  <si>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</si>
  <si>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</si>
  <si>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</si>
  <si>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</si>
  <si>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</si>
  <si>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</si>
  <si>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</si>
  <si>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</si>
  <si>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</si>
  <si>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</si>
  <si>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</si>
  <si>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</si>
  <si>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</si>
  <si>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</si>
  <si>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</si>
  <si>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</si>
  <si>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</si>
  <si>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</si>
  <si>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</si>
  <si>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</si>
  <si>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</si>
  <si>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</si>
  <si>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</si>
  <si>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</si>
  <si>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</si>
  <si>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</si>
  <si>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</si>
  <si>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</si>
  <si>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</si>
  <si>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</si>
  <si>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</si>
  <si>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</si>
  <si>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</si>
  <si>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</si>
  <si>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</si>
  <si>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</si>
  <si>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</si>
  <si>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</si>
  <si>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</si>
  <si>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</si>
  <si>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</si>
  <si>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</si>
  <si>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</si>
  <si>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</si>
  <si>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</si>
  <si>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</si>
  <si>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</si>
  <si>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</si>
  <si>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</si>
  <si>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</si>
  <si>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</si>
  <si>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</si>
  <si>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</si>
  <si>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</si>
  <si>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</si>
  <si>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</si>
  <si>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72"/>
  </si>
  <si>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</si>
  <si>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</si>
  <si>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</si>
  <si>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</si>
  <si>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</si>
  <si>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</si>
  <si>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</si>
  <si>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</si>
  <si>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</si>
  <si>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</si>
  <si>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</si>
  <si>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</si>
  <si>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</si>
  <si>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</si>
  <si>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</si>
  <si>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</si>
  <si>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</si>
  <si>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</si>
  <si>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</si>
  <si>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</si>
  <si>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</si>
  <si>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</si>
  <si>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</si>
  <si>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</si>
  <si>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</si>
  <si>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</si>
  <si>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</si>
  <si>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</si>
  <si>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</si>
  <si>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</si>
  <si>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</si>
  <si>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</si>
  <si>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</si>
  <si>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</si>
  <si>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</si>
  <si>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</si>
  <si>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</si>
  <si>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</si>
  <si>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</si>
  <si>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72"/>
  </si>
  <si>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</si>
  <si>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</si>
  <si>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</si>
  <si>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</si>
  <si>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</si>
  <si>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</si>
  <si>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</si>
  <si>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</si>
  <si>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</si>
  <si>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</si>
  <si>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</si>
  <si>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</si>
  <si>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</si>
  <si>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</si>
  <si>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</si>
  <si>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</si>
  <si>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</si>
  <si>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</si>
  <si>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</si>
  <si>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</si>
  <si>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</si>
  <si>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</si>
  <si>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</si>
  <si>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</si>
  <si>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</si>
  <si>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</si>
  <si>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</si>
  <si>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</si>
  <si>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</si>
  <si>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</si>
  <si>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</si>
  <si>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</si>
  <si>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</si>
  <si>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</si>
  <si>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</si>
  <si>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</si>
  <si>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</si>
  <si>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</si>
  <si>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</si>
  <si>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</si>
  <si>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</si>
  <si>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</si>
  <si>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</si>
  <si>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</si>
  <si>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</si>
  <si>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</si>
  <si>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</si>
  <si>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</si>
  <si>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</si>
  <si>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72"/>
  </si>
  <si>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</si>
  <si>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</si>
  <si>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</si>
  <si>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</si>
  <si>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</si>
  <si>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</si>
  <si>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</si>
  <si>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</si>
  <si>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</si>
  <si>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</si>
  <si>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</si>
  <si>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</si>
  <si>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</si>
  <si>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</si>
  <si>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</si>
  <si>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</si>
  <si>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</si>
  <si>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</si>
  <si>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</si>
  <si>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</si>
  <si>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</si>
  <si>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</si>
  <si>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</si>
  <si>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</si>
  <si>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</si>
  <si>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</si>
  <si>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</si>
  <si>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</si>
  <si>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</si>
  <si>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</si>
  <si>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</si>
  <si>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</si>
  <si>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</si>
  <si>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</si>
  <si>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</si>
  <si>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72"/>
  </si>
  <si>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</si>
  <si>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</si>
  <si>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</si>
  <si>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</si>
  <si>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</si>
  <si>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</si>
  <si>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</si>
  <si>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</si>
  <si>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</si>
  <si>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</si>
  <si>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</si>
  <si>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</si>
  <si>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</si>
  <si>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</si>
  <si>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</si>
  <si>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</si>
  <si>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</si>
  <si>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</si>
  <si>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</si>
  <si>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</si>
  <si>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</si>
  <si>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</si>
  <si>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</si>
  <si>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</si>
  <si>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</si>
  <si>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</si>
  <si>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</si>
  <si>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</si>
  <si>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</si>
  <si>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</si>
  <si>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</si>
  <si>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</si>
  <si>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</si>
  <si>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</si>
  <si>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</si>
  <si>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</si>
  <si>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</si>
  <si>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</si>
  <si>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</si>
  <si>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</si>
  <si>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72"/>
  </si>
  <si>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</si>
  <si>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</si>
  <si>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</si>
  <si>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</si>
  <si>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</si>
  <si>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</si>
  <si>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</si>
  <si>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</si>
  <si>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</si>
  <si>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</si>
  <si>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</si>
  <si>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</si>
  <si>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</si>
  <si>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</si>
  <si>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</si>
  <si>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</si>
  <si>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</si>
  <si>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</si>
  <si>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</si>
  <si>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</si>
  <si>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</si>
  <si>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</si>
  <si>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</si>
  <si>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</si>
  <si>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</si>
  <si>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</si>
  <si>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</si>
  <si>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</si>
  <si>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</si>
  <si>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</si>
  <si>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</si>
  <si>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</si>
  <si>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</si>
  <si>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</si>
  <si>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</si>
  <si>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</si>
  <si>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</si>
  <si>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</si>
  <si>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</si>
  <si>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</si>
  <si>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</si>
  <si>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</si>
  <si>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</si>
  <si>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</si>
  <si>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</si>
  <si>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</si>
  <si>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</si>
  <si>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</si>
  <si>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</si>
  <si>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</si>
  <si>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</si>
  <si>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</si>
  <si>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</si>
  <si>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</si>
  <si>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</si>
  <si>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</si>
  <si>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</si>
  <si>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</si>
  <si>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</si>
  <si>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</si>
  <si>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</si>
  <si>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</si>
  <si>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</si>
  <si>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</si>
  <si>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</si>
  <si>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</si>
  <si>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</si>
  <si>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</si>
  <si>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</si>
  <si>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72"/>
  </si>
  <si>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</si>
  <si>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</si>
  <si>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</si>
  <si>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</si>
  <si>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</si>
  <si>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</si>
  <si>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</si>
  <si>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</si>
  <si>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</si>
  <si>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</si>
  <si>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</si>
  <si>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</si>
  <si>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</si>
  <si>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</si>
  <si>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</si>
  <si>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</si>
  <si>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</si>
  <si>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</si>
  <si>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</si>
  <si>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</si>
  <si>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</si>
  <si>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</si>
  <si>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</si>
  <si>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</si>
  <si>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</si>
  <si>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</si>
  <si>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</si>
  <si>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</si>
  <si>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</si>
  <si>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</si>
  <si>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</si>
  <si>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</si>
  <si>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</si>
  <si>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</si>
  <si>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</si>
  <si>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</si>
  <si>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</si>
  <si>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</si>
  <si>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</si>
  <si>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</si>
  <si>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</si>
  <si>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</si>
  <si>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</si>
  <si>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</si>
  <si>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</si>
  <si>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</si>
  <si>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</si>
  <si>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</si>
  <si>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</si>
  <si>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</si>
  <si>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</si>
  <si>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</si>
  <si>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</si>
  <si>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</si>
  <si>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</si>
  <si>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</si>
  <si>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</si>
  <si>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</si>
  <si>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</si>
  <si>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</si>
  <si>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</si>
  <si>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</si>
  <si>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</si>
  <si>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</si>
  <si>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</si>
  <si>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</si>
  <si>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</si>
  <si>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</si>
  <si>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</si>
  <si>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</si>
  <si>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</si>
  <si>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</si>
  <si>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</si>
  <si>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</si>
  <si>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</si>
  <si>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</si>
  <si>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</si>
  <si>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</si>
  <si>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</si>
  <si>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</si>
  <si>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</si>
  <si>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</si>
  <si>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</si>
  <si>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</si>
  <si>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</si>
  <si>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5"/>
  </si>
  <si>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</si>
  <si>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</si>
  <si>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</si>
  <si>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</si>
  <si>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</si>
  <si>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</si>
  <si>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</si>
  <si>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</si>
  <si>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</si>
  <si>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</si>
  <si>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</si>
  <si>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</si>
  <si>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</si>
  <si>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</si>
  <si>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</si>
  <si>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</si>
  <si>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</si>
  <si>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</si>
  <si>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</si>
  <si>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</si>
  <si>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</si>
  <si>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</si>
  <si>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</si>
  <si>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</si>
  <si>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</si>
  <si>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</si>
  <si>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</si>
  <si>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</si>
  <si>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</si>
  <si>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</si>
  <si>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</si>
  <si>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</si>
  <si>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</si>
  <si>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</si>
  <si>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</si>
  <si>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</si>
  <si>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</si>
  <si>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</si>
  <si>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</si>
  <si>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</si>
  <si>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</si>
  <si>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</si>
  <si>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</si>
  <si>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</si>
  <si>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</si>
  <si>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</si>
  <si>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</si>
  <si>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</si>
  <si>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</si>
  <si>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</si>
  <si>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</si>
  <si>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</si>
  <si>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</si>
  <si>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</si>
  <si>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</si>
  <si>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</si>
  <si>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</si>
  <si>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</si>
  <si>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</si>
  <si>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</si>
  <si>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</si>
  <si>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72"/>
  </si>
  <si>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</si>
  <si>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</si>
  <si>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</si>
  <si>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</si>
  <si>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</si>
  <si>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</si>
  <si>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</si>
  <si>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</si>
  <si>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</si>
  <si>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</si>
  <si>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</si>
  <si>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</si>
  <si>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</si>
  <si>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</si>
  <si>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</si>
  <si>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</si>
  <si>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</si>
  <si>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</si>
  <si>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</si>
  <si>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</si>
  <si>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</si>
  <si>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</si>
  <si>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</si>
  <si>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</si>
  <si>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</si>
  <si>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</si>
  <si>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</si>
  <si>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</si>
  <si>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</si>
  <si>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</si>
  <si>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</si>
  <si>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</si>
  <si>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</si>
  <si>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</si>
  <si>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</si>
  <si>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</si>
  <si>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</si>
  <si>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</si>
  <si>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</si>
  <si>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</si>
  <si>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</si>
  <si>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72"/>
  </si>
  <si>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</si>
  <si>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</si>
  <si>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</si>
  <si>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</si>
  <si>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</si>
  <si>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</si>
  <si>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</si>
  <si>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</si>
  <si>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</si>
  <si>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</si>
  <si>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</si>
  <si>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</si>
  <si>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</si>
  <si>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</si>
  <si>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</si>
  <si>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</si>
  <si>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</si>
  <si>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</si>
  <si>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</si>
  <si>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</si>
  <si>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</si>
  <si>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</si>
  <si>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</si>
  <si>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</si>
  <si>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</si>
  <si>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</si>
  <si>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</si>
  <si>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</si>
  <si>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</si>
  <si>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</si>
  <si>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</si>
  <si>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</si>
  <si>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</si>
  <si>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</si>
  <si>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</si>
  <si>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</si>
  <si>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</si>
  <si>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</si>
  <si>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</si>
  <si>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</si>
  <si>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</si>
  <si>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</si>
  <si>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</si>
  <si>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72"/>
  </si>
  <si>
    <t>43100</t>
  </si>
  <si>
    <t>熊本市</t>
  </si>
  <si>
    <t>43101</t>
  </si>
  <si>
    <t>熊本市中央区</t>
    <rPh sb="0" eb="3">
      <t>クマモトシ</t>
    </rPh>
    <rPh sb="3" eb="6">
      <t>チュウオウク</t>
    </rPh>
    <phoneticPr fontId="5"/>
  </si>
  <si>
    <t>43102</t>
  </si>
  <si>
    <t>熊本市東区</t>
    <rPh sb="0" eb="3">
      <t>クマモトシ</t>
    </rPh>
    <rPh sb="3" eb="5">
      <t>ヒガシク</t>
    </rPh>
    <phoneticPr fontId="5"/>
  </si>
  <si>
    <t>43103</t>
  </si>
  <si>
    <t>熊本市西区</t>
    <rPh sb="0" eb="3">
      <t>クマモトシ</t>
    </rPh>
    <rPh sb="3" eb="5">
      <t>ニシク</t>
    </rPh>
    <phoneticPr fontId="5"/>
  </si>
  <si>
    <t>43104</t>
  </si>
  <si>
    <t>熊本市南区</t>
    <rPh sb="0" eb="3">
      <t>クマモトシ</t>
    </rPh>
    <rPh sb="3" eb="5">
      <t>ミナミク</t>
    </rPh>
    <phoneticPr fontId="5"/>
  </si>
  <si>
    <t>43105</t>
  </si>
  <si>
    <t>熊本市北区</t>
    <rPh sb="0" eb="3">
      <t>クマモトシ</t>
    </rPh>
    <rPh sb="3" eb="5">
      <t>キタク</t>
    </rPh>
    <phoneticPr fontId="5"/>
  </si>
  <si>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</si>
  <si>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</si>
  <si>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</si>
  <si>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</si>
  <si>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</si>
  <si>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</si>
  <si>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</si>
  <si>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</si>
  <si>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</si>
  <si>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</si>
  <si>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</si>
  <si>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</si>
  <si>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</si>
  <si>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</si>
  <si>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</si>
  <si>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</si>
  <si>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</si>
  <si>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</si>
  <si>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</si>
  <si>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</si>
  <si>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</si>
  <si>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</si>
  <si>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</si>
  <si>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</si>
  <si>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</si>
  <si>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</si>
  <si>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</si>
  <si>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</si>
  <si>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</si>
  <si>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</si>
  <si>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</si>
  <si>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</si>
  <si>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</si>
  <si>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</si>
  <si>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</si>
  <si>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</si>
  <si>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</si>
  <si>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</si>
  <si>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</si>
  <si>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</si>
  <si>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</si>
  <si>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</si>
  <si>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</si>
  <si>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</si>
  <si>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</si>
  <si>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</si>
  <si>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</si>
  <si>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</si>
  <si>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</si>
  <si>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</si>
  <si>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</si>
  <si>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</si>
  <si>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</si>
  <si>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</si>
  <si>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</si>
  <si>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</si>
  <si>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</si>
  <si>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</si>
  <si>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</si>
  <si>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</si>
  <si>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</si>
  <si>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</si>
  <si>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</si>
  <si>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</si>
  <si>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</si>
  <si>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</si>
  <si>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</si>
  <si>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</si>
  <si>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</si>
  <si>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</si>
  <si>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</si>
  <si>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</si>
  <si>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</si>
  <si>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</si>
  <si>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</si>
  <si>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</si>
  <si>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</si>
  <si>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</si>
  <si>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</si>
  <si>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</si>
  <si>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</si>
  <si>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</si>
  <si>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</si>
  <si>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</si>
  <si>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</si>
  <si>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</si>
  <si>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72"/>
  </si>
  <si>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</si>
  <si>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</si>
  <si>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</si>
  <si>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</si>
  <si>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</si>
  <si>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</si>
  <si>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</si>
  <si>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</si>
  <si>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</si>
  <si>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</si>
  <si>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</si>
  <si>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</si>
  <si>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</si>
  <si>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</si>
  <si>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</si>
  <si>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</si>
  <si>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</si>
  <si>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</si>
  <si>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</si>
  <si>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</si>
  <si>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</si>
  <si>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</si>
  <si>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</si>
  <si>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</si>
  <si>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</si>
  <si>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</si>
  <si>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</si>
  <si>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</si>
  <si>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</si>
  <si>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</si>
  <si>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</si>
  <si>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</si>
  <si>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</si>
  <si>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</si>
  <si>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</si>
  <si>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</si>
  <si>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</si>
  <si>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72"/>
  </si>
  <si>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</si>
  <si>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</si>
  <si>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</si>
  <si>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</si>
  <si>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</si>
  <si>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</si>
  <si>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</si>
  <si>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</si>
  <si>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</si>
  <si>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</si>
  <si>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</si>
  <si>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</si>
  <si>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</si>
  <si>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</si>
  <si>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</si>
  <si>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</si>
  <si>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</si>
  <si>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</si>
  <si>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</si>
  <si>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</si>
  <si>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</si>
  <si>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</si>
  <si>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</si>
  <si>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</si>
  <si>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</si>
  <si>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</si>
  <si>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</si>
  <si>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</si>
  <si>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</si>
  <si>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</si>
  <si>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</si>
  <si>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</si>
  <si>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</si>
  <si>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</si>
  <si>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</si>
  <si>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</si>
  <si>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</si>
  <si>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</si>
  <si>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</si>
  <si>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</si>
  <si>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</si>
  <si>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</si>
  <si>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</si>
  <si>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</si>
  <si>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</si>
  <si>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</si>
  <si>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</si>
  <si>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</si>
  <si>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</si>
  <si>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</si>
  <si>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</si>
  <si>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</si>
  <si>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72"/>
  </si>
  <si>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</si>
  <si>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</si>
  <si>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</si>
  <si>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</si>
  <si>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</si>
  <si>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</si>
  <si>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</si>
  <si>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</si>
  <si>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</si>
  <si>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</si>
  <si>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</si>
  <si>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</si>
  <si>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</si>
  <si>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</si>
  <si>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</si>
  <si>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</si>
  <si>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</si>
  <si>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</si>
  <si>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</si>
  <si>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</si>
  <si>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</si>
  <si>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</si>
  <si>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</si>
  <si>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</si>
  <si>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</si>
  <si>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</si>
  <si>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</si>
  <si>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</si>
  <si>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</si>
  <si>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</si>
  <si>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</si>
  <si>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</si>
  <si>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</si>
  <si>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</si>
  <si>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</si>
  <si>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</si>
  <si>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</si>
  <si>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</si>
  <si>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</si>
  <si>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</si>
  <si>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</si>
  <si>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</si>
  <si>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</si>
  <si>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</si>
  <si>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</si>
  <si>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</si>
  <si>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</si>
  <si>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</si>
  <si>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</si>
  <si>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</si>
  <si>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</si>
  <si>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</si>
  <si>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</si>
  <si>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</si>
  <si>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</si>
  <si>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</si>
  <si>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</si>
  <si>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</si>
  <si>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</si>
  <si>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</si>
  <si>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</si>
  <si>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</si>
  <si>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</si>
  <si>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</si>
  <si>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</si>
  <si>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</si>
  <si>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</si>
  <si>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</si>
  <si>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</si>
  <si>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</si>
  <si>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</si>
  <si>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</si>
  <si>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</si>
  <si>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</si>
  <si>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</si>
  <si>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</si>
  <si>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</si>
  <si>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</si>
  <si>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</si>
  <si>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</si>
  <si>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</si>
  <si>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</si>
  <si>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</si>
  <si>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</si>
  <si>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</si>
  <si>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</si>
  <si>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</si>
  <si>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72"/>
  </si>
  <si>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</si>
  <si>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</si>
  <si>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</si>
  <si>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</si>
  <si>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</si>
  <si>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</si>
  <si>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</si>
  <si>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</si>
  <si>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</si>
  <si>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</si>
  <si>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</si>
  <si>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</si>
  <si>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</si>
  <si>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</si>
  <si>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</si>
  <si>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</si>
  <si>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</si>
  <si>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</si>
  <si>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</si>
  <si>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</si>
  <si>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</si>
  <si>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</si>
  <si>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</si>
  <si>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</si>
  <si>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</si>
  <si>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</si>
  <si>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</si>
  <si>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</si>
  <si>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</si>
  <si>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</si>
  <si>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</si>
  <si>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</si>
  <si>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</si>
  <si>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</si>
  <si>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</si>
  <si>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</si>
  <si>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</si>
  <si>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</si>
  <si>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</si>
  <si>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</si>
  <si>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</si>
  <si>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</si>
  <si>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</si>
  <si>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</si>
  <si>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</si>
  <si>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</si>
  <si>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</si>
  <si>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</si>
  <si>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</si>
  <si>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</si>
  <si>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</si>
  <si>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</si>
  <si>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</si>
  <si>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</si>
  <si>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</si>
  <si>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</si>
  <si>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</si>
  <si>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</si>
  <si>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</si>
  <si>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</si>
  <si>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</si>
  <si>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</si>
  <si>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</si>
  <si>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</si>
  <si>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</si>
  <si>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</si>
  <si>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</si>
  <si>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</si>
  <si>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</si>
  <si>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</si>
  <si>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</si>
  <si>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</si>
  <si>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</si>
  <si>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</si>
  <si>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</si>
  <si>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</si>
  <si>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</si>
  <si>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</si>
  <si>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</si>
  <si>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</si>
  <si>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</si>
  <si>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</si>
  <si>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※（大阪府への）免許申請書類の記入年月日に連動します</t>
    <rPh sb="2" eb="5">
      <t>オオサカフ</t>
    </rPh>
    <rPh sb="8" eb="10">
      <t>メンキョ</t>
    </rPh>
    <rPh sb="10" eb="12">
      <t>シンセイ</t>
    </rPh>
    <rPh sb="12" eb="14">
      <t>ショルイ</t>
    </rPh>
    <rPh sb="15" eb="17">
      <t>キニュウ</t>
    </rPh>
    <rPh sb="17" eb="20">
      <t>ネンガッピ</t>
    </rPh>
    <rPh sb="21" eb="23">
      <t>レンドウ</t>
    </rPh>
    <phoneticPr fontId="5"/>
  </si>
  <si>
    <t>27100 大阪市</t>
  </si>
  <si>
    <t>27140 堺市</t>
  </si>
  <si>
    <t>27202 岸和田市</t>
  </si>
  <si>
    <t>27203 豊中市</t>
  </si>
  <si>
    <t>27204 池田市</t>
  </si>
  <si>
    <t>27205 吹田市</t>
  </si>
  <si>
    <t>27206 泉大津市</t>
  </si>
  <si>
    <t>27207 高槻市</t>
  </si>
  <si>
    <t>27208 貝塚市</t>
  </si>
  <si>
    <t>27209 守口市</t>
  </si>
  <si>
    <t>27210 枚方市</t>
  </si>
  <si>
    <t>27211 茨木市</t>
  </si>
  <si>
    <t>27212 八尾市</t>
  </si>
  <si>
    <t>27213 泉佐野市</t>
  </si>
  <si>
    <t>27214 富田林市</t>
  </si>
  <si>
    <t>27215 寝屋川市</t>
  </si>
  <si>
    <t>27216 河内長野市</t>
  </si>
  <si>
    <t>27217 松原市</t>
  </si>
  <si>
    <t>27218 大東市</t>
  </si>
  <si>
    <t>27219 和泉市</t>
  </si>
  <si>
    <t>27220 箕面市</t>
  </si>
  <si>
    <t>27221 柏原市</t>
  </si>
  <si>
    <t>27222 羽曳野市</t>
  </si>
  <si>
    <t>27223 門真市</t>
  </si>
  <si>
    <t>27224 摂津市</t>
  </si>
  <si>
    <t>27225 高石市</t>
  </si>
  <si>
    <t>27226 藤井寺市</t>
  </si>
  <si>
    <t>27227 東大阪市</t>
  </si>
  <si>
    <t>27228 泉南市</t>
  </si>
  <si>
    <t>27229 四條畷市</t>
  </si>
  <si>
    <t>27230 交野市</t>
  </si>
  <si>
    <t>27231 大阪狭山市</t>
  </si>
  <si>
    <t>27232 阪南市</t>
  </si>
  <si>
    <t>27301 三島郡島本町</t>
  </si>
  <si>
    <t>27321 豊能郡豊能町</t>
  </si>
  <si>
    <t>27322 豊能郡能勢町</t>
  </si>
  <si>
    <t>27341 泉北郡忠岡町</t>
  </si>
  <si>
    <t>27361 泉南郡熊取町</t>
  </si>
  <si>
    <t>27362 泉南郡田尻町</t>
  </si>
  <si>
    <t>27363 泉南郡泉南市</t>
  </si>
  <si>
    <t>27364 泉南郡阪南市</t>
  </si>
  <si>
    <t>27365 泉南郡阪南市</t>
  </si>
  <si>
    <t>27366 泉南郡岬町</t>
  </si>
  <si>
    <t>27367 泉南郡阪南市</t>
  </si>
  <si>
    <t>27381 南河内郡太子町</t>
  </si>
  <si>
    <t>27382 南河内郡河南町</t>
  </si>
  <si>
    <t>27383 南河内郡千早赤阪村</t>
  </si>
  <si>
    <t>27384 南河内郡大阪狭山市</t>
  </si>
  <si>
    <t>27385 南河内郡堺市</t>
  </si>
  <si>
    <t>27401 北河内郡交野市</t>
  </si>
  <si>
    <t>27402 北河内郡四條畷市</t>
  </si>
  <si>
    <t>三島郡島本町</t>
  </si>
  <si>
    <t>豊能郡豊能町</t>
  </si>
  <si>
    <t>豊能郡能勢町</t>
  </si>
  <si>
    <t>泉北郡忠岡町</t>
  </si>
  <si>
    <t>泉南郡熊取町</t>
  </si>
  <si>
    <t>泉南郡田尻町</t>
  </si>
  <si>
    <t>泉南郡泉南市</t>
  </si>
  <si>
    <t>泉南郡阪南市</t>
  </si>
  <si>
    <t>泉南郡岬町</t>
  </si>
  <si>
    <t>南河内郡太子町</t>
  </si>
  <si>
    <t>南河内郡河南町</t>
  </si>
  <si>
    <t>南河内郡千早赤阪村</t>
  </si>
  <si>
    <t>南河内郡大阪狭山市</t>
  </si>
  <si>
    <t>南河内郡堺市</t>
  </si>
  <si>
    <t>北河内郡交野市</t>
  </si>
  <si>
    <t>北河内郡四條畷市</t>
  </si>
  <si>
    <t>万円</t>
    <rPh sb="0" eb="1">
      <t>ﾏﾝ</t>
    </rPh>
    <rPh sb="1" eb="2">
      <t>ｴﾝ</t>
    </rPh>
    <phoneticPr fontId="5" type="halfwidthKatakana"/>
  </si>
  <si>
    <t>東京都</t>
    <rPh sb="0" eb="3">
      <t>ﾄｳｷｮｳﾄ</t>
    </rPh>
    <phoneticPr fontId="5" type="halfwidthKatakana"/>
  </si>
  <si>
    <t>東京都知事</t>
    <rPh sb="0" eb="2">
      <t>ﾄｳｷｮｳ</t>
    </rPh>
    <rPh sb="2" eb="3">
      <t>ﾄ</t>
    </rPh>
    <phoneticPr fontId="5" type="halfwidthKatakana"/>
  </si>
  <si>
    <t>東京都</t>
    <rPh sb="0" eb="2">
      <t>トウキョウ</t>
    </rPh>
    <rPh sb="2" eb="3">
      <t>ト</t>
    </rPh>
    <phoneticPr fontId="62"/>
  </si>
  <si>
    <t>▼▼東京都</t>
    <rPh sb="2" eb="4">
      <t>トウキョウ</t>
    </rPh>
    <rPh sb="4" eb="5">
      <t>ト</t>
    </rPh>
    <phoneticPr fontId="72"/>
  </si>
  <si>
    <t>国土交通大臣</t>
    <rPh sb="0" eb="2">
      <t>コクド</t>
    </rPh>
    <rPh sb="2" eb="4">
      <t>コウツウ</t>
    </rPh>
    <rPh sb="4" eb="6">
      <t>ダイジン</t>
    </rPh>
    <phoneticPr fontId="62"/>
  </si>
  <si>
    <t>国土交通大臣</t>
    <rPh sb="0" eb="2">
      <t>ｺｸﾄﾞ</t>
    </rPh>
    <rPh sb="2" eb="4">
      <t>ｺｳﾂｳ</t>
    </rPh>
    <rPh sb="4" eb="6">
      <t>ﾀﾞｲｼﾞﾝ</t>
    </rPh>
    <phoneticPr fontId="5" type="halfwidthKatakana"/>
  </si>
  <si>
    <t>近畿レインズIP型/ラビーネット加入申込書</t>
    <rPh sb="0" eb="2">
      <t>ｷﾝｷ</t>
    </rPh>
    <rPh sb="8" eb="9">
      <t>ｶﾞﾀ</t>
    </rPh>
    <rPh sb="16" eb="18">
      <t>ｶﾆｭｳ</t>
    </rPh>
    <rPh sb="18" eb="21">
      <t>ﾓｳｼｺﾐｼｮ</t>
    </rPh>
    <phoneticPr fontId="5" type="halfwidthKatakana"/>
  </si>
  <si>
    <t>-</t>
    <phoneticPr fontId="55"/>
  </si>
  <si>
    <t>0</t>
    <phoneticPr fontId="55"/>
  </si>
  <si>
    <t xml:space="preserve">                   (第二面）</t>
    <rPh sb="20" eb="22">
      <t>ダイニ</t>
    </rPh>
    <rPh sb="22" eb="23">
      <t>メン</t>
    </rPh>
    <phoneticPr fontId="5"/>
  </si>
  <si>
    <t>申請時の免許証番号</t>
    <rPh sb="0" eb="3">
      <t>シンセイジ</t>
    </rPh>
    <rPh sb="4" eb="6">
      <t>メンキョショ</t>
    </rPh>
    <rPh sb="6" eb="7">
      <t>ショウ</t>
    </rPh>
    <rPh sb="7" eb="9">
      <t>バンゴウ</t>
    </rPh>
    <phoneticPr fontId="5"/>
  </si>
  <si>
    <t>項番</t>
    <rPh sb="0" eb="1">
      <t>コウ</t>
    </rPh>
    <rPh sb="1" eb="2">
      <t>バン</t>
    </rPh>
    <phoneticPr fontId="5"/>
  </si>
  <si>
    <t>◎役員に関する事項（法人の場合）</t>
    <rPh sb="1" eb="3">
      <t>ヤクイン</t>
    </rPh>
    <rPh sb="4" eb="5">
      <t>カン</t>
    </rPh>
    <rPh sb="7" eb="9">
      <t>ジコウ</t>
    </rPh>
    <rPh sb="10" eb="12">
      <t>ホウジン</t>
    </rPh>
    <rPh sb="13" eb="15">
      <t>バアイ</t>
    </rPh>
    <phoneticPr fontId="5"/>
  </si>
  <si>
    <t>役名コード</t>
    <rPh sb="0" eb="1">
      <t>ヤクイン</t>
    </rPh>
    <rPh sb="1" eb="2">
      <t>メイ</t>
    </rPh>
    <phoneticPr fontId="5"/>
  </si>
  <si>
    <t xml:space="preserve">                                          (第三面）</t>
    <rPh sb="43" eb="45">
      <t>ダイニ</t>
    </rPh>
    <rPh sb="45" eb="46">
      <t>メン</t>
    </rPh>
    <phoneticPr fontId="5"/>
  </si>
  <si>
    <t>北海道（石狩）</t>
    <rPh sb="0" eb="3">
      <t>ホッカイドウ</t>
    </rPh>
    <rPh sb="4" eb="6">
      <t>イシカリ</t>
    </rPh>
    <phoneticPr fontId="5"/>
  </si>
  <si>
    <t>51</t>
    <phoneticPr fontId="5"/>
  </si>
  <si>
    <t>▼選択</t>
    <rPh sb="1" eb="3">
      <t>センタク</t>
    </rPh>
    <phoneticPr fontId="5"/>
  </si>
  <si>
    <t>北海道（渡島）</t>
    <rPh sb="0" eb="3">
      <t>ホッカイドウ</t>
    </rPh>
    <rPh sb="4" eb="5">
      <t>ワタリ</t>
    </rPh>
    <rPh sb="5" eb="6">
      <t>シマ</t>
    </rPh>
    <phoneticPr fontId="5"/>
  </si>
  <si>
    <t>52</t>
    <phoneticPr fontId="5"/>
  </si>
  <si>
    <t>13101 千代田区</t>
  </si>
  <si>
    <t>北海道（檜山）</t>
    <rPh sb="0" eb="3">
      <t>ホッカイドウ</t>
    </rPh>
    <rPh sb="4" eb="6">
      <t>ヒヤマ</t>
    </rPh>
    <phoneticPr fontId="5"/>
  </si>
  <si>
    <t>53</t>
    <phoneticPr fontId="5"/>
  </si>
  <si>
    <t>13102 中央区</t>
  </si>
  <si>
    <t>事務所の別</t>
    <rPh sb="0" eb="2">
      <t>ジム</t>
    </rPh>
    <rPh sb="2" eb="3">
      <t>トコロ</t>
    </rPh>
    <rPh sb="4" eb="5">
      <t>ベツ</t>
    </rPh>
    <phoneticPr fontId="5"/>
  </si>
  <si>
    <t>1.主たる事務所　2.従たる事務所</t>
    <rPh sb="2" eb="3">
      <t>シュ</t>
    </rPh>
    <rPh sb="5" eb="7">
      <t>ジム</t>
    </rPh>
    <rPh sb="7" eb="8">
      <t>トコロ</t>
    </rPh>
    <rPh sb="11" eb="12">
      <t>ジュウ</t>
    </rPh>
    <rPh sb="14" eb="16">
      <t>ジム</t>
    </rPh>
    <rPh sb="16" eb="17">
      <t>トコロ</t>
    </rPh>
    <phoneticPr fontId="5"/>
  </si>
  <si>
    <t>事務所コード</t>
    <rPh sb="0" eb="2">
      <t>ジム</t>
    </rPh>
    <rPh sb="2" eb="3">
      <t>トコロ</t>
    </rPh>
    <phoneticPr fontId="5"/>
  </si>
  <si>
    <t>北海道（後志）</t>
    <rPh sb="0" eb="3">
      <t>ホッカイドウ</t>
    </rPh>
    <rPh sb="4" eb="5">
      <t>アト</t>
    </rPh>
    <rPh sb="5" eb="6">
      <t>ココロザシ</t>
    </rPh>
    <phoneticPr fontId="5"/>
  </si>
  <si>
    <t>54</t>
    <phoneticPr fontId="5"/>
  </si>
  <si>
    <t>13103 港区</t>
  </si>
  <si>
    <t>事務所の名称</t>
    <rPh sb="0" eb="2">
      <t>ジム</t>
    </rPh>
    <rPh sb="2" eb="3">
      <t>トコロ</t>
    </rPh>
    <rPh sb="4" eb="6">
      <t>メイショウ</t>
    </rPh>
    <phoneticPr fontId="5"/>
  </si>
  <si>
    <t>北海道（空知）</t>
    <rPh sb="0" eb="3">
      <t>ホッカイドウ</t>
    </rPh>
    <rPh sb="4" eb="6">
      <t>ソラチ</t>
    </rPh>
    <phoneticPr fontId="5"/>
  </si>
  <si>
    <t>55</t>
    <phoneticPr fontId="5"/>
  </si>
  <si>
    <t>13104 新宿区</t>
  </si>
  <si>
    <t>北海道（上川）</t>
    <rPh sb="0" eb="3">
      <t>ホッカイドウ</t>
    </rPh>
    <rPh sb="4" eb="6">
      <t>ウエカワ</t>
    </rPh>
    <phoneticPr fontId="5"/>
  </si>
  <si>
    <t>56</t>
    <phoneticPr fontId="5"/>
  </si>
  <si>
    <t>13105 文京区</t>
  </si>
  <si>
    <t>北海道（留萌）</t>
    <rPh sb="0" eb="3">
      <t>ホッカイドウ</t>
    </rPh>
    <rPh sb="4" eb="6">
      <t>ルモイ</t>
    </rPh>
    <phoneticPr fontId="5"/>
  </si>
  <si>
    <t>57</t>
    <phoneticPr fontId="5"/>
  </si>
  <si>
    <t>13106 台東区</t>
  </si>
  <si>
    <t>◎事務所に関する事項</t>
    <rPh sb="1" eb="3">
      <t>ジム</t>
    </rPh>
    <rPh sb="3" eb="4">
      <t>トコロ</t>
    </rPh>
    <rPh sb="5" eb="6">
      <t>カン</t>
    </rPh>
    <rPh sb="8" eb="10">
      <t>ジコウ</t>
    </rPh>
    <phoneticPr fontId="5"/>
  </si>
  <si>
    <t>北海道（宗谷）</t>
    <rPh sb="0" eb="3">
      <t>ホッカイドウ</t>
    </rPh>
    <rPh sb="4" eb="6">
      <t>ソウヤ</t>
    </rPh>
    <phoneticPr fontId="5"/>
  </si>
  <si>
    <t>58</t>
    <phoneticPr fontId="5"/>
  </si>
  <si>
    <t>13107 墨田区</t>
  </si>
  <si>
    <t>郵便番号</t>
    <rPh sb="0" eb="4">
      <t>ユウビンバンゴウ</t>
    </rPh>
    <phoneticPr fontId="5"/>
  </si>
  <si>
    <t>北海道（網走）</t>
    <rPh sb="0" eb="3">
      <t>ホッカイドウ</t>
    </rPh>
    <rPh sb="4" eb="6">
      <t>アバシリ</t>
    </rPh>
    <phoneticPr fontId="5"/>
  </si>
  <si>
    <t>59</t>
    <phoneticPr fontId="5"/>
  </si>
  <si>
    <t>13108 江東区</t>
  </si>
  <si>
    <t>所在地市区町村コ―ド</t>
    <rPh sb="0" eb="3">
      <t>ショザイチ</t>
    </rPh>
    <rPh sb="3" eb="4">
      <t>シ</t>
    </rPh>
    <rPh sb="4" eb="5">
      <t>ク</t>
    </rPh>
    <rPh sb="5" eb="7">
      <t>チョウソン</t>
    </rPh>
    <phoneticPr fontId="5"/>
  </si>
  <si>
    <t>都道府県</t>
    <rPh sb="0" eb="4">
      <t>トドウフケン</t>
    </rPh>
    <phoneticPr fontId="5"/>
  </si>
  <si>
    <t>北海道（胆振）</t>
    <rPh sb="0" eb="3">
      <t>ホッカイドウ</t>
    </rPh>
    <rPh sb="4" eb="5">
      <t>タン</t>
    </rPh>
    <rPh sb="5" eb="6">
      <t>シン</t>
    </rPh>
    <phoneticPr fontId="5"/>
  </si>
  <si>
    <t>60</t>
    <phoneticPr fontId="5"/>
  </si>
  <si>
    <t>13109 品川区</t>
  </si>
  <si>
    <t>北海道（日高）</t>
    <rPh sb="0" eb="3">
      <t>ホッカイドウ</t>
    </rPh>
    <rPh sb="4" eb="6">
      <t>ヒダカ</t>
    </rPh>
    <phoneticPr fontId="5"/>
  </si>
  <si>
    <t>61</t>
    <phoneticPr fontId="5"/>
  </si>
  <si>
    <t>13110 目黒区</t>
  </si>
  <si>
    <t>北海道（十勝）</t>
    <rPh sb="0" eb="3">
      <t>ホッカイドウ</t>
    </rPh>
    <rPh sb="4" eb="6">
      <t>トカチ</t>
    </rPh>
    <phoneticPr fontId="5"/>
  </si>
  <si>
    <t>62</t>
    <phoneticPr fontId="5"/>
  </si>
  <si>
    <t>13111 大田区</t>
  </si>
  <si>
    <t>北海道（釧路）</t>
    <rPh sb="0" eb="3">
      <t>ホッカイドウ</t>
    </rPh>
    <rPh sb="4" eb="6">
      <t>クシロ</t>
    </rPh>
    <phoneticPr fontId="5"/>
  </si>
  <si>
    <t>63</t>
    <phoneticPr fontId="5"/>
  </si>
  <si>
    <t>13112 世田谷区</t>
  </si>
  <si>
    <t>従事する者の数</t>
    <rPh sb="0" eb="2">
      <t>ジュウジ</t>
    </rPh>
    <rPh sb="4" eb="5">
      <t>モノ</t>
    </rPh>
    <rPh sb="6" eb="7">
      <t>カズ</t>
    </rPh>
    <phoneticPr fontId="5"/>
  </si>
  <si>
    <t>北海道（根室）</t>
    <rPh sb="0" eb="3">
      <t>ホッカイドウ</t>
    </rPh>
    <rPh sb="4" eb="6">
      <t>ネムロ</t>
    </rPh>
    <phoneticPr fontId="5"/>
  </si>
  <si>
    <t>94</t>
    <phoneticPr fontId="5"/>
  </si>
  <si>
    <t>13113 渋谷区</t>
  </si>
  <si>
    <t>北海道（オホ）</t>
    <rPh sb="0" eb="3">
      <t>ホッカイドウ</t>
    </rPh>
    <phoneticPr fontId="5"/>
  </si>
  <si>
    <t>65</t>
    <phoneticPr fontId="5"/>
  </si>
  <si>
    <t>13114 中野区</t>
  </si>
  <si>
    <t>13115 杉並区</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</si>
  <si>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5"/>
  </si>
  <si>
    <t>13116 豊島区</t>
  </si>
  <si>
    <t>13117 北区</t>
  </si>
  <si>
    <t>13118 荒川区</t>
  </si>
  <si>
    <t>13119 板橋区</t>
  </si>
  <si>
    <t>13120 練馬区</t>
  </si>
  <si>
    <t>13121 足立区</t>
  </si>
  <si>
    <t>13122 葛飾区</t>
  </si>
  <si>
    <t>◎専任の宅地建物取引士に関する事項</t>
    <rPh sb="1" eb="3">
      <t>センニン</t>
    </rPh>
    <rPh sb="4" eb="6">
      <t>タクチ</t>
    </rPh>
    <rPh sb="6" eb="8">
      <t>タテモノ</t>
    </rPh>
    <rPh sb="12" eb="13">
      <t>カン</t>
    </rPh>
    <rPh sb="15" eb="17">
      <t>ジコウ</t>
    </rPh>
    <phoneticPr fontId="5"/>
  </si>
  <si>
    <t>13123 江戸川区</t>
  </si>
  <si>
    <t>13201 八王子市</t>
  </si>
  <si>
    <t>13202 立川市</t>
  </si>
  <si>
    <t>13203 武蔵野市</t>
  </si>
  <si>
    <t>13204 三鷹市</t>
  </si>
  <si>
    <t>13205 青梅市</t>
  </si>
  <si>
    <t>13206 府中市</t>
  </si>
  <si>
    <t>13207 昭島市</t>
  </si>
  <si>
    <t>13208 調布市</t>
  </si>
  <si>
    <t>13209 町田市</t>
  </si>
  <si>
    <t>13210 小金井市</t>
  </si>
  <si>
    <t>13211 小平市</t>
  </si>
  <si>
    <t>13212 日野市</t>
  </si>
  <si>
    <t>13213 東村山市</t>
  </si>
  <si>
    <t>13214 国分寺市</t>
  </si>
  <si>
    <t>13215 国立市</t>
  </si>
  <si>
    <t>13218 福生市</t>
  </si>
  <si>
    <t>13219 狛江市</t>
  </si>
  <si>
    <t>13220 東大和市</t>
  </si>
  <si>
    <t>13221 清瀬市</t>
  </si>
  <si>
    <t>13222 東久留米市</t>
  </si>
  <si>
    <t>13223 武蔵村山市</t>
  </si>
  <si>
    <t>13224 多摩市</t>
  </si>
  <si>
    <t>13225 稲城市</t>
  </si>
  <si>
    <t>13227 羽村市</t>
  </si>
  <si>
    <t>13228 あきる野市</t>
  </si>
  <si>
    <t>13229 西東京市</t>
  </si>
  <si>
    <t>13303 瑞穂町</t>
  </si>
  <si>
    <t>13305 日の出町</t>
  </si>
  <si>
    <t>13307 檜原村</t>
  </si>
  <si>
    <t>13308 奥多摩町</t>
  </si>
  <si>
    <t>13361 大島町</t>
  </si>
  <si>
    <t>13362 利島村</t>
  </si>
  <si>
    <t>13363 新島村</t>
  </si>
  <si>
    <t>13364 神津島村</t>
  </si>
  <si>
    <t>13381 三宅村</t>
  </si>
  <si>
    <t>13382 御蔵島村</t>
  </si>
  <si>
    <t>13401 八丈町</t>
  </si>
  <si>
    <t>13402 青ヶ島村</t>
  </si>
  <si>
    <t>13421 小笠原村</t>
  </si>
  <si>
    <t>大阪</t>
    <rPh sb="0" eb="2">
      <t>オオサカ</t>
    </rPh>
    <phoneticPr fontId="5"/>
  </si>
  <si>
    <t>※</t>
    <phoneticPr fontId="55"/>
  </si>
  <si>
    <t>（Ａ4）</t>
    <phoneticPr fontId="5"/>
  </si>
  <si>
    <t>添付書類</t>
    <rPh sb="0" eb="2">
      <t>テンプ</t>
    </rPh>
    <rPh sb="2" eb="4">
      <t>ショルイ</t>
    </rPh>
    <phoneticPr fontId="5"/>
  </si>
  <si>
    <t>（4）</t>
    <phoneticPr fontId="5"/>
  </si>
  <si>
    <t>(第一面）</t>
    <rPh sb="1" eb="2">
      <t>ダイ</t>
    </rPh>
    <rPh sb="2" eb="4">
      <t>イチメン</t>
    </rPh>
    <phoneticPr fontId="5"/>
  </si>
  <si>
    <t>(第二面）</t>
    <rPh sb="1" eb="3">
      <t>ダイ2</t>
    </rPh>
    <rPh sb="3" eb="4">
      <t>メン</t>
    </rPh>
    <phoneticPr fontId="5"/>
  </si>
  <si>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5"/>
  </si>
  <si>
    <t>　割　合</t>
    <rPh sb="1" eb="4">
      <t>ワリアイ</t>
    </rPh>
    <phoneticPr fontId="5"/>
  </si>
  <si>
    <t>住所又は、所在地</t>
    <rPh sb="0" eb="2">
      <t>ジュウショ</t>
    </rPh>
    <rPh sb="2" eb="3">
      <t>マタ</t>
    </rPh>
    <rPh sb="5" eb="8">
      <t>ショザイチ</t>
    </rPh>
    <phoneticPr fontId="5"/>
  </si>
  <si>
    <t>（6）</t>
    <phoneticPr fontId="5"/>
  </si>
  <si>
    <t>略歴書</t>
    <rPh sb="0" eb="3">
      <t>リャクレキショ</t>
    </rPh>
    <phoneticPr fontId="5"/>
  </si>
  <si>
    <t>（フリガナ）</t>
    <phoneticPr fontId="5"/>
  </si>
  <si>
    <t>従事した職務内容</t>
    <rPh sb="0" eb="2">
      <t>ジュウジ</t>
    </rPh>
    <rPh sb="4" eb="6">
      <t>ショクム</t>
    </rPh>
    <rPh sb="6" eb="8">
      <t>ナイヨウ</t>
    </rPh>
    <phoneticPr fontId="5"/>
  </si>
  <si>
    <t>自</t>
    <phoneticPr fontId="55"/>
  </si>
  <si>
    <t>職歴</t>
    <rPh sb="0" eb="2">
      <t>ショクレキ</t>
    </rPh>
    <phoneticPr fontId="5"/>
  </si>
  <si>
    <t>(3)</t>
    <phoneticPr fontId="5"/>
  </si>
  <si>
    <t>専任の宅地建物取引士設置証明書</t>
    <rPh sb="0" eb="2">
      <t>センニン</t>
    </rPh>
    <rPh sb="3" eb="5">
      <t>タクチ</t>
    </rPh>
    <rPh sb="5" eb="7">
      <t>タテモノ</t>
    </rPh>
    <rPh sb="10" eb="12">
      <t>セッチ</t>
    </rPh>
    <rPh sb="12" eb="15">
      <t>ショウメイショ</t>
    </rPh>
    <phoneticPr fontId="5"/>
  </si>
  <si>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5"/>
  </si>
  <si>
    <t>　いることを証明します。</t>
    <rPh sb="6" eb="8">
      <t>ショウメイ</t>
    </rPh>
    <phoneticPr fontId="5"/>
  </si>
  <si>
    <t>氏　</t>
    <rPh sb="0" eb="1">
      <t>シメイ</t>
    </rPh>
    <phoneticPr fontId="5"/>
  </si>
  <si>
    <t>（法人にあっては、代表者の氏名）</t>
    <rPh sb="1" eb="3">
      <t>ホウジン</t>
    </rPh>
    <rPh sb="9" eb="12">
      <t>ダイヒョウシャ</t>
    </rPh>
    <rPh sb="13" eb="15">
      <t>シメイ</t>
    </rPh>
    <phoneticPr fontId="5"/>
  </si>
  <si>
    <t>専任の
宅地建物
取引士の数</t>
    <rPh sb="0" eb="2">
      <t>センニン</t>
    </rPh>
    <rPh sb="4" eb="6">
      <t>タクチ</t>
    </rPh>
    <rPh sb="6" eb="8">
      <t>タテモノ</t>
    </rPh>
    <rPh sb="9" eb="11">
      <t>トリヒキ</t>
    </rPh>
    <rPh sb="13" eb="14">
      <t>カズ</t>
    </rPh>
    <phoneticPr fontId="5"/>
  </si>
  <si>
    <t>宅地建物取引業に従事する者の数</t>
    <rPh sb="0" eb="2">
      <t>タクチ</t>
    </rPh>
    <rPh sb="2" eb="4">
      <t>タテモノ</t>
    </rPh>
    <rPh sb="4" eb="7">
      <t>トリヒキギョウ</t>
    </rPh>
    <rPh sb="8" eb="10">
      <t>ジュウジ</t>
    </rPh>
    <rPh sb="12" eb="13">
      <t>モノ</t>
    </rPh>
    <rPh sb="14" eb="15">
      <t>カズ</t>
    </rPh>
    <phoneticPr fontId="5"/>
  </si>
  <si>
    <t>近畿地方整備局長</t>
    <rPh sb="0" eb="2">
      <t>キンキ</t>
    </rPh>
    <rPh sb="2" eb="4">
      <t>チホウ</t>
    </rPh>
    <rPh sb="4" eb="6">
      <t>セイビ</t>
    </rPh>
    <rPh sb="6" eb="8">
      <t>キョクチョウ</t>
    </rPh>
    <phoneticPr fontId="55"/>
  </si>
  <si>
    <t>大阪府知事</t>
    <rPh sb="0" eb="1">
      <t>ダイ</t>
    </rPh>
    <rPh sb="1" eb="2">
      <t>サカ</t>
    </rPh>
    <rPh sb="2" eb="3">
      <t>フ</t>
    </rPh>
    <rPh sb="3" eb="4">
      <t>チ</t>
    </rPh>
    <rPh sb="4" eb="5">
      <t>コト</t>
    </rPh>
    <phoneticPr fontId="5"/>
  </si>
  <si>
    <t>（8）</t>
    <phoneticPr fontId="5"/>
  </si>
  <si>
    <t>宅地建物取引業に従事する者の名簿</t>
    <rPh sb="0" eb="2">
      <t>タクチ</t>
    </rPh>
    <rPh sb="2" eb="4">
      <t>タテモノ</t>
    </rPh>
    <rPh sb="4" eb="7">
      <t>トリヒキギョウ</t>
    </rPh>
    <rPh sb="8" eb="10">
      <t>ジュウジ</t>
    </rPh>
    <rPh sb="12" eb="13">
      <t>モノ</t>
    </rPh>
    <rPh sb="14" eb="16">
      <t>メイボ</t>
    </rPh>
    <phoneticPr fontId="5"/>
  </si>
  <si>
    <t>事務所コード</t>
    <rPh sb="0" eb="2">
      <t>ジム</t>
    </rPh>
    <rPh sb="2" eb="3">
      <t>ショ</t>
    </rPh>
    <phoneticPr fontId="5"/>
  </si>
  <si>
    <t>事務所の名称</t>
    <rPh sb="0" eb="2">
      <t>ジム</t>
    </rPh>
    <rPh sb="2" eb="3">
      <t>ショ</t>
    </rPh>
    <rPh sb="4" eb="6">
      <t>メイショウ</t>
    </rPh>
    <phoneticPr fontId="5"/>
  </si>
  <si>
    <t>従事する者</t>
    <rPh sb="0" eb="2">
      <t>ジュウジ</t>
    </rPh>
    <rPh sb="4" eb="5">
      <t>モノ</t>
    </rPh>
    <phoneticPr fontId="5"/>
  </si>
  <si>
    <t>うち専任の宅地建物取引士</t>
    <rPh sb="2" eb="4">
      <t>センニン</t>
    </rPh>
    <rPh sb="5" eb="7">
      <t>タクチ</t>
    </rPh>
    <rPh sb="7" eb="9">
      <t>タテモノ</t>
    </rPh>
    <phoneticPr fontId="5"/>
  </si>
  <si>
    <t>業務に従事する者</t>
    <rPh sb="0" eb="2">
      <t>ギョウム</t>
    </rPh>
    <rPh sb="3" eb="5">
      <t>ジュウジ</t>
    </rPh>
    <rPh sb="7" eb="8">
      <t>モノ</t>
    </rPh>
    <phoneticPr fontId="5"/>
  </si>
  <si>
    <t>従業者   証明書  番号</t>
    <rPh sb="0" eb="3">
      <t>ジュウギョウシャ</t>
    </rPh>
    <rPh sb="6" eb="9">
      <t>ショウメイショ</t>
    </rPh>
    <rPh sb="11" eb="13">
      <t>バンゴウ</t>
    </rPh>
    <phoneticPr fontId="5"/>
  </si>
  <si>
    <t>宅地建物取引士であるか否かの別</t>
    <rPh sb="0" eb="2">
      <t>タクチ</t>
    </rPh>
    <rPh sb="2" eb="4">
      <t>タテモノ</t>
    </rPh>
    <rPh sb="11" eb="12">
      <t>イナ</t>
    </rPh>
    <rPh sb="14" eb="15">
      <t>ベツ</t>
    </rPh>
    <phoneticPr fontId="5"/>
  </si>
  <si>
    <t>［</t>
    <phoneticPr fontId="5"/>
  </si>
  <si>
    <t>］</t>
    <phoneticPr fontId="55"/>
  </si>
  <si>
    <t>（5）</t>
    <phoneticPr fontId="5"/>
  </si>
  <si>
    <t>事務所を使用する権原に関する書面</t>
    <rPh sb="0" eb="2">
      <t>ジム</t>
    </rPh>
    <rPh sb="2" eb="3">
      <t>トコロ</t>
    </rPh>
    <rPh sb="4" eb="6">
      <t>シヨウ</t>
    </rPh>
    <rPh sb="8" eb="9">
      <t>ケンゲン</t>
    </rPh>
    <rPh sb="9" eb="10">
      <t>ハラ</t>
    </rPh>
    <rPh sb="11" eb="12">
      <t>カン</t>
    </rPh>
    <rPh sb="14" eb="16">
      <t>ショメン</t>
    </rPh>
    <phoneticPr fontId="5"/>
  </si>
  <si>
    <t>事項</t>
    <rPh sb="0" eb="2">
      <t>ジコウ</t>
    </rPh>
    <phoneticPr fontId="5"/>
  </si>
  <si>
    <t>所有者</t>
    <rPh sb="0" eb="3">
      <t>ショユウシャ</t>
    </rPh>
    <phoneticPr fontId="5"/>
  </si>
  <si>
    <t>事務所の所有者が申請者と異なる場合</t>
    <rPh sb="0" eb="2">
      <t>ジム</t>
    </rPh>
    <rPh sb="2" eb="3">
      <t>トコロ</t>
    </rPh>
    <rPh sb="4" eb="7">
      <t>ショユウシャ</t>
    </rPh>
    <rPh sb="8" eb="11">
      <t>シンセイシャ</t>
    </rPh>
    <rPh sb="12" eb="13">
      <t>コト</t>
    </rPh>
    <rPh sb="15" eb="17">
      <t>バアイ</t>
    </rPh>
    <phoneticPr fontId="5"/>
  </si>
  <si>
    <t>契約期間</t>
    <rPh sb="0" eb="2">
      <t>ケイヤクビ</t>
    </rPh>
    <rPh sb="2" eb="4">
      <t>キカン</t>
    </rPh>
    <phoneticPr fontId="5"/>
  </si>
  <si>
    <t>契約形態</t>
    <rPh sb="0" eb="2">
      <t>ケイヤクビ</t>
    </rPh>
    <rPh sb="2" eb="4">
      <t>ケイタイ</t>
    </rPh>
    <phoneticPr fontId="5"/>
  </si>
  <si>
    <t>（事務所名）</t>
    <rPh sb="1" eb="3">
      <t>ジム</t>
    </rPh>
    <rPh sb="3" eb="4">
      <t>トコロ</t>
    </rPh>
    <rPh sb="4" eb="5">
      <t>メイ</t>
    </rPh>
    <phoneticPr fontId="5"/>
  </si>
  <si>
    <t>より</t>
    <phoneticPr fontId="55"/>
  </si>
  <si>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5"/>
  </si>
  <si>
    <t>氏　　　　名</t>
    <rPh sb="0" eb="6">
      <t>シメイ</t>
    </rPh>
    <phoneticPr fontId="5"/>
  </si>
  <si>
    <t>備　考</t>
    <rPh sb="0" eb="3">
      <t>ビコウ</t>
    </rPh>
    <phoneticPr fontId="5"/>
  </si>
  <si>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5"/>
  </si>
  <si>
    <t>記入すること。</t>
    <rPh sb="0" eb="2">
      <t>キニュウ</t>
    </rPh>
    <phoneticPr fontId="5"/>
  </si>
  <si>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5"/>
  </si>
  <si>
    <t>異なる場合にのみ次により記入すること。</t>
    <rPh sb="0" eb="1">
      <t>コト</t>
    </rPh>
    <rPh sb="3" eb="5">
      <t>バアイ</t>
    </rPh>
    <rPh sb="8" eb="9">
      <t>ツギ</t>
    </rPh>
    <rPh sb="12" eb="14">
      <t>キニュウ</t>
    </rPh>
    <phoneticPr fontId="5"/>
  </si>
  <si>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5"/>
  </si>
  <si>
    <t>「用途」の欄は、登記事項証明書、建物賃貸借契約書又は建物使用貸借契約書等に記載された用途（住居、事務所等）について記入すること。</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t>
    </rPh>
    <rPh sb="34" eb="36">
      <t>ショナド</t>
    </rPh>
    <rPh sb="37" eb="39">
      <t>キサイ</t>
    </rPh>
    <rPh sb="42" eb="44">
      <t>ヨウト</t>
    </rPh>
    <rPh sb="45" eb="47">
      <t>ジュウキョ</t>
    </rPh>
    <rPh sb="48" eb="50">
      <t>ジム</t>
    </rPh>
    <rPh sb="50" eb="52">
      <t>ショナド</t>
    </rPh>
    <rPh sb="57" eb="59">
      <t>キニュウ</t>
    </rPh>
    <phoneticPr fontId="5"/>
  </si>
  <si>
    <t>事　務　所　(本　店)</t>
    <rPh sb="0" eb="1">
      <t>ｺﾄ</t>
    </rPh>
    <rPh sb="2" eb="3">
      <t>ﾂﾄﾑ</t>
    </rPh>
    <rPh sb="4" eb="5">
      <t>ｼｮ</t>
    </rPh>
    <rPh sb="7" eb="8">
      <t>ﾎﾝ</t>
    </rPh>
    <rPh sb="9" eb="10">
      <t>ﾐｾ</t>
    </rPh>
    <phoneticPr fontId="5" type="halfwidthKatakana"/>
  </si>
  <si>
    <r>
      <t>　▼　事務所の所有者について［A］の項目を入力</t>
    </r>
    <r>
      <rPr>
        <b/>
        <sz val="10"/>
        <color rgb="FFFF0000"/>
        <rFont val="ＭＳ 明朝"/>
        <family val="1"/>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5" type="halfwidthKatakana"/>
  </si>
  <si>
    <t>法人・兼業・所属団体・株主(出資者)</t>
    <rPh sb="0" eb="2">
      <t>ﾎｳｼﾞﾝ</t>
    </rPh>
    <rPh sb="3" eb="5">
      <t>ｹﾝｷﾞｮｳ</t>
    </rPh>
    <rPh sb="6" eb="8">
      <t>ｼｮｿﾞｸ</t>
    </rPh>
    <rPh sb="8" eb="10">
      <t>ﾀﾞﾝﾀｲ</t>
    </rPh>
    <rPh sb="11" eb="13">
      <t>ｶﾌﾞﾇｼ</t>
    </rPh>
    <rPh sb="14" eb="17">
      <t>ｼｭｯｼｼｬ</t>
    </rPh>
    <phoneticPr fontId="5" type="halfwidthKatakana"/>
  </si>
  <si>
    <r>
      <t>　▼　代表者が</t>
    </r>
    <r>
      <rPr>
        <b/>
        <sz val="10"/>
        <color rgb="FFFF0000"/>
        <rFont val="ＭＳ 明朝"/>
        <family val="1"/>
        <charset val="128"/>
      </rPr>
      <t>専任</t>
    </r>
    <r>
      <rPr>
        <b/>
        <sz val="10"/>
        <rFont val="ＭＳ 明朝"/>
        <family val="1"/>
        <charset val="128"/>
      </rPr>
      <t>の宅地建物取引士の場合は以下に入力。　</t>
    </r>
    <r>
      <rPr>
        <b/>
        <sz val="10"/>
        <color rgb="FFFF0000"/>
        <rFont val="ＭＳ 明朝"/>
        <family val="1"/>
        <charset val="128"/>
      </rPr>
      <t>代表者以外が専任の場合は</t>
    </r>
    <r>
      <rPr>
        <b/>
        <sz val="10"/>
        <rFont val="ＭＳ 明朝"/>
        <family val="1"/>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5" type="halfwidthKatakana"/>
  </si>
  <si>
    <t>手入力</t>
    <rPh sb="0" eb="3">
      <t>ﾃﾆｭｳﾘｮｸ</t>
    </rPh>
    <phoneticPr fontId="5" type="halfwidthKatakana"/>
  </si>
  <si>
    <t>全日の入会申込書関連項目（必須）</t>
    <rPh sb="0" eb="1">
      <t>ｾﾞﾝ</t>
    </rPh>
    <rPh sb="1" eb="2">
      <t>ﾋ</t>
    </rPh>
    <rPh sb="3" eb="5">
      <t>ﾆｭｳｶｲ</t>
    </rPh>
    <rPh sb="5" eb="8">
      <t>ﾓｳｼｺﾐｼｮ</t>
    </rPh>
    <rPh sb="8" eb="10">
      <t>ｶﾝﾚﾝ</t>
    </rPh>
    <rPh sb="10" eb="12">
      <t>ｺｳﾓｸ</t>
    </rPh>
    <rPh sb="13" eb="15">
      <t>ﾋｯｽｳ</t>
    </rPh>
    <phoneticPr fontId="55" type="halfwidthKatakana"/>
  </si>
  <si>
    <t>入力TOPへ↑</t>
    <phoneticPr fontId="5" type="halfwidthKatakana"/>
  </si>
  <si>
    <t>全日の入会申込書シートは手入力不可となっておりますので必ずこのシートから入力してください。</t>
    <rPh sb="0" eb="1">
      <t>ｾﾞﾝ</t>
    </rPh>
    <rPh sb="1" eb="2">
      <t>ﾋ</t>
    </rPh>
    <rPh sb="3" eb="5">
      <t>ﾆｭｳｶｲ</t>
    </rPh>
    <rPh sb="5" eb="8">
      <t>ﾓｳｼｺﾐｼｮ</t>
    </rPh>
    <rPh sb="12" eb="15">
      <t>ﾃﾆｭｳﾘｮｸ</t>
    </rPh>
    <rPh sb="15" eb="17">
      <t>ﾌｶ</t>
    </rPh>
    <phoneticPr fontId="55" type="halfwidthKatakana"/>
  </si>
  <si>
    <t>代表者の情報</t>
    <rPh sb="0" eb="3">
      <t>ﾀﾞｲﾋｮｳｼｬ</t>
    </rPh>
    <rPh sb="4" eb="6">
      <t>ｼﾞｮｳﾎｳ</t>
    </rPh>
    <phoneticPr fontId="5" type="halfwidthKatakana"/>
  </si>
  <si>
    <r>
      <t>←代表者が</t>
    </r>
    <r>
      <rPr>
        <b/>
        <u/>
        <sz val="10"/>
        <color rgb="FFFF0000"/>
        <rFont val="ＭＳ 明朝"/>
        <family val="1"/>
        <charset val="128"/>
      </rPr>
      <t>専任</t>
    </r>
    <r>
      <rPr>
        <sz val="10"/>
        <color rgb="FFFF0000"/>
        <rFont val="ＭＳ 明朝"/>
        <family val="1"/>
        <charset val="128"/>
      </rPr>
      <t>の宅地建物取引士で</t>
    </r>
    <r>
      <rPr>
        <b/>
        <u/>
        <sz val="10"/>
        <color rgb="FFFF0000"/>
        <rFont val="ＭＳ 明朝"/>
        <family val="1"/>
        <charset val="128"/>
      </rPr>
      <t>ない場合</t>
    </r>
    <r>
      <rPr>
        <sz val="10"/>
        <color rgb="FFFF0000"/>
        <rFont val="ＭＳ 明朝"/>
        <family val="1"/>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5" type="halfwidthKatakana"/>
  </si>
  <si>
    <t>法人について</t>
    <rPh sb="0" eb="2">
      <t>ﾎｳｼﾞﾝ</t>
    </rPh>
    <phoneticPr fontId="5" type="halfwidthKatakana"/>
  </si>
  <si>
    <r>
      <t xml:space="preserve">免許有効期間
</t>
    </r>
    <r>
      <rPr>
        <sz val="10"/>
        <color rgb="FFFF0000"/>
        <rFont val="ＭＳ 明朝"/>
        <family val="1"/>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5"/>
  </si>
  <si>
    <t>使用人の氏名</t>
    <rPh sb="0" eb="3">
      <t>シヨウニン</t>
    </rPh>
    <rPh sb="4" eb="5">
      <t>シ</t>
    </rPh>
    <rPh sb="5" eb="6">
      <t>メイ</t>
    </rPh>
    <phoneticPr fontId="5"/>
  </si>
  <si>
    <t>氏名又は名称</t>
    <phoneticPr fontId="5" type="halfwidthKatakana"/>
  </si>
  <si>
    <t>性別</t>
    <rPh sb="0" eb="1">
      <t>セイ</t>
    </rPh>
    <rPh sb="1" eb="2">
      <t>ベツ</t>
    </rPh>
    <phoneticPr fontId="5"/>
  </si>
  <si>
    <t>郵便番号</t>
    <rPh sb="0" eb="4">
      <t>ﾕｳﾋﾞﾝﾊﾞﾝｺﾞｳ</t>
    </rPh>
    <phoneticPr fontId="5" type="halfwidthKatakana"/>
  </si>
  <si>
    <t>住所フリガナ</t>
    <rPh sb="0" eb="2">
      <t>ｼﾞｭｳｼｮ</t>
    </rPh>
    <phoneticPr fontId="5" type="halfwidthKatakana"/>
  </si>
  <si>
    <t>代表者の住所</t>
    <rPh sb="0" eb="3">
      <t>ダイヒョウシャ</t>
    </rPh>
    <rPh sb="4" eb="5">
      <t>ジュウ</t>
    </rPh>
    <rPh sb="5" eb="6">
      <t>ショ</t>
    </rPh>
    <phoneticPr fontId="5"/>
  </si>
  <si>
    <t>役職</t>
    <rPh sb="0" eb="1">
      <t>ﾔｸ</t>
    </rPh>
    <rPh sb="1" eb="2">
      <t>ｼｮｸ</t>
    </rPh>
    <phoneticPr fontId="5" type="halfwidthKatakana"/>
  </si>
  <si>
    <t>事務所所在地フリガナ</t>
    <rPh sb="0" eb="2">
      <t>ジム</t>
    </rPh>
    <rPh sb="2" eb="3">
      <t>ショ</t>
    </rPh>
    <rPh sb="3" eb="6">
      <t>ショザイチ</t>
    </rPh>
    <phoneticPr fontId="5"/>
  </si>
  <si>
    <t>市区町村以降の所在地</t>
    <rPh sb="0" eb="2">
      <t>ｼｸ</t>
    </rPh>
    <rPh sb="2" eb="4">
      <t>ﾁｮｳｿﾝ</t>
    </rPh>
    <rPh sb="4" eb="6">
      <t>ｲｺｳ</t>
    </rPh>
    <rPh sb="7" eb="10">
      <t>ｼｮｻﾞｲﾁ</t>
    </rPh>
    <phoneticPr fontId="5" type="halfwidthKatakana"/>
  </si>
  <si>
    <t>電話番号</t>
    <rPh sb="0" eb="1">
      <t>デン</t>
    </rPh>
    <rPh sb="1" eb="2">
      <t>ハナシ</t>
    </rPh>
    <rPh sb="2" eb="4">
      <t>バンゴウ</t>
    </rPh>
    <phoneticPr fontId="5"/>
  </si>
  <si>
    <t>FAX番号</t>
    <rPh sb="3" eb="5">
      <t>バンゴウ</t>
    </rPh>
    <phoneticPr fontId="5"/>
  </si>
  <si>
    <t>契約日</t>
    <rPh sb="0" eb="1">
      <t>ﾁｷﾞﾘ</t>
    </rPh>
    <rPh sb="1" eb="2">
      <t>ﾔｸ</t>
    </rPh>
    <rPh sb="2" eb="3">
      <t>ﾆﾁ</t>
    </rPh>
    <phoneticPr fontId="5" type="halfwidthKatakana"/>
  </si>
  <si>
    <t>用途</t>
    <rPh sb="0" eb="1">
      <t>ﾖｳ</t>
    </rPh>
    <rPh sb="1" eb="2">
      <t>ﾄ</t>
    </rPh>
    <phoneticPr fontId="5" type="halfwidthKatakana"/>
  </si>
  <si>
    <t>資本金（万単位）</t>
    <rPh sb="0" eb="3">
      <t>ｼﾎﾝｷﾝ</t>
    </rPh>
    <rPh sb="4" eb="5">
      <t>ﾏﾝ</t>
    </rPh>
    <rPh sb="5" eb="7">
      <t>ﾀﾝｲ</t>
    </rPh>
    <phoneticPr fontId="5" type="halfwidthKatakana"/>
  </si>
  <si>
    <r>
      <t xml:space="preserve">株　主
又は
出資者
(1人目)
</t>
    </r>
    <r>
      <rPr>
        <b/>
        <sz val="10"/>
        <rFont val="ＭＳ 明朝"/>
        <family val="1"/>
        <charset val="128"/>
      </rPr>
      <t xml:space="preserve">
</t>
    </r>
    <r>
      <rPr>
        <b/>
        <sz val="10"/>
        <color rgb="FFFF0000"/>
        <rFont val="ＭＳ 明朝"/>
        <family val="1"/>
        <charset val="128"/>
      </rPr>
      <t>代表者
の場合
も入力</t>
    </r>
    <rPh sb="0" eb="1">
      <t>ｶﾌﾞ</t>
    </rPh>
    <rPh sb="2" eb="3">
      <t>ｼｭ</t>
    </rPh>
    <rPh sb="4" eb="5">
      <t>ﾏﾀ</t>
    </rPh>
    <rPh sb="7" eb="10">
      <t>ｼｭｯｼｼｬ</t>
    </rPh>
    <rPh sb="13" eb="14">
      <t>ﾆﾝ</t>
    </rPh>
    <rPh sb="14" eb="15">
      <t>ﾒ</t>
    </rPh>
    <rPh sb="18" eb="21">
      <t>ﾀﾞｲﾋｮｳｼｬ</t>
    </rPh>
    <rPh sb="23" eb="25">
      <t>ﾊﾞｱｲ</t>
    </rPh>
    <rPh sb="27" eb="29">
      <t>ﾆｭｳﾘｮｸ</t>
    </rPh>
    <phoneticPr fontId="5" type="halfwidthKatakana"/>
  </si>
  <si>
    <r>
      <t xml:space="preserve">専任の
宅地建物
取引士
に関する
事　項
</t>
    </r>
    <r>
      <rPr>
        <sz val="10"/>
        <color rgb="FFFF0000"/>
        <rFont val="ＭＳ 明朝"/>
        <family val="1"/>
        <charset val="128"/>
      </rPr>
      <t>（必須</t>
    </r>
    <r>
      <rPr>
        <b/>
        <sz val="10"/>
        <color rgb="FFFF0000"/>
        <rFont val="ＭＳ 明朝"/>
        <family val="1"/>
        <charset val="128"/>
      </rPr>
      <t>）</t>
    </r>
    <rPh sb="24" eb="26">
      <t>ﾋｯｽ</t>
    </rPh>
    <phoneticPr fontId="5" type="halfwidthKatakana"/>
  </si>
  <si>
    <t>氏名</t>
    <rPh sb="0" eb="1">
      <t>シ</t>
    </rPh>
    <rPh sb="1" eb="2">
      <t>メイ</t>
    </rPh>
    <phoneticPr fontId="5"/>
  </si>
  <si>
    <t>住所</t>
    <rPh sb="0" eb="1">
      <t>ジュウ</t>
    </rPh>
    <rPh sb="1" eb="2">
      <t>ショ</t>
    </rPh>
    <phoneticPr fontId="5"/>
  </si>
  <si>
    <t>その他役員
(2人目)</t>
    <rPh sb="2" eb="3">
      <t>ﾀ</t>
    </rPh>
    <rPh sb="3" eb="4">
      <t>ﾔｸ</t>
    </rPh>
    <rPh sb="4" eb="5">
      <t>ｲﾝ</t>
    </rPh>
    <rPh sb="7" eb="10">
      <t>ﾌﾀﾘﾒ</t>
    </rPh>
    <phoneticPr fontId="5" type="halfwidthKatakana"/>
  </si>
  <si>
    <t>その他役員
(3人目)</t>
    <rPh sb="2" eb="3">
      <t>ﾀ</t>
    </rPh>
    <rPh sb="3" eb="4">
      <t>ﾔｸ</t>
    </rPh>
    <rPh sb="4" eb="5">
      <t>ｲﾝ</t>
    </rPh>
    <rPh sb="8" eb="9">
      <t>ﾆﾝ</t>
    </rPh>
    <rPh sb="9" eb="10">
      <t>ﾒ</t>
    </rPh>
    <phoneticPr fontId="5" type="halfwidthKatakana"/>
  </si>
  <si>
    <t>その他役員
(4人目)</t>
    <rPh sb="2" eb="3">
      <t>ﾀ</t>
    </rPh>
    <rPh sb="3" eb="4">
      <t>ﾔｸ</t>
    </rPh>
    <rPh sb="4" eb="5">
      <t>ｲﾝ</t>
    </rPh>
    <rPh sb="8" eb="9">
      <t>ﾆﾝ</t>
    </rPh>
    <rPh sb="9" eb="10">
      <t>ﾒ</t>
    </rPh>
    <phoneticPr fontId="5" type="halfwidthKatakana"/>
  </si>
  <si>
    <t>その他役員
(5人目)</t>
    <rPh sb="2" eb="3">
      <t>ﾀ</t>
    </rPh>
    <rPh sb="3" eb="4">
      <t>ﾔｸ</t>
    </rPh>
    <rPh sb="4" eb="5">
      <t>ｲﾝ</t>
    </rPh>
    <rPh sb="8" eb="9">
      <t>ﾆﾝ</t>
    </rPh>
    <rPh sb="9" eb="10">
      <t>ﾒ</t>
    </rPh>
    <phoneticPr fontId="5" type="halfwidthKatakana"/>
  </si>
  <si>
    <t>その他役 員
(6人目)</t>
    <rPh sb="2" eb="3">
      <t>ﾀ</t>
    </rPh>
    <rPh sb="3" eb="4">
      <t>ﾔｸ</t>
    </rPh>
    <rPh sb="5" eb="6">
      <t>ｲﾝ</t>
    </rPh>
    <rPh sb="9" eb="10">
      <t>ﾆﾝ</t>
    </rPh>
    <rPh sb="10" eb="11">
      <t>ﾒ</t>
    </rPh>
    <phoneticPr fontId="5" type="halfwidthKatakana"/>
  </si>
  <si>
    <t>氏名又は名称</t>
    <phoneticPr fontId="5" type="halfwidthKatakana"/>
  </si>
  <si>
    <t>市区町村以降住所</t>
    <rPh sb="0" eb="2">
      <t>ｼｸ</t>
    </rPh>
    <rPh sb="2" eb="4">
      <t>ﾁｮｳｿﾝ</t>
    </rPh>
    <rPh sb="4" eb="6">
      <t>ｲｺｳ</t>
    </rPh>
    <rPh sb="6" eb="8">
      <t>ｼﾞｭｳｼｮ</t>
    </rPh>
    <phoneticPr fontId="5" type="halfwidthKatakana"/>
  </si>
  <si>
    <t>市区町村以降住所</t>
    <rPh sb="6" eb="7">
      <t>ｼﾞｭｳ</t>
    </rPh>
    <rPh sb="7" eb="8">
      <t>ｼｮ</t>
    </rPh>
    <phoneticPr fontId="5" type="halfwidthKatakana"/>
  </si>
  <si>
    <t>市区町村以降住所</t>
    <phoneticPr fontId="5" type="halfwidthKatakana"/>
  </si>
  <si>
    <t>商号又は名称</t>
    <phoneticPr fontId="5" type="halfwidthKatakana"/>
  </si>
  <si>
    <t>氏名</t>
    <rPh sb="0" eb="2">
      <t>ｼﾒｲ</t>
    </rPh>
    <phoneticPr fontId="5" type="halfwidthKatakana"/>
  </si>
  <si>
    <t>入力欄（ここに入力した内容が各シートに反映されます）</t>
    <rPh sb="0" eb="1">
      <t>ニュウ</t>
    </rPh>
    <rPh sb="1" eb="2">
      <t>チカラ</t>
    </rPh>
    <rPh sb="2" eb="3">
      <t>ラン</t>
    </rPh>
    <rPh sb="7" eb="9">
      <t>ニュウリョク</t>
    </rPh>
    <rPh sb="11" eb="13">
      <t>ナイヨウ</t>
    </rPh>
    <rPh sb="14" eb="15">
      <t>カク</t>
    </rPh>
    <rPh sb="19" eb="21">
      <t>ハンエイ</t>
    </rPh>
    <phoneticPr fontId="5"/>
  </si>
  <si>
    <t>最寄り駅（本店）</t>
    <rPh sb="0" eb="2">
      <t>ﾓﾖ</t>
    </rPh>
    <rPh sb="3" eb="4">
      <t>ｴｷ</t>
    </rPh>
    <rPh sb="5" eb="7">
      <t>ﾎﾝﾃﾝ</t>
    </rPh>
    <phoneticPr fontId="5" type="halfwidthKatakana"/>
  </si>
  <si>
    <t xml:space="preserve">
(２人目)
専任の宅地建物取引士</t>
    <rPh sb="7" eb="9">
      <t>ｾﾝﾆﾝ</t>
    </rPh>
    <rPh sb="10" eb="12">
      <t>ﾀｸﾁ</t>
    </rPh>
    <rPh sb="12" eb="14">
      <t>ﾀﾃﾓﾉ</t>
    </rPh>
    <rPh sb="14" eb="16">
      <t>ﾄﾘﾋｷ</t>
    </rPh>
    <rPh sb="16" eb="17">
      <t>ｼ</t>
    </rPh>
    <phoneticPr fontId="5" type="halfwidthKatakana"/>
  </si>
  <si>
    <t xml:space="preserve">
(３人目)
専任の宅地建物取引士</t>
    <rPh sb="7" eb="9">
      <t>ｾﾝﾆﾝ</t>
    </rPh>
    <rPh sb="10" eb="12">
      <t>ﾀｸﾁ</t>
    </rPh>
    <rPh sb="12" eb="14">
      <t>ﾀﾃﾓﾉ</t>
    </rPh>
    <rPh sb="14" eb="16">
      <t>ﾄﾘﾋｷ</t>
    </rPh>
    <rPh sb="16" eb="17">
      <t>ｼ</t>
    </rPh>
    <phoneticPr fontId="5" type="halfwidthKatakana"/>
  </si>
  <si>
    <t xml:space="preserve">
(４人目)
専任の宅地建物取引士</t>
    <rPh sb="7" eb="9">
      <t>ｾﾝﾆﾝ</t>
    </rPh>
    <rPh sb="10" eb="12">
      <t>ﾀｸﾁ</t>
    </rPh>
    <rPh sb="12" eb="14">
      <t>ﾀﾃﾓﾉ</t>
    </rPh>
    <rPh sb="14" eb="16">
      <t>ﾄﾘﾋｷ</t>
    </rPh>
    <rPh sb="16" eb="17">
      <t>ｼ</t>
    </rPh>
    <phoneticPr fontId="5" type="halfwidthKatakana"/>
  </si>
  <si>
    <t xml:space="preserve">
(５人目)
専任の宅地建物取引士</t>
    <rPh sb="7" eb="9">
      <t>ｾﾝﾆﾝ</t>
    </rPh>
    <rPh sb="10" eb="12">
      <t>ﾀｸﾁ</t>
    </rPh>
    <rPh sb="12" eb="14">
      <t>ﾀﾃﾓﾉ</t>
    </rPh>
    <rPh sb="14" eb="16">
      <t>ﾄﾘﾋｷ</t>
    </rPh>
    <rPh sb="16" eb="17">
      <t>ｼ</t>
    </rPh>
    <phoneticPr fontId="5" type="halfwidthKatakana"/>
  </si>
  <si>
    <t xml:space="preserve">
(７人目)
専任の宅地建物取引士</t>
    <rPh sb="7" eb="9">
      <t>ｾﾝﾆﾝ</t>
    </rPh>
    <rPh sb="10" eb="12">
      <t>ﾀｸﾁ</t>
    </rPh>
    <rPh sb="12" eb="14">
      <t>ﾀﾃﾓﾉ</t>
    </rPh>
    <rPh sb="14" eb="16">
      <t>ﾄﾘﾋｷ</t>
    </rPh>
    <rPh sb="16" eb="17">
      <t>ｼ</t>
    </rPh>
    <phoneticPr fontId="5" type="halfwidthKatakana"/>
  </si>
  <si>
    <t xml:space="preserve">
(８人目)
専任の宅地建物取引士</t>
    <rPh sb="7" eb="9">
      <t>ｾﾝﾆﾝ</t>
    </rPh>
    <rPh sb="10" eb="12">
      <t>ﾀｸﾁ</t>
    </rPh>
    <rPh sb="12" eb="14">
      <t>ﾀﾃﾓﾉ</t>
    </rPh>
    <rPh sb="14" eb="16">
      <t>ﾄﾘﾋｷ</t>
    </rPh>
    <rPh sb="16" eb="17">
      <t>ｼ</t>
    </rPh>
    <phoneticPr fontId="5" type="halfwidthKatakana"/>
  </si>
  <si>
    <t>(１人目)
相談役及び顧問</t>
    <rPh sb="6" eb="9">
      <t>ｿｳﾀﾞﾝﾔｸ</t>
    </rPh>
    <rPh sb="9" eb="10">
      <t>ｵﾖ</t>
    </rPh>
    <rPh sb="11" eb="12">
      <t>ｶｴﾘﾐﾙ</t>
    </rPh>
    <rPh sb="12" eb="13">
      <t>ﾄｲ</t>
    </rPh>
    <phoneticPr fontId="5" type="halfwidthKatakana"/>
  </si>
  <si>
    <t>(２人目)
相談役及び顧問</t>
    <rPh sb="6" eb="9">
      <t>ｿｳﾀﾞﾝﾔｸ</t>
    </rPh>
    <rPh sb="9" eb="10">
      <t>ｵﾖ</t>
    </rPh>
    <rPh sb="11" eb="12">
      <t>ｶｴﾘﾐﾙ</t>
    </rPh>
    <rPh sb="12" eb="13">
      <t>ﾄｲ</t>
    </rPh>
    <phoneticPr fontId="5" type="halfwidthKatakana"/>
  </si>
  <si>
    <t>(３人目)
相談役及び顧問</t>
    <rPh sb="6" eb="9">
      <t>ｿｳﾀﾞﾝﾔｸ</t>
    </rPh>
    <rPh sb="9" eb="10">
      <t>ｵﾖ</t>
    </rPh>
    <rPh sb="11" eb="12">
      <t>ｶｴﾘﾐﾙ</t>
    </rPh>
    <rPh sb="12" eb="13">
      <t>ﾄｲ</t>
    </rPh>
    <phoneticPr fontId="5" type="halfwidthKatakana"/>
  </si>
  <si>
    <t>(４人目)
相談役及び顧問</t>
    <rPh sb="6" eb="9">
      <t>ｿｳﾀﾞﾝﾔｸ</t>
    </rPh>
    <rPh sb="9" eb="10">
      <t>ｵﾖ</t>
    </rPh>
    <rPh sb="11" eb="12">
      <t>ｶｴﾘﾐﾙ</t>
    </rPh>
    <rPh sb="12" eb="13">
      <t>ﾄｲ</t>
    </rPh>
    <phoneticPr fontId="5" type="halfwidthKatakana"/>
  </si>
  <si>
    <t>(２人目)
株主・出資者
100分の5以上の</t>
    <phoneticPr fontId="5" type="halfwidthKatakana"/>
  </si>
  <si>
    <t>(３人目)
株主・出資者
100分の5以上の</t>
    <phoneticPr fontId="5" type="halfwidthKatakana"/>
  </si>
  <si>
    <t>(４人目)
株主・出資者
100分の5以上の</t>
    <phoneticPr fontId="5" type="halfwidthKatakana"/>
  </si>
  <si>
    <t xml:space="preserve">(２人目)
従事する者
宅地建物取引業に
</t>
    <phoneticPr fontId="5" type="halfwidthKatakana"/>
  </si>
  <si>
    <t xml:space="preserve">(３人目)
従事する者
宅地建物取引業に
</t>
    <phoneticPr fontId="5" type="halfwidthKatakana"/>
  </si>
  <si>
    <t xml:space="preserve">(４人目)
従事する者
宅地建物取引業に
</t>
    <phoneticPr fontId="5" type="halfwidthKatakana"/>
  </si>
  <si>
    <t xml:space="preserve">(５人目)
従事する者
宅地建物取引業に
</t>
    <phoneticPr fontId="5" type="halfwidthKatakana"/>
  </si>
  <si>
    <t xml:space="preserve">(６人目)
従事する者
宅地建物取引業に
</t>
    <phoneticPr fontId="5" type="halfwidthKatakana"/>
  </si>
  <si>
    <t xml:space="preserve">(７人目)
従事する者
宅地建物取引業に
</t>
    <phoneticPr fontId="5" type="halfwidthKatakana"/>
  </si>
  <si>
    <t xml:space="preserve">(８人目)
従事する者
宅地建物取引業に
</t>
    <phoneticPr fontId="5" type="halfwidthKatakana"/>
  </si>
  <si>
    <t xml:space="preserve">(９人目)
従事する者
宅地建物取引業に
</t>
    <phoneticPr fontId="5" type="halfwidthKatakana"/>
  </si>
  <si>
    <t xml:space="preserve">(１０人目)
従事する者
宅地建物取引業に
</t>
    <phoneticPr fontId="5" type="halfwidthKatakana"/>
  </si>
  <si>
    <t xml:space="preserve">(１１人目)
従事する者
宅地建物取引業に
</t>
    <phoneticPr fontId="5" type="halfwidthKatakana"/>
  </si>
  <si>
    <t xml:space="preserve">(１２人目)
従事する者
宅地建物取引業に
</t>
    <phoneticPr fontId="5" type="halfwidthKatakana"/>
  </si>
  <si>
    <t xml:space="preserve">(１３人目)
従事する者
宅地建物取引業に
</t>
    <phoneticPr fontId="5" type="halfwidthKatakana"/>
  </si>
  <si>
    <t xml:space="preserve">(１４人目)
従事する者
宅地建物取引業に
</t>
    <phoneticPr fontId="5" type="halfwidthKatakana"/>
  </si>
  <si>
    <t xml:space="preserve">(１５人目)
従事する者
宅地建物取引業に
</t>
    <phoneticPr fontId="5" type="halfwidthKatakana"/>
  </si>
  <si>
    <t xml:space="preserve">(１６人目)
従事する者
宅地建物取引業に
</t>
    <phoneticPr fontId="5" type="halfwidthKatakana"/>
  </si>
  <si>
    <t xml:space="preserve">(１７人目)
従事する者
宅地建物取引業に
</t>
    <phoneticPr fontId="5" type="halfwidthKatakana"/>
  </si>
  <si>
    <t xml:space="preserve">(１８人目)
従事する者
宅地建物取引業に
</t>
    <phoneticPr fontId="5" type="halfwidthKatakana"/>
  </si>
  <si>
    <t xml:space="preserve">(１９人目)
従事する者
宅地建物取引業に
</t>
    <phoneticPr fontId="5" type="halfwidthKatakana"/>
  </si>
  <si>
    <t xml:space="preserve">(２０人目)
従事する者
宅地建物取引業に
</t>
    <phoneticPr fontId="5" type="halfwidthKatakana"/>
  </si>
  <si>
    <t xml:space="preserve">(２１人目)
従事する者
宅地建物取引業に
</t>
    <phoneticPr fontId="5" type="halfwidthKatakana"/>
  </si>
  <si>
    <t xml:space="preserve">(２２人目)
従事する者
宅地建物取引業に
</t>
    <phoneticPr fontId="5" type="halfwidthKatakana"/>
  </si>
  <si>
    <t xml:space="preserve">(２３人目)
従事する者
宅地建物取引業に
</t>
    <phoneticPr fontId="5" type="halfwidthKatakana"/>
  </si>
  <si>
    <t xml:space="preserve">(２４人目)
従事する者
宅地建物取引業に
</t>
    <phoneticPr fontId="5" type="halfwidthKatakana"/>
  </si>
  <si>
    <t xml:space="preserve">(２５人目)
従事する者
宅地建物取引業に
</t>
    <phoneticPr fontId="5" type="halfwidthKatakana"/>
  </si>
  <si>
    <t>↑(先頭へ)</t>
    <rPh sb="2" eb="4">
      <t>ｾﾝﾄｳ</t>
    </rPh>
    <phoneticPr fontId="5" type="halfwidthKatakana"/>
  </si>
  <si>
    <t>（入力項目の説明）</t>
    <rPh sb="1" eb="3">
      <t>ﾆｭｳﾘｮｸ</t>
    </rPh>
    <rPh sb="3" eb="5">
      <t>ｺｳﾓｸ</t>
    </rPh>
    <rPh sb="6" eb="8">
      <t>ｾﾂﾒｲ</t>
    </rPh>
    <phoneticPr fontId="5" type="halfwidthKatakana"/>
  </si>
  <si>
    <r>
      <t>※</t>
    </r>
    <r>
      <rPr>
        <sz val="11"/>
        <color rgb="FFFF0000"/>
        <rFont val="ＭＳ 明朝"/>
        <family val="1"/>
        <charset val="128"/>
      </rPr>
      <t>赤字</t>
    </r>
    <r>
      <rPr>
        <sz val="11"/>
        <color theme="1"/>
        <rFont val="ＭＳ 明朝"/>
        <family val="1"/>
        <charset val="128"/>
      </rPr>
      <t>は注釈です。（お間違えのないよう、記載事項を確認してから入力してください）</t>
    </r>
    <rPh sb="1" eb="3">
      <t>ｱｶｼﾞ</t>
    </rPh>
    <rPh sb="4" eb="6">
      <t>ﾁｭｳｼｬｸ</t>
    </rPh>
    <rPh sb="11" eb="13">
      <t>ﾏﾁｶﾞ</t>
    </rPh>
    <rPh sb="20" eb="22">
      <t>ｷｻｲ</t>
    </rPh>
    <rPh sb="22" eb="24">
      <t>ｼﾞｺｳ</t>
    </rPh>
    <rPh sb="25" eb="27">
      <t>ｶｸﾆﾝ</t>
    </rPh>
    <rPh sb="31" eb="33">
      <t>ﾆｭｳﾘｮｸ</t>
    </rPh>
    <phoneticPr fontId="5" type="halfwidthKatakana"/>
  </si>
  <si>
    <t>入会申込書（全日+保証）</t>
    <rPh sb="0" eb="2">
      <t>ニュウカイ</t>
    </rPh>
    <rPh sb="2" eb="5">
      <t>モウシコミショ</t>
    </rPh>
    <rPh sb="6" eb="8">
      <t>ゼンニチ</t>
    </rPh>
    <rPh sb="9" eb="11">
      <t>ホショウ</t>
    </rPh>
    <phoneticPr fontId="5"/>
  </si>
  <si>
    <t>◆</t>
    <phoneticPr fontId="5"/>
  </si>
  <si>
    <t>連絡先</t>
    <rPh sb="0" eb="2">
      <t>レンラク</t>
    </rPh>
    <rPh sb="2" eb="3">
      <t>サキ</t>
    </rPh>
    <phoneticPr fontId="5"/>
  </si>
  <si>
    <t>事務所名</t>
    <rPh sb="0" eb="3">
      <t>ジムショ</t>
    </rPh>
    <rPh sb="3" eb="4">
      <t>メイ</t>
    </rPh>
    <phoneticPr fontId="5"/>
  </si>
  <si>
    <t>行政書士</t>
    <rPh sb="0" eb="2">
      <t>ギョウセイ</t>
    </rPh>
    <rPh sb="2" eb="3">
      <t>ショ</t>
    </rPh>
    <rPh sb="3" eb="4">
      <t>シ</t>
    </rPh>
    <phoneticPr fontId="5"/>
  </si>
  <si>
    <t>【申込代理人記入欄】</t>
    <rPh sb="1" eb="3">
      <t>モウシコミ</t>
    </rPh>
    <rPh sb="3" eb="6">
      <t>ダイリニン</t>
    </rPh>
    <rPh sb="6" eb="8">
      <t>キニュウ</t>
    </rPh>
    <rPh sb="8" eb="9">
      <t>ラン</t>
    </rPh>
    <phoneticPr fontId="5"/>
  </si>
  <si>
    <t>Ｍａｉｌ</t>
    <phoneticPr fontId="5"/>
  </si>
  <si>
    <t>審査結果・
入会金連絡先</t>
    <rPh sb="0" eb="2">
      <t>シンサ</t>
    </rPh>
    <rPh sb="2" eb="4">
      <t>ケッカ</t>
    </rPh>
    <rPh sb="6" eb="9">
      <t>ニュウカイキン</t>
    </rPh>
    <rPh sb="9" eb="11">
      <t>レンラク</t>
    </rPh>
    <rPh sb="11" eb="12">
      <t>サキ</t>
    </rPh>
    <phoneticPr fontId="5"/>
  </si>
  <si>
    <t>番号</t>
    <rPh sb="0" eb="2">
      <t>バンゴウ</t>
    </rPh>
    <phoneticPr fontId="5"/>
  </si>
  <si>
    <t>（１）</t>
    <phoneticPr fontId="5"/>
  </si>
  <si>
    <t>審査日</t>
    <rPh sb="0" eb="2">
      <t>シンサ</t>
    </rPh>
    <rPh sb="2" eb="3">
      <t>ビ</t>
    </rPh>
    <phoneticPr fontId="5"/>
  </si>
  <si>
    <t>受付日</t>
    <rPh sb="0" eb="2">
      <t>ウケツケ</t>
    </rPh>
    <rPh sb="2" eb="3">
      <t>ビ</t>
    </rPh>
    <phoneticPr fontId="5"/>
  </si>
  <si>
    <t>咲洲</t>
    <rPh sb="0" eb="2">
      <t>サキシマ</t>
    </rPh>
    <phoneticPr fontId="5"/>
  </si>
  <si>
    <t>本部</t>
    <rPh sb="0" eb="2">
      <t>ホンブ</t>
    </rPh>
    <phoneticPr fontId="5"/>
  </si>
  <si>
    <t>支部</t>
    <phoneticPr fontId="5"/>
  </si>
  <si>
    <t>入会希望者　審査書類</t>
    <phoneticPr fontId="5"/>
  </si>
  <si>
    <t>入会申込み書に添えてご提出下さい。</t>
    <rPh sb="0" eb="2">
      <t>ニュウカイ</t>
    </rPh>
    <rPh sb="2" eb="4">
      <t>モウシコ</t>
    </rPh>
    <rPh sb="5" eb="6">
      <t>ショ</t>
    </rPh>
    <rPh sb="7" eb="8">
      <t>ソ</t>
    </rPh>
    <rPh sb="11" eb="13">
      <t>テイシュツ</t>
    </rPh>
    <rPh sb="13" eb="14">
      <t>クダ</t>
    </rPh>
    <phoneticPr fontId="5"/>
  </si>
  <si>
    <t>メールアドレス①</t>
    <phoneticPr fontId="5"/>
  </si>
  <si>
    <t>メールアドレス②</t>
    <phoneticPr fontId="5"/>
  </si>
  <si>
    <t>新入会</t>
    <rPh sb="0" eb="3">
      <t>シンニュウカイ</t>
    </rPh>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</si>
  <si>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</si>
  <si>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</si>
  <si>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</si>
  <si>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代表者変更（個人）</t>
    <rPh sb="0" eb="3">
      <t>ダイヒョウシャ</t>
    </rPh>
    <rPh sb="3" eb="5">
      <t>ヘンコウ</t>
    </rPh>
    <rPh sb="6" eb="8">
      <t>コジン</t>
    </rPh>
    <phoneticPr fontId="5"/>
  </si>
  <si>
    <t>他協会より加入</t>
    <rPh sb="0" eb="1">
      <t>タ</t>
    </rPh>
    <rPh sb="1" eb="3">
      <t>キョウカイ</t>
    </rPh>
    <rPh sb="5" eb="7">
      <t>カニュウ</t>
    </rPh>
    <phoneticPr fontId="5"/>
  </si>
  <si>
    <t>期限切再申請</t>
    <rPh sb="0" eb="2">
      <t>キゲン</t>
    </rPh>
    <rPh sb="2" eb="3">
      <t>ギ</t>
    </rPh>
    <rPh sb="3" eb="6">
      <t>サイシンセイ</t>
    </rPh>
    <phoneticPr fontId="5"/>
  </si>
  <si>
    <t>その他組織変更</t>
    <rPh sb="2" eb="3">
      <t>タ</t>
    </rPh>
    <rPh sb="3" eb="5">
      <t>ソシキ</t>
    </rPh>
    <rPh sb="5" eb="7">
      <t>ヘンコウ</t>
    </rPh>
    <phoneticPr fontId="5"/>
  </si>
  <si>
    <t>自社供託</t>
    <rPh sb="0" eb="2">
      <t>ジシャ</t>
    </rPh>
    <rPh sb="2" eb="4">
      <t>キョウタク</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</si>
  <si>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</si>
  <si>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</si>
  <si>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</si>
  <si>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統　一　コ　ー　ド</t>
    <rPh sb="0" eb="1">
      <t>トウ</t>
    </rPh>
    <rPh sb="2" eb="3">
      <t>イチ</t>
    </rPh>
    <phoneticPr fontId="5"/>
  </si>
  <si>
    <t>支部コード</t>
    <rPh sb="0" eb="2">
      <t>シブ</t>
    </rPh>
    <phoneticPr fontId="5"/>
  </si>
  <si>
    <t>令和</t>
    <rPh sb="0" eb="2">
      <t>レイワ</t>
    </rPh>
    <phoneticPr fontId="5"/>
  </si>
  <si>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</si>
  <si>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t>公益社団法人</t>
    <rPh sb="0" eb="2">
      <t>コウエキ</t>
    </rPh>
    <rPh sb="2" eb="6">
      <t>シャダンホウジン</t>
    </rPh>
    <phoneticPr fontId="5"/>
  </si>
  <si>
    <t>全日本不動産協会</t>
    <rPh sb="0" eb="8">
      <t>ゼンニホンフドウサンキョウカイ</t>
    </rPh>
    <phoneticPr fontId="5"/>
  </si>
  <si>
    <t>殿</t>
    <rPh sb="0" eb="1">
      <t>トノ</t>
    </rPh>
    <phoneticPr fontId="5"/>
  </si>
  <si>
    <t>公益社団法人</t>
    <rPh sb="0" eb="2">
      <t>コウエキ</t>
    </rPh>
    <rPh sb="2" eb="4">
      <t>シャダン</t>
    </rPh>
    <rPh sb="4" eb="6">
      <t>ホウジン</t>
    </rPh>
    <phoneticPr fontId="5"/>
  </si>
  <si>
    <t>不動産保証協会</t>
    <rPh sb="0" eb="7">
      <t>フドウサンホショウキョウカイ</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</si>
  <si>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</si>
  <si>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</si>
  <si>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▼選択</t>
    <rPh sb="0" eb="3">
      <t>キゴウセンタク</t>
    </rPh>
    <phoneticPr fontId="5"/>
  </si>
  <si>
    <t>免 許 証</t>
    <rPh sb="0" eb="1">
      <t>メン</t>
    </rPh>
    <rPh sb="2" eb="3">
      <t>モト</t>
    </rPh>
    <rPh sb="4" eb="5">
      <t>アカシ</t>
    </rPh>
    <phoneticPr fontId="5"/>
  </si>
  <si>
    <t>(</t>
    <phoneticPr fontId="5"/>
  </si>
  <si>
    <t>)</t>
    <phoneticPr fontId="5"/>
  </si>
  <si>
    <t>北海道知事（渡島）</t>
    <rPh sb="0" eb="3">
      <t>ホッカイドウ</t>
    </rPh>
    <rPh sb="3" eb="5">
      <t>チジ</t>
    </rPh>
    <rPh sb="6" eb="7">
      <t>ワタリ</t>
    </rPh>
    <rPh sb="7" eb="8">
      <t>シマ</t>
    </rPh>
    <phoneticPr fontId="5"/>
  </si>
  <si>
    <t>北海道知事（石狩）</t>
    <rPh sb="0" eb="3">
      <t>ホッカイドウ</t>
    </rPh>
    <rPh sb="3" eb="5">
      <t>チジ</t>
    </rPh>
    <rPh sb="6" eb="8">
      <t>イシカリ</t>
    </rPh>
    <phoneticPr fontId="5"/>
  </si>
  <si>
    <t>北海道本部</t>
    <rPh sb="0" eb="5">
      <t>ホッカイドウホンブ</t>
    </rPh>
    <phoneticPr fontId="5"/>
  </si>
  <si>
    <t>自</t>
    <rPh sb="0" eb="1">
      <t>ジ</t>
    </rPh>
    <phoneticPr fontId="5"/>
  </si>
  <si>
    <t>北海道知事（檜山）</t>
  </si>
  <si>
    <t>北海道（檜山）</t>
    <phoneticPr fontId="5"/>
  </si>
  <si>
    <t>北海道知事（後志）</t>
    <rPh sb="0" eb="3">
      <t>ホッカイドウ</t>
    </rPh>
    <rPh sb="6" eb="7">
      <t>アト</t>
    </rPh>
    <rPh sb="7" eb="8">
      <t>ココロザシ</t>
    </rPh>
    <phoneticPr fontId="5"/>
  </si>
  <si>
    <t>北海道知事（空知）</t>
    <rPh sb="0" eb="3">
      <t>ホッカイドウ</t>
    </rPh>
    <rPh sb="6" eb="8">
      <t>ソラチ</t>
    </rPh>
    <phoneticPr fontId="5"/>
  </si>
  <si>
    <t>北海道知事（上川）</t>
    <rPh sb="0" eb="3">
      <t>ホッカイドウ</t>
    </rPh>
    <rPh sb="6" eb="8">
      <t>ウエカワ</t>
    </rPh>
    <phoneticPr fontId="5"/>
  </si>
  <si>
    <t>主 た る
事 務 所</t>
    <rPh sb="0" eb="1">
      <t>シュ</t>
    </rPh>
    <rPh sb="6" eb="7">
      <t>コト</t>
    </rPh>
    <rPh sb="8" eb="9">
      <t>ツトム</t>
    </rPh>
    <rPh sb="10" eb="11">
      <t>ショ</t>
    </rPh>
    <phoneticPr fontId="5"/>
  </si>
  <si>
    <t>北海道知事（留萌）</t>
  </si>
  <si>
    <t>北海道（留萌）</t>
    <phoneticPr fontId="5"/>
  </si>
  <si>
    <t>北海道知事（宗谷）</t>
    <rPh sb="0" eb="3">
      <t>ホッカイドウ</t>
    </rPh>
    <rPh sb="6" eb="8">
      <t>ソウヤ</t>
    </rPh>
    <phoneticPr fontId="5"/>
  </si>
  <si>
    <t>北海道知事（網走）</t>
    <rPh sb="0" eb="3">
      <t>ホッカイドウ</t>
    </rPh>
    <rPh sb="6" eb="8">
      <t>アバシリ</t>
    </rPh>
    <phoneticPr fontId="5"/>
  </si>
  <si>
    <t>北海道知事（胆振）</t>
    <rPh sb="0" eb="3">
      <t>ホッカイドウ</t>
    </rPh>
    <rPh sb="6" eb="7">
      <t>タン</t>
    </rPh>
    <rPh sb="7" eb="8">
      <t>シン</t>
    </rPh>
    <phoneticPr fontId="5"/>
  </si>
  <si>
    <t>北海道知事（日高）</t>
    <rPh sb="0" eb="3">
      <t>ホッカイドウ</t>
    </rPh>
    <rPh sb="6" eb="8">
      <t>ヒダカ</t>
    </rPh>
    <phoneticPr fontId="5"/>
  </si>
  <si>
    <r>
      <t xml:space="preserve">所在地
</t>
    </r>
    <r>
      <rPr>
        <sz val="9"/>
        <color indexed="8"/>
        <rFont val="ＭＳ 明朝"/>
        <family val="1"/>
        <charset val="128"/>
      </rPr>
      <t>（ビル名）</t>
    </r>
    <rPh sb="0" eb="3">
      <t>ショザイチ</t>
    </rPh>
    <rPh sb="7" eb="8">
      <t>メイ</t>
    </rPh>
    <phoneticPr fontId="5"/>
  </si>
  <si>
    <t>〒</t>
    <phoneticPr fontId="5"/>
  </si>
  <si>
    <t>北海道知事（十勝）</t>
    <rPh sb="0" eb="3">
      <t>ホッカイドウ</t>
    </rPh>
    <rPh sb="6" eb="8">
      <t>トカチ</t>
    </rPh>
    <phoneticPr fontId="5"/>
  </si>
  <si>
    <t>北海道知事（釧路）</t>
    <rPh sb="0" eb="3">
      <t>ホッカイドウ</t>
    </rPh>
    <rPh sb="6" eb="8">
      <t>クシロ</t>
    </rPh>
    <phoneticPr fontId="5"/>
  </si>
  <si>
    <t>北海道知事（根室）</t>
    <rPh sb="0" eb="3">
      <t>ホッカイドウ</t>
    </rPh>
    <rPh sb="6" eb="8">
      <t>ネムロ</t>
    </rPh>
    <phoneticPr fontId="5"/>
  </si>
  <si>
    <t>北海道知事（オホ）</t>
    <rPh sb="0" eb="3">
      <t>ホッカイドウ</t>
    </rPh>
    <phoneticPr fontId="5"/>
  </si>
  <si>
    <t>青森県</t>
    <phoneticPr fontId="5"/>
  </si>
  <si>
    <t>メ ー ル
アドレス</t>
    <phoneticPr fontId="5"/>
  </si>
  <si>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5"/>
  </si>
  <si>
    <t>岩手県知事</t>
    <rPh sb="0" eb="3">
      <t>イワテケン</t>
    </rPh>
    <rPh sb="3" eb="5">
      <t>チジ</t>
    </rPh>
    <phoneticPr fontId="5"/>
  </si>
  <si>
    <t>青森県本部</t>
  </si>
  <si>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5"/>
  </si>
  <si>
    <t>宮城県知事</t>
    <rPh sb="0" eb="3">
      <t>ミヤギケン</t>
    </rPh>
    <rPh sb="3" eb="5">
      <t>チジ</t>
    </rPh>
    <phoneticPr fontId="5"/>
  </si>
  <si>
    <t>岩手県本部</t>
  </si>
  <si>
    <t>代 表 者</t>
    <rPh sb="0" eb="1">
      <t>ダイ</t>
    </rPh>
    <rPh sb="2" eb="3">
      <t>オモテ</t>
    </rPh>
    <rPh sb="4" eb="5">
      <t>シャ</t>
    </rPh>
    <phoneticPr fontId="5"/>
  </si>
  <si>
    <t>性　別</t>
    <rPh sb="0" eb="1">
      <t>セイ</t>
    </rPh>
    <rPh sb="2" eb="3">
      <t>ベツ</t>
    </rPh>
    <phoneticPr fontId="5"/>
  </si>
  <si>
    <t>山形県知事</t>
    <rPh sb="0" eb="3">
      <t>ヤマガタケン</t>
    </rPh>
    <rPh sb="3" eb="5">
      <t>チジ</t>
    </rPh>
    <phoneticPr fontId="5"/>
  </si>
  <si>
    <t>宮城県本部</t>
  </si>
  <si>
    <t>福島県知事</t>
    <rPh sb="0" eb="5">
      <t>フクシマケンチジ</t>
    </rPh>
    <phoneticPr fontId="5"/>
  </si>
  <si>
    <t>福島県</t>
    <rPh sb="0" eb="3">
      <t>フクシマケン</t>
    </rPh>
    <phoneticPr fontId="5"/>
  </si>
  <si>
    <t>秋田県本部</t>
  </si>
  <si>
    <t>氏　名</t>
    <rPh sb="0" eb="1">
      <t>シ</t>
    </rPh>
    <rPh sb="2" eb="3">
      <t>メイ</t>
    </rPh>
    <phoneticPr fontId="5"/>
  </si>
  <si>
    <t>茨城県知事</t>
    <rPh sb="0" eb="3">
      <t>イバラキケン</t>
    </rPh>
    <rPh sb="3" eb="5">
      <t>チジ</t>
    </rPh>
    <phoneticPr fontId="5"/>
  </si>
  <si>
    <t>山形県本部</t>
  </si>
  <si>
    <t>福島県本部</t>
  </si>
  <si>
    <t>茨城県本部</t>
  </si>
  <si>
    <t>肩書区分</t>
    <rPh sb="0" eb="2">
      <t>カタガ</t>
    </rPh>
    <rPh sb="2" eb="4">
      <t>クブン</t>
    </rPh>
    <phoneticPr fontId="5"/>
  </si>
  <si>
    <t>[</t>
    <phoneticPr fontId="5"/>
  </si>
  <si>
    <t>]</t>
    <phoneticPr fontId="5"/>
  </si>
  <si>
    <t>栃木県本部</t>
  </si>
  <si>
    <t>現住所</t>
    <rPh sb="0" eb="3">
      <t>ゲンジュウショ</t>
    </rPh>
    <phoneticPr fontId="5"/>
  </si>
  <si>
    <t>群馬県本部</t>
  </si>
  <si>
    <t>埼玉県本部</t>
  </si>
  <si>
    <t>千葉県本部</t>
  </si>
  <si>
    <t>会社情報</t>
    <rPh sb="0" eb="2">
      <t>カイシャ</t>
    </rPh>
    <rPh sb="2" eb="4">
      <t>ジョウホウ</t>
    </rPh>
    <phoneticPr fontId="5"/>
  </si>
  <si>
    <t>法人・個人区分</t>
    <rPh sb="0" eb="2">
      <t>ホウジン</t>
    </rPh>
    <rPh sb="3" eb="5">
      <t>コジン</t>
    </rPh>
    <rPh sb="5" eb="7">
      <t>クブン</t>
    </rPh>
    <phoneticPr fontId="5"/>
  </si>
  <si>
    <t>法人</t>
    <rPh sb="0" eb="2">
      <t>ホウジン</t>
    </rPh>
    <phoneticPr fontId="5"/>
  </si>
  <si>
    <t>法人の設立年月日</t>
    <rPh sb="0" eb="2">
      <t>ホウジン</t>
    </rPh>
    <rPh sb="3" eb="5">
      <t>セツリツ</t>
    </rPh>
    <rPh sb="5" eb="8">
      <t>ネンガッピ</t>
    </rPh>
    <phoneticPr fontId="5"/>
  </si>
  <si>
    <t>東京都本部</t>
  </si>
  <si>
    <t>神奈川県本部</t>
  </si>
  <si>
    <t>個人</t>
    <rPh sb="0" eb="2">
      <t>コジン</t>
    </rPh>
    <phoneticPr fontId="5"/>
  </si>
  <si>
    <t>個人営業開始日</t>
    <rPh sb="0" eb="2">
      <t>コジン</t>
    </rPh>
    <rPh sb="2" eb="4">
      <t>エイギョウ</t>
    </rPh>
    <rPh sb="4" eb="7">
      <t>カイシビ</t>
    </rPh>
    <phoneticPr fontId="5"/>
  </si>
  <si>
    <t>山梨県本部</t>
  </si>
  <si>
    <t>富山県知事</t>
  </si>
  <si>
    <t>新潟県本部</t>
  </si>
  <si>
    <t>万円</t>
    <rPh sb="0" eb="2">
      <t>マンエン</t>
    </rPh>
    <phoneticPr fontId="5"/>
  </si>
  <si>
    <t>従業員数</t>
    <rPh sb="0" eb="3">
      <t>ジュウギョウイン</t>
    </rPh>
    <rPh sb="3" eb="4">
      <t>スウ</t>
    </rPh>
    <phoneticPr fontId="5"/>
  </si>
  <si>
    <t>うち専任宅地建物取引士数</t>
    <rPh sb="2" eb="4">
      <t>センニン</t>
    </rPh>
    <rPh sb="4" eb="6">
      <t>タクチ</t>
    </rPh>
    <rPh sb="6" eb="8">
      <t>タテモノ</t>
    </rPh>
    <rPh sb="8" eb="10">
      <t>トリヒキ</t>
    </rPh>
    <rPh sb="10" eb="11">
      <t>シ</t>
    </rPh>
    <rPh sb="11" eb="12">
      <t>スウ</t>
    </rPh>
    <phoneticPr fontId="5"/>
  </si>
  <si>
    <t>富山県本部</t>
  </si>
  <si>
    <t>石川県本部</t>
  </si>
  <si>
    <t>政令使用人</t>
    <rPh sb="0" eb="2">
      <t>セイレイ</t>
    </rPh>
    <rPh sb="2" eb="5">
      <t>シヨウニン</t>
    </rPh>
    <phoneticPr fontId="5"/>
  </si>
  <si>
    <t>福井県本部</t>
  </si>
  <si>
    <t>長野県本部</t>
  </si>
  <si>
    <t>岐阜県本部</t>
  </si>
  <si>
    <t>静岡県本部</t>
  </si>
  <si>
    <t>愛知県本部</t>
  </si>
  <si>
    <t>三重県本部</t>
    <rPh sb="0" eb="5">
      <t>ミエケンホンブ</t>
    </rPh>
    <phoneticPr fontId="5"/>
  </si>
  <si>
    <t>滋賀県本部</t>
  </si>
  <si>
    <t>京都府本部</t>
  </si>
  <si>
    <t>専　　任　宅地建物　取 引 士</t>
    <phoneticPr fontId="5"/>
  </si>
  <si>
    <t>大阪府本部</t>
  </si>
  <si>
    <t>和歌山</t>
    <rPh sb="0" eb="3">
      <t>ワカヤマ</t>
    </rPh>
    <phoneticPr fontId="5"/>
  </si>
  <si>
    <t>兵庫県本部</t>
  </si>
  <si>
    <t>奈良県本部</t>
  </si>
  <si>
    <t>和歌山県本部</t>
  </si>
  <si>
    <t>鳥取県本部</t>
  </si>
  <si>
    <t>島根県本部</t>
  </si>
  <si>
    <t>岡山県本部</t>
  </si>
  <si>
    <t>広島県本部</t>
  </si>
  <si>
    <t>山口県本部</t>
  </si>
  <si>
    <t>徳島県本部</t>
  </si>
  <si>
    <t>従たる事務所の数</t>
    <rPh sb="0" eb="1">
      <t>ジュウ</t>
    </rPh>
    <rPh sb="3" eb="6">
      <t>ジムショ</t>
    </rPh>
    <rPh sb="7" eb="8">
      <t>カズ</t>
    </rPh>
    <phoneticPr fontId="5"/>
  </si>
  <si>
    <t>ヶ所</t>
    <rPh sb="1" eb="2">
      <t>ショ</t>
    </rPh>
    <phoneticPr fontId="5"/>
  </si>
  <si>
    <t>香川県本部</t>
  </si>
  <si>
    <t>福岡県</t>
    <rPh sb="0" eb="3">
      <t>フクオカケン</t>
    </rPh>
    <phoneticPr fontId="5"/>
  </si>
  <si>
    <t>愛媛県本部</t>
  </si>
  <si>
    <t>高知県本部</t>
  </si>
  <si>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</si>
  <si>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</si>
  <si>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</si>
  <si>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</si>
  <si>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</si>
  <si>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</si>
  <si>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長崎県</t>
    <rPh sb="0" eb="3">
      <t>ナガサキケン</t>
    </rPh>
    <phoneticPr fontId="5"/>
  </si>
  <si>
    <t>福岡県本部</t>
  </si>
  <si>
    <t>佐賀県本部</t>
  </si>
  <si>
    <t>大分県</t>
    <rPh sb="0" eb="3">
      <t>オオイタケン</t>
    </rPh>
    <phoneticPr fontId="5"/>
  </si>
  <si>
    <t>長崎県本部</t>
  </si>
  <si>
    <t>宮崎県知事</t>
  </si>
  <si>
    <t>熊本県本部</t>
  </si>
  <si>
    <t>大分県本部</t>
  </si>
  <si>
    <t>宮崎県本部</t>
  </si>
  <si>
    <t>鹿児島県本部</t>
  </si>
  <si>
    <t>沖縄県本部</t>
  </si>
  <si>
    <t>　弁済第1号様式</t>
    <rPh sb="6" eb="8">
      <t>ヨウシキ</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</si>
  <si>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</si>
  <si>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</si>
  <si>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</si>
  <si>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</si>
  <si>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t>令和</t>
  </si>
  <si>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</si>
  <si>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主たる事務所</t>
    <rPh sb="0" eb="1">
      <t>シュ</t>
    </rPh>
    <rPh sb="3" eb="5">
      <t>ジム</t>
    </rPh>
    <rPh sb="5" eb="6">
      <t>ショ</t>
    </rPh>
    <phoneticPr fontId="5"/>
  </si>
  <si>
    <t>所　 在　 地</t>
    <phoneticPr fontId="5"/>
  </si>
  <si>
    <t>代表者氏名</t>
    <rPh sb="0" eb="3">
      <t>ダイヒョウシャ</t>
    </rPh>
    <rPh sb="3" eb="5">
      <t>シメイ</t>
    </rPh>
    <phoneticPr fontId="5"/>
  </si>
  <si>
    <t>従たる事務所</t>
    <rPh sb="0" eb="1">
      <t>ジュウ</t>
    </rPh>
    <rPh sb="3" eb="5">
      <t>ジム</t>
    </rPh>
    <rPh sb="5" eb="6">
      <t>ショ</t>
    </rPh>
    <phoneticPr fontId="5"/>
  </si>
  <si>
    <t>所 　在 　地</t>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</si>
  <si>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</si>
  <si>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</si>
  <si>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</si>
  <si>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</si>
  <si>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</si>
  <si>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</si>
  <si>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万円</t>
    <phoneticPr fontId="5"/>
  </si>
  <si>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</si>
  <si>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</si>
  <si>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</si>
  <si>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</si>
  <si>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</si>
  <si>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２．納付期限： 令和　　　　年　　　　月　　　　日</t>
    <rPh sb="6" eb="8">
      <t>ノウフ</t>
    </rPh>
    <rPh sb="8" eb="10">
      <t>キゲン</t>
    </rPh>
    <rPh sb="12" eb="14">
      <t>レイワ</t>
    </rPh>
    <rPh sb="18" eb="19">
      <t>ネン</t>
    </rPh>
    <rPh sb="23" eb="24">
      <t>ガツ</t>
    </rPh>
    <rPh sb="28" eb="29">
      <t>ニチ</t>
    </rPh>
    <phoneticPr fontId="5"/>
  </si>
  <si>
    <t xml:space="preserve">  　　　　　　　　　　　　　　　　　　　　　　　 　　年　　　月　　　日</t>
    <rPh sb="28" eb="29">
      <t>ネン</t>
    </rPh>
    <rPh sb="32" eb="33">
      <t>ガツ</t>
    </rPh>
    <rPh sb="36" eb="37">
      <t>ヒ</t>
    </rPh>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</si>
  <si>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</si>
  <si>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本 部 長</t>
    <rPh sb="0" eb="1">
      <t>ホン</t>
    </rPh>
    <rPh sb="2" eb="3">
      <t>ブ</t>
    </rPh>
    <rPh sb="4" eb="5">
      <t>チョウ</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</si>
  <si>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</si>
  <si>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</si>
  <si>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</si>
  <si>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不動産保証協会</t>
    <rPh sb="0" eb="3">
      <t>フドウサン</t>
    </rPh>
    <rPh sb="3" eb="5">
      <t>ホショウ</t>
    </rPh>
    <rPh sb="5" eb="7">
      <t>キョウカイ</t>
    </rPh>
    <phoneticPr fontId="5"/>
  </si>
  <si>
    <t>理事長</t>
    <rPh sb="0" eb="3">
      <t>リジチョウ</t>
    </rPh>
    <phoneticPr fontId="5"/>
  </si>
  <si>
    <t>秋山　始</t>
    <rPh sb="0" eb="2">
      <t>アキヤマ</t>
    </rPh>
    <rPh sb="3" eb="4">
      <t>ハジメ</t>
    </rPh>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</si>
  <si>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</si>
  <si>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</si>
  <si>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5"/>
  </si>
  <si>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</si>
  <si>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</si>
  <si>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5"/>
  </si>
  <si>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</si>
  <si>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5"/>
  </si>
  <si>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5"/>
  </si>
  <si>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</si>
  <si>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5"/>
  </si>
  <si>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5"/>
  </si>
  <si>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5"/>
  </si>
  <si>
    <t>免許番号</t>
    <rPh sb="0" eb="4">
      <t>メンキョバンゴウ</t>
    </rPh>
    <phoneticPr fontId="5"/>
  </si>
  <si>
    <t>　による還付充当金の納付を連帯して保証します。</t>
    <rPh sb="4" eb="9">
      <t>カンプジュウトウキン</t>
    </rPh>
    <rPh sb="10" eb="12">
      <t>ノウフ</t>
    </rPh>
    <rPh sb="13" eb="15">
      <t>レンタイ</t>
    </rPh>
    <rPh sb="17" eb="19">
      <t>ホショウ</t>
    </rPh>
    <phoneticPr fontId="5"/>
  </si>
  <si>
    <t>主たる事務所
所在地</t>
    <rPh sb="0" eb="1">
      <t>シュ</t>
    </rPh>
    <rPh sb="3" eb="5">
      <t>ジム</t>
    </rPh>
    <rPh sb="5" eb="6">
      <t>ショ</t>
    </rPh>
    <rPh sb="7" eb="10">
      <t>ショザイチ</t>
    </rPh>
    <phoneticPr fontId="5"/>
  </si>
  <si>
    <t>―</t>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</si>
  <si>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</si>
  <si>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連帯保証人
（代表者）</t>
    <rPh sb="0" eb="5">
      <t>レンタイホショウニン</t>
    </rPh>
    <rPh sb="7" eb="10">
      <t>ダイヒョウシャ</t>
    </rPh>
    <phoneticPr fontId="5"/>
  </si>
  <si>
    <t>本籍</t>
    <rPh sb="0" eb="2">
      <t>ホンセキ</t>
    </rPh>
    <phoneticPr fontId="5"/>
  </si>
  <si>
    <t>連 帯 保 証 書</t>
    <rPh sb="0" eb="1">
      <t>レン</t>
    </rPh>
    <rPh sb="2" eb="3">
      <t>オビ</t>
    </rPh>
    <rPh sb="4" eb="5">
      <t>ホ</t>
    </rPh>
    <rPh sb="6" eb="7">
      <t>アカシ</t>
    </rPh>
    <rPh sb="8" eb="9">
      <t>ショ</t>
    </rPh>
    <phoneticPr fontId="5"/>
  </si>
  <si>
    <t>生年月日</t>
    <rPh sb="0" eb="4">
      <t>セイネンガッピ</t>
    </rPh>
    <phoneticPr fontId="5"/>
  </si>
  <si>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5"/>
  </si>
  <si>
    <t>生</t>
    <rPh sb="0" eb="1">
      <t>ウ</t>
    </rPh>
    <phoneticPr fontId="5"/>
  </si>
  <si>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</si>
  <si>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電話番号</t>
    <rPh sb="0" eb="4">
      <t>デンワバンゴウ</t>
    </rPh>
    <phoneticPr fontId="5"/>
  </si>
  <si>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</si>
  <si>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極度額</t>
    <rPh sb="0" eb="2">
      <t>キョクド</t>
    </rPh>
    <rPh sb="2" eb="3">
      <t>ガク</t>
    </rPh>
    <phoneticPr fontId="5"/>
  </si>
  <si>
    <t>円</t>
    <rPh sb="0" eb="1">
      <t>エン</t>
    </rPh>
    <phoneticPr fontId="5"/>
  </si>
  <si>
    <t>　取引の相手方等に弁済業務保証金が還付された場合は、その還付額と同額の</t>
    <phoneticPr fontId="5"/>
  </si>
  <si>
    <t>　還付充当金を貴協会に納付することを上記の宅地建物取引業者と連帯して保証します。</t>
    <phoneticPr fontId="5"/>
  </si>
  <si>
    <t>連帯保証人
（第三者）</t>
    <rPh sb="0" eb="5">
      <t>レンタイホショウニン</t>
    </rPh>
    <rPh sb="7" eb="10">
      <t>ダイサンシャ</t>
    </rPh>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</si>
  <si>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</si>
  <si>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</si>
  <si>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ことを表明します。</t>
    <rPh sb="4" eb="6">
      <t>ヒョウメイ</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</si>
  <si>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</si>
  <si>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職業</t>
    <rPh sb="0" eb="2">
      <t>ショクギョウ</t>
    </rPh>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</si>
  <si>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</si>
  <si>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</si>
  <si>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5"/>
  </si>
  <si>
    <t>　誓約します。</t>
    <phoneticPr fontId="5"/>
  </si>
  <si>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5"/>
  </si>
  <si>
    <t>本部名</t>
    <rPh sb="0" eb="2">
      <t>ホンブ</t>
    </rPh>
    <rPh sb="2" eb="3">
      <t>メイ</t>
    </rPh>
    <phoneticPr fontId="5"/>
  </si>
  <si>
    <t>入会日</t>
    <rPh sb="0" eb="2">
      <t>ニュウカイ</t>
    </rPh>
    <rPh sb="2" eb="3">
      <t>ビ</t>
    </rPh>
    <phoneticPr fontId="5"/>
  </si>
  <si>
    <t>統一コード</t>
    <rPh sb="0" eb="2">
      <t>トウイツ</t>
    </rPh>
    <phoneticPr fontId="5"/>
  </si>
  <si>
    <t>　場合、入会日より退会に伴う公告に定める認証申出の期限までとし、その期間内に</t>
    <rPh sb="34" eb="37">
      <t>ニンショウモウ</t>
    </rPh>
    <rPh sb="37" eb="38">
      <t>デモウシデサイケン</t>
    </rPh>
    <phoneticPr fontId="5"/>
  </si>
  <si>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5"/>
  </si>
  <si>
    <t>公益社団法人不動産保証協会　御中</t>
    <rPh sb="0" eb="13">
      <t>コウエキシャダンホウジンフドウサンホショウキョウカイ</t>
    </rPh>
    <rPh sb="14" eb="16">
      <t>オンチュウ</t>
    </rPh>
    <phoneticPr fontId="5"/>
  </si>
  <si>
    <t>任し、新任の代表者による連帯保証書の提出があった場合でも、代表者在任中の取引に関する還付充当</t>
    <phoneticPr fontId="5"/>
  </si>
  <si>
    <t>連帯保証人届出書</t>
    <rPh sb="0" eb="8">
      <t>レンタイホショウニントドケデショ</t>
    </rPh>
    <phoneticPr fontId="5"/>
  </si>
  <si>
    <t>金の納付は新任の代表者とともに連帯して保証します。なお、同宅地建物取引業者の代表者を退任した場</t>
    <phoneticPr fontId="5"/>
  </si>
  <si>
    <t>合でも、新任の代表者による連帯保証書の提出がない場合には､代表者を退任した後の取引に関する還付</t>
    <phoneticPr fontId="5"/>
  </si>
  <si>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</si>
  <si>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5"/>
  </si>
  <si>
    <t>に下記に連署の上ここにお届けいたします。</t>
    <rPh sb="1" eb="3">
      <t>カキ</t>
    </rPh>
    <rPh sb="4" eb="6">
      <t>レンショ</t>
    </rPh>
    <rPh sb="7" eb="8">
      <t>ウエ</t>
    </rPh>
    <rPh sb="12" eb="13">
      <t>トド</t>
    </rPh>
    <phoneticPr fontId="5"/>
  </si>
  <si>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</si>
  <si>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</si>
  <si>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</si>
  <si>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5"/>
  </si>
  <si>
    <t>証します。</t>
    <phoneticPr fontId="5"/>
  </si>
  <si>
    <t>（自署・捺印の上、発行後3ヶ月以内の印鑑証明書を添付のこと。）</t>
    <phoneticPr fontId="5"/>
  </si>
  <si>
    <t>令和２</t>
    <rPh sb="0" eb="2">
      <t>レイワ</t>
    </rPh>
    <phoneticPr fontId="5"/>
  </si>
  <si>
    <t>国土交通大臣</t>
    <rPh sb="0" eb="6">
      <t>コクドコウツウダイジン</t>
    </rPh>
    <phoneticPr fontId="5"/>
  </si>
  <si>
    <t>長野県北安曇郡白馬村〇-△-□</t>
  </si>
  <si>
    <t>大阪市北区本庄東1-1-10</t>
    <phoneticPr fontId="5"/>
  </si>
  <si>
    <t>大阪市中央区谷町１－３－２６</t>
    <rPh sb="0" eb="3">
      <t>オオサカシ</t>
    </rPh>
    <rPh sb="3" eb="6">
      <t>チュウオウク</t>
    </rPh>
    <rPh sb="6" eb="7">
      <t>タニ</t>
    </rPh>
    <rPh sb="7" eb="8">
      <t>マチ</t>
    </rPh>
    <phoneticPr fontId="5"/>
  </si>
  <si>
    <t>商号</t>
    <rPh sb="0" eb="1">
      <t>ショウ</t>
    </rPh>
    <rPh sb="1" eb="2">
      <t>ゴウ</t>
    </rPh>
    <phoneticPr fontId="5"/>
  </si>
  <si>
    <t>株式会社　全日不動産</t>
    <rPh sb="0" eb="2">
      <t>カブシキ</t>
    </rPh>
    <rPh sb="2" eb="4">
      <t>カイシャ</t>
    </rPh>
    <rPh sb="5" eb="7">
      <t>ゼンニチ</t>
    </rPh>
    <rPh sb="7" eb="10">
      <t>フドウサン</t>
    </rPh>
    <phoneticPr fontId="5"/>
  </si>
  <si>
    <t>連帯保証人</t>
    <rPh sb="0" eb="2">
      <t>レンタイ</t>
    </rPh>
    <rPh sb="2" eb="5">
      <t>ホショウニン</t>
    </rPh>
    <phoneticPr fontId="5"/>
  </si>
  <si>
    <t>全日　太郎</t>
    <rPh sb="0" eb="2">
      <t>ゼンニチ</t>
    </rPh>
    <rPh sb="3" eb="5">
      <t>タロウ</t>
    </rPh>
    <phoneticPr fontId="5"/>
  </si>
  <si>
    <t>㊞</t>
    <phoneticPr fontId="5"/>
  </si>
  <si>
    <t>代表者氏名</t>
    <rPh sb="0" eb="1">
      <t>ダイ</t>
    </rPh>
    <rPh sb="1" eb="2">
      <t>オモテ</t>
    </rPh>
    <rPh sb="2" eb="3">
      <t>シャ</t>
    </rPh>
    <rPh sb="3" eb="5">
      <t>シメイ</t>
    </rPh>
    <phoneticPr fontId="5"/>
  </si>
  <si>
    <t>（代表者）</t>
    <rPh sb="1" eb="4">
      <t>ダイヒョウシャ</t>
    </rPh>
    <phoneticPr fontId="5"/>
  </si>
  <si>
    <t>昭和６１</t>
    <rPh sb="0" eb="2">
      <t>ショウワ</t>
    </rPh>
    <phoneticPr fontId="5"/>
  </si>
  <si>
    <t>生</t>
    <rPh sb="0" eb="1">
      <t>セイ</t>
    </rPh>
    <phoneticPr fontId="5"/>
  </si>
  <si>
    <t>連帯保証書</t>
    <rPh sb="0" eb="1">
      <t>レン</t>
    </rPh>
    <rPh sb="1" eb="2">
      <t>オビ</t>
    </rPh>
    <rPh sb="2" eb="3">
      <t>タモツ</t>
    </rPh>
    <rPh sb="3" eb="4">
      <t>ショウ</t>
    </rPh>
    <rPh sb="4" eb="5">
      <t>ショ</t>
    </rPh>
    <phoneticPr fontId="5"/>
  </si>
  <si>
    <t>090-0000-0000</t>
    <phoneticPr fontId="5"/>
  </si>
  <si>
    <t>極度額</t>
    <rPh sb="0" eb="3">
      <t>キョクドガク</t>
    </rPh>
    <phoneticPr fontId="5"/>
  </si>
  <si>
    <t>例　1,000万</t>
    <rPh sb="0" eb="1">
      <t>レイ</t>
    </rPh>
    <rPh sb="7" eb="8">
      <t>マン</t>
    </rPh>
    <phoneticPr fontId="5"/>
  </si>
  <si>
    <r>
      <t>１　</t>
    </r>
    <r>
      <rPr>
        <sz val="8"/>
        <color indexed="8"/>
        <rFont val="ＭＳ Ｐ明朝"/>
        <family val="1"/>
        <charset val="128"/>
      </rPr>
      <t>私は、宅地建物取引業法第64の8の規定により、上記の宅地建物取引業者に対する宅地建物取引に</t>
    </r>
    <phoneticPr fontId="5"/>
  </si>
  <si>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5"/>
  </si>
  <si>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5"/>
  </si>
  <si>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5"/>
  </si>
  <si>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</si>
  <si>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</si>
  <si>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</si>
  <si>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5"/>
  </si>
  <si>
    <t>（第三者）</t>
    <rPh sb="1" eb="2">
      <t>ダイ</t>
    </rPh>
    <rPh sb="2" eb="4">
      <t>サンシャ</t>
    </rPh>
    <phoneticPr fontId="5"/>
  </si>
  <si>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</si>
  <si>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5"/>
  </si>
  <si>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</si>
  <si>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</si>
  <si>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</si>
  <si>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</si>
  <si>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5"/>
  </si>
  <si>
    <r>
      <t>誓　　約　　書　　　</t>
    </r>
    <r>
      <rPr>
        <b/>
        <sz val="26"/>
        <color indexed="10"/>
        <rFont val="HG平成角ｺﾞｼｯｸ体W9"/>
        <family val="3"/>
        <charset val="128"/>
      </rPr>
      <t>　　</t>
    </r>
    <rPh sb="0" eb="1">
      <t>チカイ</t>
    </rPh>
    <rPh sb="3" eb="4">
      <t>ヤク</t>
    </rPh>
    <rPh sb="6" eb="7">
      <t>ショ</t>
    </rPh>
    <phoneticPr fontId="5"/>
  </si>
  <si>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5"/>
  </si>
  <si>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5"/>
  </si>
  <si>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5"/>
  </si>
  <si>
    <t>1、入会書類の記入において、虚偽の記載を行わないこと。</t>
    <phoneticPr fontId="5"/>
  </si>
  <si>
    <t>2、入会審査において、虚偽を述べないこと。</t>
    <phoneticPr fontId="5"/>
  </si>
  <si>
    <t>3、</t>
    <phoneticPr fontId="5"/>
  </si>
  <si>
    <t>入会審査の結果及びその理由を開示しないことについては一切異議の申し立てを行わないこと。</t>
    <rPh sb="36" eb="37">
      <t>オコナ</t>
    </rPh>
    <phoneticPr fontId="5"/>
  </si>
  <si>
    <t>4、</t>
    <phoneticPr fontId="5"/>
  </si>
  <si>
    <t>入会を認められたときは、入会者研修会の受講対象者（代表者若しくは政令使用人、専任取引士）に入会</t>
    <phoneticPr fontId="5"/>
  </si>
  <si>
    <t>者研修会を受講させること。</t>
    <phoneticPr fontId="5"/>
  </si>
  <si>
    <t>5、</t>
    <phoneticPr fontId="5"/>
  </si>
  <si>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5"/>
  </si>
  <si>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5"/>
  </si>
  <si>
    <t>入会が承認され正会員となったときは、下記事項を遵守することを誓約致します。</t>
    <rPh sb="23" eb="25">
      <t>ジュンシュ</t>
    </rPh>
    <phoneticPr fontId="5"/>
  </si>
  <si>
    <t>1.定款、同施行規則及び関連規程を遵守致します。</t>
    <rPh sb="2" eb="4">
      <t>テイカン</t>
    </rPh>
    <rPh sb="17" eb="19">
      <t>ジュンシュ</t>
    </rPh>
    <phoneticPr fontId="5"/>
  </si>
  <si>
    <t>2.基本的人権を尊重し、関連法規に基づき適正な取引を推進すると共に貴協会の名誉を毀損したり、</t>
    <rPh sb="40" eb="42">
      <t>キソン</t>
    </rPh>
    <phoneticPr fontId="5"/>
  </si>
  <si>
    <t>目的に反する行為は致しません。</t>
    <rPh sb="0" eb="2">
      <t>モクテキ</t>
    </rPh>
    <rPh sb="3" eb="4">
      <t>ハン</t>
    </rPh>
    <rPh sb="6" eb="8">
      <t>コウイ</t>
    </rPh>
    <rPh sb="9" eb="10">
      <t>イタ</t>
    </rPh>
    <phoneticPr fontId="5"/>
  </si>
  <si>
    <t>3.宅地建物取引業法第64条の6に定められた保証協会の研修に出席致します。</t>
    <rPh sb="32" eb="33">
      <t>イタ</t>
    </rPh>
    <phoneticPr fontId="5"/>
  </si>
  <si>
    <t>4.重要な役員等の変更により、当本部が必要と認めるときは、新入会に準じ再審査を受けます。</t>
    <phoneticPr fontId="5"/>
  </si>
  <si>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5"/>
  </si>
  <si>
    <t>6.自主行動基準を遵守し、公正な取引を行います。</t>
    <rPh sb="9" eb="11">
      <t>ジュンシュ</t>
    </rPh>
    <phoneticPr fontId="5"/>
  </si>
  <si>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5"/>
  </si>
  <si>
    <t>　　　また、当社従業員の行いました行為についても個人代表者または法人として責任を負います。</t>
    <rPh sb="24" eb="26">
      <t>コジン</t>
    </rPh>
    <rPh sb="32" eb="34">
      <t>ホウジン</t>
    </rPh>
    <phoneticPr fontId="5"/>
  </si>
  <si>
    <t>8.暴力団等の反社会的勢力に一切かかわりをもちません。</t>
    <rPh sb="7" eb="11">
      <t>ハンシャカイテキ</t>
    </rPh>
    <rPh sb="11" eb="13">
      <t>セイリョク</t>
    </rPh>
    <rPh sb="14" eb="16">
      <t>イッサイ</t>
    </rPh>
    <phoneticPr fontId="5"/>
  </si>
  <si>
    <t>9.会費等は遅滞なく納入致します。なお、会費未納等により定款に定める処分を受けても異議を申しません。</t>
    <rPh sb="6" eb="8">
      <t>チタイ</t>
    </rPh>
    <phoneticPr fontId="5"/>
  </si>
  <si>
    <t>10.貴協会が行う各種諸事業には、積極的に参加致します。</t>
    <rPh sb="23" eb="24">
      <t>イタ</t>
    </rPh>
    <phoneticPr fontId="5"/>
  </si>
  <si>
    <t>11.不動産の公正競争規約を遵守致します。これに反した場合は、（公社）近畿地区不動産公正取引協議会</t>
    <rPh sb="14" eb="16">
      <t>ジュンシュ</t>
    </rPh>
    <phoneticPr fontId="5"/>
  </si>
  <si>
    <t>　より処分を受けても異議を申しません。</t>
    <phoneticPr fontId="5"/>
  </si>
  <si>
    <t>12.屋外広告物法施行条例に違反する行為（電ビラ等）や街の美観を損ねる立看板等広告物の掲示は一切</t>
    <rPh sb="21" eb="22">
      <t>デン</t>
    </rPh>
    <rPh sb="24" eb="25">
      <t>トウ</t>
    </rPh>
    <phoneticPr fontId="5"/>
  </si>
  <si>
    <t>　致しません。なお関連団体による撤去・廃棄等どのような処置を受けるようなことがあっても異議を申しません。</t>
    <rPh sb="1" eb="2">
      <t>イタ</t>
    </rPh>
    <phoneticPr fontId="5"/>
  </si>
  <si>
    <t>13.弁済事案を発生させた場合は、個人情報について官公庁や関係団体等に公開されても異議を申しません。</t>
    <phoneticPr fontId="5"/>
  </si>
  <si>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5"/>
  </si>
  <si>
    <t>　政令使用人に対し、周知徹底させることを誓約致します。</t>
    <rPh sb="20" eb="22">
      <t>セイヤク</t>
    </rPh>
    <rPh sb="22" eb="23">
      <t>イタ</t>
    </rPh>
    <phoneticPr fontId="5"/>
  </si>
  <si>
    <t>入会後、万一この誓約内容に違背し、貴協会より退会勧告及び除名通知をうけた場合は、何ら異議を</t>
    <rPh sb="13" eb="15">
      <t>イハイ</t>
    </rPh>
    <phoneticPr fontId="5"/>
  </si>
  <si>
    <t>申し立てず、すみやかに退会致します。</t>
    <rPh sb="0" eb="1">
      <t>モウ</t>
    </rPh>
    <rPh sb="2" eb="3">
      <t>タ</t>
    </rPh>
    <rPh sb="11" eb="13">
      <t>タイカイ</t>
    </rPh>
    <rPh sb="13" eb="14">
      <t>イタ</t>
    </rPh>
    <phoneticPr fontId="5"/>
  </si>
  <si>
    <t>上記事項を確認した上で、署名押印致します。</t>
    <rPh sb="0" eb="2">
      <t>ジョウキ</t>
    </rPh>
    <rPh sb="2" eb="4">
      <t>ジコウ</t>
    </rPh>
    <rPh sb="5" eb="7">
      <t>カクニン</t>
    </rPh>
    <rPh sb="9" eb="10">
      <t>ウエ</t>
    </rPh>
    <rPh sb="12" eb="14">
      <t>ショメイ</t>
    </rPh>
    <rPh sb="14" eb="16">
      <t>オウイン</t>
    </rPh>
    <rPh sb="16" eb="17">
      <t>イタ</t>
    </rPh>
    <phoneticPr fontId="5"/>
  </si>
  <si>
    <t>（上記の内容について必ずご確認ください。）</t>
    <rPh sb="1" eb="3">
      <t>ジョウキ</t>
    </rPh>
    <rPh sb="4" eb="6">
      <t>ナイヨウ</t>
    </rPh>
    <rPh sb="10" eb="11">
      <t>カナラ</t>
    </rPh>
    <rPh sb="13" eb="15">
      <t>カクニン</t>
    </rPh>
    <phoneticPr fontId="5"/>
  </si>
  <si>
    <t>商　　　号</t>
    <rPh sb="0" eb="1">
      <t>ショウ</t>
    </rPh>
    <rPh sb="4" eb="5">
      <t>ゴウ</t>
    </rPh>
    <phoneticPr fontId="5"/>
  </si>
  <si>
    <t>（注） 必ず自筆にて署名すること</t>
    <rPh sb="1" eb="2">
      <t>チュウ</t>
    </rPh>
    <rPh sb="4" eb="5">
      <t>カナラ</t>
    </rPh>
    <rPh sb="6" eb="8">
      <t>ジヒツ</t>
    </rPh>
    <rPh sb="10" eb="12">
      <t>ショメイ</t>
    </rPh>
    <phoneticPr fontId="5"/>
  </si>
  <si>
    <t>確　約　書</t>
    <rPh sb="0" eb="1">
      <t>アキラ</t>
    </rPh>
    <rPh sb="2" eb="3">
      <t>ヤク</t>
    </rPh>
    <rPh sb="4" eb="5">
      <t>ショ</t>
    </rPh>
    <phoneticPr fontId="5"/>
  </si>
  <si>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5"/>
  </si>
  <si>
    <t>御中</t>
    <rPh sb="0" eb="2">
      <t>オンチュウ</t>
    </rPh>
    <phoneticPr fontId="5"/>
  </si>
  <si>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5"/>
  </si>
  <si>
    <t>（質　権　者）一般社団法人　全国不動産協会</t>
    <phoneticPr fontId="5"/>
  </si>
  <si>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5"/>
  </si>
  <si>
    <t>１．</t>
    <phoneticPr fontId="5"/>
  </si>
  <si>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5"/>
  </si>
  <si>
    <t>２．</t>
    <phoneticPr fontId="5"/>
  </si>
  <si>
    <t>甲は、丙に対する未納会費、未払代金、その他一切の金銭債務の履行を担保するため、丙に対し、甲が乙に納付した弁済業務保証金分担金の返還請求権について質権を設定する。</t>
    <phoneticPr fontId="5"/>
  </si>
  <si>
    <t>３．</t>
    <phoneticPr fontId="5"/>
  </si>
  <si>
    <t xml:space="preserve">甲は、丁に対する未納会費、未払代金、その他一切の金銭債務の履行を担保するため、丁に対し、甲が乙に納付した弁済業務保証金分担金の返還請求権について質権を設定する。
</t>
    <phoneticPr fontId="5"/>
  </si>
  <si>
    <t>以上</t>
    <rPh sb="0" eb="2">
      <t>イジョウ</t>
    </rPh>
    <phoneticPr fontId="5"/>
  </si>
  <si>
    <t>＜申請者＞</t>
    <rPh sb="1" eb="4">
      <t>シンセイシャ</t>
    </rPh>
    <phoneticPr fontId="5"/>
  </si>
  <si>
    <t>写　　　　真</t>
    <rPh sb="0" eb="6">
      <t>シャシン</t>
    </rPh>
    <phoneticPr fontId="5"/>
  </si>
  <si>
    <t>代　　表　　者</t>
    <rPh sb="0" eb="7">
      <t>ダイヒョウシャ</t>
    </rPh>
    <phoneticPr fontId="5"/>
  </si>
  <si>
    <t>政 令 使 用 人</t>
    <rPh sb="0" eb="3">
      <t>セイレイ</t>
    </rPh>
    <rPh sb="4" eb="7">
      <t>シヨウ</t>
    </rPh>
    <rPh sb="8" eb="9">
      <t>ニン</t>
    </rPh>
    <phoneticPr fontId="5"/>
  </si>
  <si>
    <t>2.4×3.0cm
サイズ以上の大きさの写真を貼り付けて下さい。
データ貼付可。</t>
    <rPh sb="16" eb="17">
      <t>オオ</t>
    </rPh>
    <rPh sb="23" eb="24">
      <t>ハ</t>
    </rPh>
    <rPh sb="25" eb="26">
      <t>ツ</t>
    </rPh>
    <rPh sb="28" eb="29">
      <t>クダ</t>
    </rPh>
    <rPh sb="36" eb="38">
      <t>ハリツ</t>
    </rPh>
    <rPh sb="38" eb="39">
      <t>カ</t>
    </rPh>
    <phoneticPr fontId="5"/>
  </si>
  <si>
    <t>専任宅地建物取引士</t>
    <rPh sb="0" eb="2">
      <t>センニン</t>
    </rPh>
    <rPh sb="2" eb="4">
      <t>タクチ</t>
    </rPh>
    <rPh sb="4" eb="6">
      <t>タテモノ</t>
    </rPh>
    <rPh sb="6" eb="8">
      <t>トリヒキ</t>
    </rPh>
    <rPh sb="8" eb="9">
      <t>シ</t>
    </rPh>
    <phoneticPr fontId="5"/>
  </si>
  <si>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5"/>
  </si>
  <si>
    <t>宅地建物取引士証（表）</t>
    <rPh sb="7" eb="8">
      <t>ショウ</t>
    </rPh>
    <rPh sb="9" eb="10">
      <t>オモテ</t>
    </rPh>
    <phoneticPr fontId="5"/>
  </si>
  <si>
    <t xml:space="preserve"> 宅地建物取引士証（裏）</t>
    <rPh sb="10" eb="11">
      <t>ウラ</t>
    </rPh>
    <phoneticPr fontId="5"/>
  </si>
  <si>
    <t>用紙が足りない場合は、コピーして下さい。</t>
    <rPh sb="0" eb="2">
      <t>ヨウシ</t>
    </rPh>
    <rPh sb="3" eb="4">
      <t>タ</t>
    </rPh>
    <rPh sb="7" eb="9">
      <t>バアイ</t>
    </rPh>
    <rPh sb="16" eb="17">
      <t>クダ</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</si>
  <si>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</si>
  <si>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</si>
  <si>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理　事　長　　秋　　山　　　始</t>
    <rPh sb="0" eb="1">
      <t>リ</t>
    </rPh>
    <rPh sb="2" eb="3">
      <t>コト</t>
    </rPh>
    <rPh sb="4" eb="5">
      <t>チョウ</t>
    </rPh>
    <rPh sb="7" eb="8">
      <t>アキ</t>
    </rPh>
    <rPh sb="10" eb="11">
      <t>ヤマ</t>
    </rPh>
    <rPh sb="14" eb="15">
      <t>ハジメ</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</si>
  <si>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</si>
  <si>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</si>
  <si>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</si>
  <si>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</si>
  <si>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</si>
  <si>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　本会が保有する個人情報は、入会申込書、各種届出書、レインズ加入申込書、ラビーネット加入申込書、入会金その他の入金情報等です。</t>
    <phoneticPr fontId="5"/>
  </si>
  <si>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</si>
  <si>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</si>
  <si>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</si>
  <si>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</si>
  <si>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</si>
  <si>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</si>
  <si>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</si>
  <si>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</si>
  <si>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</si>
  <si>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</si>
  <si>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</si>
  <si>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個人情報の開示請求及び
訂正、利用停止の方法</t>
    <phoneticPr fontId="5"/>
  </si>
  <si>
    <t>苦情、訂正・利用停止等の申出先</t>
  </si>
  <si>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</si>
  <si>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</si>
  <si>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</si>
  <si>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</si>
  <si>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</si>
  <si>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</si>
  <si>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会員の皆様へ</t>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</si>
  <si>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</si>
  <si>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</si>
  <si>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</si>
  <si>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</si>
  <si>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</si>
  <si>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①苦情・相談窓口　総本部事務局
　　電　話　０３－３２６３－７０５５
　　ＦＡＸ　０３－３２３９－２１５９
②方法は本会の定めによります。</t>
    <phoneticPr fontId="5"/>
  </si>
  <si>
    <t>公益社団法人全日本不動産協会　全日本不動産近畿流通センター</t>
    <rPh sb="0" eb="2">
      <t>コウエキ</t>
    </rPh>
    <rPh sb="2" eb="4">
      <t>シャダン</t>
    </rPh>
    <rPh sb="4" eb="6">
      <t>ホウジン</t>
    </rPh>
    <rPh sb="6" eb="9">
      <t>ゼンニホン</t>
    </rPh>
    <rPh sb="9" eb="12">
      <t>フドウサン</t>
    </rPh>
    <rPh sb="12" eb="14">
      <t>キョウカイ</t>
    </rPh>
    <rPh sb="15" eb="18">
      <t>ゼンニホン</t>
    </rPh>
    <rPh sb="18" eb="21">
      <t>フドウサン</t>
    </rPh>
    <rPh sb="21" eb="23">
      <t>キンキ</t>
    </rPh>
    <rPh sb="23" eb="25">
      <t>リュウツウ</t>
    </rPh>
    <phoneticPr fontId="5"/>
  </si>
  <si>
    <t>各 種 サ ー ビ ス の ご 案 内</t>
    <rPh sb="0" eb="1">
      <t>カク</t>
    </rPh>
    <rPh sb="2" eb="3">
      <t>タネ</t>
    </rPh>
    <rPh sb="16" eb="17">
      <t>アン</t>
    </rPh>
    <rPh sb="18" eb="19">
      <t>ウチ</t>
    </rPh>
    <phoneticPr fontId="5"/>
  </si>
  <si>
    <t>１．レインズIP型サービス（近畿レインズ）</t>
    <rPh sb="8" eb="9">
      <t>ガタ</t>
    </rPh>
    <rPh sb="14" eb="16">
      <t>キンキ</t>
    </rPh>
    <phoneticPr fontId="5"/>
  </si>
  <si>
    <t>http://www.kinkireins.or.jp/</t>
    <phoneticPr fontId="5"/>
  </si>
  <si>
    <t>レインズシステムについて</t>
    <phoneticPr fontId="5"/>
  </si>
  <si>
    <t>会員は「専属専任媒介契約」「専任媒介契約」のいずれかを締結した場合は、物件所在地を所管する指定流通機構（レインズ）へ物件を登録する義務を負います。</t>
    <phoneticPr fontId="5"/>
  </si>
  <si>
    <t>IP型サービスとは</t>
    <rPh sb="2" eb="3">
      <t>ガタ</t>
    </rPh>
    <phoneticPr fontId="5"/>
  </si>
  <si>
    <t>インターネットに接続したパソコンを使用してレインズを利用するサービスです。
※日報や証明書等はPDFファイルでダウンロードできます。</t>
    <phoneticPr fontId="5"/>
  </si>
  <si>
    <t>③</t>
    <phoneticPr fontId="5"/>
  </si>
  <si>
    <t>提供サービス、推奨環境、システム利用料等の詳細につきましては、ホームページをご確認ください。</t>
    <rPh sb="0" eb="2">
      <t>テイキョウ</t>
    </rPh>
    <phoneticPr fontId="5"/>
  </si>
  <si>
    <t>２．ラビーネット（全日会員支援ポータルサイト）</t>
    <rPh sb="9" eb="11">
      <t>ゼンニチ</t>
    </rPh>
    <rPh sb="11" eb="13">
      <t>カイイン</t>
    </rPh>
    <rPh sb="13" eb="15">
      <t>シエン</t>
    </rPh>
    <phoneticPr fontId="5"/>
  </si>
  <si>
    <t>https://portal.rabbynet.zennichi.or.jp/</t>
    <phoneticPr fontId="5"/>
  </si>
  <si>
    <t>ラビーネットについて</t>
    <phoneticPr fontId="5"/>
  </si>
  <si>
    <t>全日総本部が運営するワンランク上の業務支援、全日会員支援ポータルサイトです。
ラビーネット登録・検索システムをはじめ、会員の皆様の日々の業務に欠かせないツール利用の入口となります。全日が提供する30以上のツールをすべてここに集めました。</t>
    <phoneticPr fontId="5"/>
  </si>
  <si>
    <t>業務支援ツール</t>
    <rPh sb="0" eb="2">
      <t>ギョウム</t>
    </rPh>
    <rPh sb="2" eb="4">
      <t>シエン</t>
    </rPh>
    <phoneticPr fontId="5"/>
  </si>
  <si>
    <t>ラビーネット契約書類作成システム</t>
    <rPh sb="6" eb="9">
      <t>ケイヤクショ</t>
    </rPh>
    <rPh sb="9" eb="10">
      <t>ルイ</t>
    </rPh>
    <rPh sb="10" eb="12">
      <t>サクセイ</t>
    </rPh>
    <phoneticPr fontId="55"/>
  </si>
  <si>
    <t>インターネット環境があればいつでもどこでも契約書類の作成が可能。</t>
    <rPh sb="7" eb="9">
      <t>カンキョウ</t>
    </rPh>
    <rPh sb="21" eb="24">
      <t>ケイヤクショ</t>
    </rPh>
    <rPh sb="24" eb="25">
      <t>ルイ</t>
    </rPh>
    <rPh sb="26" eb="28">
      <t>サクセイ</t>
    </rPh>
    <rPh sb="29" eb="31">
      <t>カノウ</t>
    </rPh>
    <phoneticPr fontId="55"/>
  </si>
  <si>
    <t>契約書・書式集</t>
    <phoneticPr fontId="5"/>
  </si>
  <si>
    <t>不動産業必須アイテム。重説・契約書・媒介契約書・不動産関連書式。</t>
    <phoneticPr fontId="5"/>
  </si>
  <si>
    <t>マイページメイカー（ホームページ作成ソフト）</t>
    <phoneticPr fontId="5"/>
  </si>
  <si>
    <t>約10分で作成できるホームページ作成ソフト。無料なので是非ご利用ください。</t>
    <phoneticPr fontId="5"/>
  </si>
  <si>
    <t>ラビーネット不動産査定（会員特別価格）</t>
    <phoneticPr fontId="5"/>
  </si>
  <si>
    <t>簡易価格査定システムです。営業ツールでご活用ください。月額負担なので数量制限なし！</t>
    <phoneticPr fontId="5"/>
  </si>
  <si>
    <t>間取り図作成・販売図面作成ソフト（会員特別価格）</t>
    <phoneticPr fontId="5"/>
  </si>
  <si>
    <t>誰でも簡単に作成できる間取り図を特別価格にてご提供！専用のサポート窓口もご用意。</t>
    <phoneticPr fontId="5"/>
  </si>
  <si>
    <t>ブルーマップ・登記簿情報（会員特別価格）</t>
    <rPh sb="13" eb="15">
      <t>カイイン</t>
    </rPh>
    <rPh sb="15" eb="17">
      <t>トクベツ</t>
    </rPh>
    <rPh sb="17" eb="19">
      <t>カカク</t>
    </rPh>
    <phoneticPr fontId="5"/>
  </si>
  <si>
    <t>登記情報は法務局より安く取得可能！ブルーマップ・住宅地図・登記情報の配信サービスです。</t>
    <phoneticPr fontId="5"/>
  </si>
  <si>
    <t>賃貸管理ソフト（会員特別価格）</t>
    <phoneticPr fontId="5"/>
  </si>
  <si>
    <t>業界内でも高機能な賃貸管理ソフトを特別価格にてご提供！</t>
    <phoneticPr fontId="5"/>
  </si>
  <si>
    <t>住宅インスペクション、web版既存住宅価格査定マニュアル、評価額レポート、ローンシミュレーション、PDF to JPEGファイル変換ツール、IT重説、マルチポータル出稿システム、既存住宅売買瑕疵担保責任保険（宅建業者用）団体割引、利回り計算、小中学校・学区リンク集、反響メール返信文例集・・・</t>
    <rPh sb="72" eb="74">
      <t>ジュウセツ</t>
    </rPh>
    <rPh sb="82" eb="84">
      <t>シュッコウ</t>
    </rPh>
    <phoneticPr fontId="5"/>
  </si>
  <si>
    <t>３．Z-portal（不動産専門ポータルサイト）</t>
    <rPh sb="11" eb="14">
      <t>フドウサン</t>
    </rPh>
    <rPh sb="14" eb="16">
      <t>センモン</t>
    </rPh>
    <phoneticPr fontId="5"/>
  </si>
  <si>
    <t>https://www.kinki.zennichi.or.jp/portal/</t>
    <phoneticPr fontId="5"/>
  </si>
  <si>
    <t>Z-portalについて</t>
    <phoneticPr fontId="5"/>
  </si>
  <si>
    <t>※ラビーネットのログインID・パスワードにてご利用いただけます。</t>
    <rPh sb="23" eb="25">
      <t>リヨウ</t>
    </rPh>
    <phoneticPr fontId="55"/>
  </si>
  <si>
    <t>近畿流通センターが運営する不動産専門ポータルサイトです。
会社経営・運営に役立つ各種サポートコンテンツをご利用いただけます。</t>
    <phoneticPr fontId="5"/>
  </si>
  <si>
    <t>提供コンテンツ</t>
    <rPh sb="0" eb="2">
      <t>テイキョウ</t>
    </rPh>
    <phoneticPr fontId="5"/>
  </si>
  <si>
    <t>お役立ち情報（Z-movie NEO）</t>
    <phoneticPr fontId="5"/>
  </si>
  <si>
    <t>法改正・助成金の解説など不動産業の経営に役立つ情報を短編動画で配信。</t>
    <phoneticPr fontId="5"/>
  </si>
  <si>
    <t>専門家への相談システム（Z-support）</t>
    <phoneticPr fontId="5"/>
  </si>
  <si>
    <t>不動産取引や書類作成に関する疑問点から会社経営にまつわるお悩みまで、様々な分野の専門家（弁護士・不動産鑑定士・土地家屋調査士・建築士・司法書士・税理士など）がメールで問題解決のお手伝いをします。</t>
    <phoneticPr fontId="5"/>
  </si>
  <si>
    <t>不動産査定サービス</t>
    <phoneticPr fontId="5"/>
  </si>
  <si>
    <t>Z-supportアドバイザーの弁護士、税理士等からの物件査定依頼を全日会員が請け負うことができます。また、全日会員同士で査定を依頼することもできます。</t>
    <phoneticPr fontId="5"/>
  </si>
  <si>
    <t>４．各種サービス申し込みについて</t>
    <rPh sb="2" eb="4">
      <t>カクシュ</t>
    </rPh>
    <rPh sb="8" eb="9">
      <t>モウ</t>
    </rPh>
    <rPh sb="10" eb="11">
      <t>コ</t>
    </rPh>
    <phoneticPr fontId="5"/>
  </si>
  <si>
    <t>レインズIP型サービス</t>
    <phoneticPr fontId="5"/>
  </si>
  <si>
    <r>
      <rPr>
        <b/>
        <sz val="10.5"/>
        <color theme="1"/>
        <rFont val="Meiryo UI"/>
        <family val="3"/>
        <charset val="128"/>
      </rPr>
      <t>「レインズIP型サービス利用申込書」</t>
    </r>
    <r>
      <rPr>
        <sz val="10.5"/>
        <color theme="1"/>
        <rFont val="Meiryo UI"/>
        <family val="3"/>
        <charset val="128"/>
      </rPr>
      <t>をご記入の上、ご提出ください。</t>
    </r>
    <rPh sb="12" eb="14">
      <t>リヨウ</t>
    </rPh>
    <phoneticPr fontId="5"/>
  </si>
  <si>
    <t>ラビーネット（全日会員支援ポータルサイト）、Z-portal（不動産専門ポータルサイト）</t>
    <phoneticPr fontId="5"/>
  </si>
  <si>
    <t>２つのポータルサイトは共通のID・パスワードでご利用いただけます。
　「ラビーネット会員加入申込書」をご記入の上、ご提出ください。</t>
    <phoneticPr fontId="5"/>
  </si>
  <si>
    <t>お問合せ先：全日本不動産近畿流通センター（TEL：06-6947-1131）</t>
    <phoneticPr fontId="5"/>
  </si>
  <si>
    <t>返信先ＦＡＸ番号</t>
    <rPh sb="0" eb="2">
      <t>ヘンシン</t>
    </rPh>
    <rPh sb="2" eb="3">
      <t>サキ</t>
    </rPh>
    <rPh sb="6" eb="8">
      <t>バンゴウ</t>
    </rPh>
    <phoneticPr fontId="61"/>
  </si>
  <si>
    <t>06-6947-1586</t>
    <phoneticPr fontId="61"/>
  </si>
  <si>
    <t>申込年月日</t>
    <rPh sb="0" eb="2">
      <t>モウシコミ</t>
    </rPh>
    <rPh sb="2" eb="5">
      <t>ネンガッピ</t>
    </rPh>
    <phoneticPr fontId="61"/>
  </si>
  <si>
    <t>：</t>
    <phoneticPr fontId="61"/>
  </si>
  <si>
    <t>令和</t>
    <rPh sb="0" eb="1">
      <t>レイ</t>
    </rPh>
    <rPh sb="1" eb="2">
      <t>ワ</t>
    </rPh>
    <phoneticPr fontId="61"/>
  </si>
  <si>
    <t>年</t>
    <rPh sb="0" eb="1">
      <t>ネン</t>
    </rPh>
    <phoneticPr fontId="61"/>
  </si>
  <si>
    <t>月</t>
    <rPh sb="0" eb="1">
      <t>ガツ</t>
    </rPh>
    <phoneticPr fontId="61"/>
  </si>
  <si>
    <t>日</t>
    <rPh sb="0" eb="1">
      <t>ニチ</t>
    </rPh>
    <phoneticPr fontId="61"/>
  </si>
  <si>
    <t>▼　近畿レインズIP型／ラビーネット加入申込書　▼</t>
    <rPh sb="2" eb="4">
      <t>キンキ</t>
    </rPh>
    <rPh sb="10" eb="11">
      <t>ガタ</t>
    </rPh>
    <phoneticPr fontId="61"/>
  </si>
  <si>
    <t>　近畿レインズIP型（以下レインズ）、ラビーネット（会員業務支援システム）の諸規程並びに</t>
    <rPh sb="1" eb="3">
      <t>キンキ</t>
    </rPh>
    <rPh sb="9" eb="10">
      <t>ガタ</t>
    </rPh>
    <rPh sb="26" eb="28">
      <t>カイイン</t>
    </rPh>
    <rPh sb="28" eb="30">
      <t>ギョウム</t>
    </rPh>
    <rPh sb="30" eb="32">
      <t>シエン</t>
    </rPh>
    <rPh sb="41" eb="42">
      <t>ナラ</t>
    </rPh>
    <phoneticPr fontId="61"/>
  </si>
  <si>
    <t>利用条件を遵守して利用することを確約し加入申込します。</t>
    <phoneticPr fontId="61"/>
  </si>
  <si>
    <t>　商号又は名称（支店名も記載）</t>
    <rPh sb="1" eb="3">
      <t>ショウゴウ</t>
    </rPh>
    <rPh sb="3" eb="4">
      <t>マタ</t>
    </rPh>
    <rPh sb="5" eb="7">
      <t>メイショウ</t>
    </rPh>
    <rPh sb="8" eb="11">
      <t>シテンメイ</t>
    </rPh>
    <rPh sb="12" eb="14">
      <t>キサイ</t>
    </rPh>
    <phoneticPr fontId="61"/>
  </si>
  <si>
    <t>　代表者名</t>
    <phoneticPr fontId="61"/>
  </si>
  <si>
    <t>　免許番号</t>
    <rPh sb="1" eb="3">
      <t>メンキョ</t>
    </rPh>
    <rPh sb="3" eb="5">
      <t>バンゴウ</t>
    </rPh>
    <phoneticPr fontId="61"/>
  </si>
  <si>
    <t>　担当者名</t>
    <phoneticPr fontId="61"/>
  </si>
  <si>
    <t>　所在地　〒</t>
    <rPh sb="1" eb="4">
      <t>ショザイチ</t>
    </rPh>
    <phoneticPr fontId="61"/>
  </si>
  <si>
    <t>－</t>
    <phoneticPr fontId="55"/>
  </si>
  <si>
    <t>　TEL</t>
    <phoneticPr fontId="61"/>
  </si>
  <si>
    <t>　FAX</t>
    <phoneticPr fontId="61"/>
  </si>
  <si>
    <t>ー</t>
    <phoneticPr fontId="55"/>
  </si>
  <si>
    <t>ご</t>
    <phoneticPr fontId="61"/>
  </si>
  <si>
    <t>注</t>
    <rPh sb="0" eb="1">
      <t>チュウ</t>
    </rPh>
    <phoneticPr fontId="61"/>
  </si>
  <si>
    <t>意</t>
    <rPh sb="0" eb="1">
      <t>イ</t>
    </rPh>
    <phoneticPr fontId="61"/>
  </si>
  <si>
    <t>・</t>
    <phoneticPr fontId="61"/>
  </si>
  <si>
    <t>このお申込でレインズのIDとラビーネットのIDの二つのIDが発行されます。</t>
    <phoneticPr fontId="61"/>
  </si>
  <si>
    <t>レインズは（公社）近畿圏不動産流通機構が運営するコンピュータシステムです。このシステムを利用し物件情報を登録することで宅建業法34条2項の指定流通機構への登録義務を果たすことができます。</t>
    <rPh sb="6" eb="8">
      <t>コウシャ</t>
    </rPh>
    <rPh sb="9" eb="12">
      <t>キンキケン</t>
    </rPh>
    <rPh sb="44" eb="46">
      <t>リヨウ</t>
    </rPh>
    <rPh sb="47" eb="49">
      <t>ブッケン</t>
    </rPh>
    <rPh sb="49" eb="51">
      <t>ジョウホウ</t>
    </rPh>
    <rPh sb="52" eb="54">
      <t>トウロク</t>
    </rPh>
    <phoneticPr fontId="61"/>
  </si>
  <si>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61"/>
  </si>
  <si>
    <r>
      <t xml:space="preserve">各サイトを利用する前に必ず運営規程や利用規約・ガイドライン、マニュアル等をご一読ください。
また、利用に際しましては各法令を遵守して下さい。
</t>
    </r>
    <r>
      <rPr>
        <b/>
        <u/>
        <sz val="12"/>
        <color theme="1"/>
        <rFont val="メイリオ"/>
        <family val="3"/>
        <charset val="128"/>
      </rPr>
      <t xml:space="preserve">規約やマニュアル等は各サイトに掲載しております。
</t>
    </r>
    <r>
      <rPr>
        <sz val="10"/>
        <color theme="1"/>
        <rFont val="メイリオ"/>
        <family val="3"/>
        <charset val="128"/>
      </rPr>
      <t xml:space="preserve">（ラビーネットの運営規程は「新規お申し込みの方」ページに設置しております）
</t>
    </r>
    <rPh sb="66" eb="67">
      <t>クダ</t>
    </rPh>
    <rPh sb="110" eb="112">
      <t>シンキ</t>
    </rPh>
    <rPh sb="118" eb="119">
      <t>カタ</t>
    </rPh>
    <phoneticPr fontId="61"/>
  </si>
  <si>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61"/>
  </si>
  <si>
    <t xml:space="preserve">「IP型システム利用料」は、レインズのご利用に応じて従量制で課金されます。レインズ利用料のご請求は「SMBCファイナンスサービス(株)」を通じ、お支払い方法は「口座振替」か「払込票（コンビニエンスストアのみで利用可能）」のいずれかとなります。課金対象項目やお支払方法等、詳しくは近畿レインズIP型ホームページを御覧ください。
</t>
    <rPh sb="73" eb="76">
      <t>シ</t>
    </rPh>
    <rPh sb="76" eb="78">
      <t>ホウホウ</t>
    </rPh>
    <phoneticPr fontId="61"/>
  </si>
  <si>
    <t>各システムのIDは供託日以降（新入会員のみ。既会員は随時）、当協会へ登録の御社FAX番号へご通知致します。初期のパスワードは当センターで自動設定致します。
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8" eb="80">
      <t>キボウ</t>
    </rPh>
    <rPh sb="88" eb="90">
      <t>ヘンコウ</t>
    </rPh>
    <rPh sb="93" eb="95">
      <t>バアイ</t>
    </rPh>
    <rPh sb="96" eb="98">
      <t>イチド</t>
    </rPh>
    <rPh sb="104" eb="106">
      <t>カクジ</t>
    </rPh>
    <rPh sb="111" eb="112">
      <t>ネガ</t>
    </rPh>
    <rPh sb="113" eb="114">
      <t>イタ</t>
    </rPh>
    <phoneticPr fontId="61"/>
  </si>
  <si>
    <r>
      <t>◆お申込みありがとうございました。</t>
    </r>
    <r>
      <rPr>
        <sz val="11"/>
        <color theme="0"/>
        <rFont val="メイリオ"/>
        <family val="3"/>
        <charset val="128"/>
      </rPr>
      <t>◎◎</t>
    </r>
    <phoneticPr fontId="61"/>
  </si>
  <si>
    <t>〒５４０－００１２　大阪市中央区谷町1丁目3-26　全日大阪会館</t>
  </si>
  <si>
    <t>全日本不動産近畿流通センター</t>
    <rPh sb="0" eb="3">
      <t>ゼンニホン</t>
    </rPh>
    <rPh sb="3" eb="6">
      <t>フドウサン</t>
    </rPh>
    <phoneticPr fontId="61"/>
  </si>
  <si>
    <t>電話</t>
    <phoneticPr fontId="61"/>
  </si>
  <si>
    <t>06-6947-1131</t>
    <phoneticPr fontId="61"/>
  </si>
  <si>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</si>
  <si>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</si>
  <si>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</si>
  <si>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</si>
  <si>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区市町村コード</t>
    <rPh sb="0" eb="4">
      <t>クシチョウソン</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</si>
  <si>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</si>
  <si>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</si>
  <si>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</si>
  <si>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　会　長　秋　山　　　始　殿</t>
    <rPh sb="1" eb="2">
      <t>カイ</t>
    </rPh>
    <rPh sb="3" eb="4">
      <t>チョウ</t>
    </rPh>
    <rPh sb="5" eb="6">
      <t>アキ</t>
    </rPh>
    <rPh sb="7" eb="8">
      <t>ヤマ</t>
    </rPh>
    <rPh sb="11" eb="12">
      <t>ハジメ</t>
    </rPh>
    <rPh sb="13" eb="14">
      <t>ドノ</t>
    </rPh>
    <phoneticPr fontId="5"/>
  </si>
  <si>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</si>
  <si>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</si>
  <si>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</si>
  <si>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</si>
  <si>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</si>
  <si>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</si>
  <si>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年月日</t>
    <rPh sb="0" eb="3">
      <t>ネンガッピ</t>
    </rPh>
    <phoneticPr fontId="5"/>
  </si>
  <si>
    <t>開始日</t>
    <rPh sb="0" eb="3">
      <t>カイシビ</t>
    </rPh>
    <phoneticPr fontId="5"/>
  </si>
  <si>
    <t>資　本　金</t>
    <rPh sb="0" eb="1">
      <t>シ</t>
    </rPh>
    <rPh sb="2" eb="3">
      <t>ホン</t>
    </rPh>
    <rPh sb="4" eb="5">
      <t>キン</t>
    </rPh>
    <phoneticPr fontId="5"/>
  </si>
  <si>
    <t>万円</t>
    <rPh sb="0" eb="1">
      <t>マン</t>
    </rPh>
    <rPh sb="1" eb="2">
      <t>エン</t>
    </rPh>
    <phoneticPr fontId="5"/>
  </si>
  <si>
    <t>主たる事業</t>
    <rPh sb="0" eb="1">
      <t>シュ</t>
    </rPh>
    <rPh sb="3" eb="5">
      <t>ジギョウ</t>
    </rPh>
    <phoneticPr fontId="5"/>
  </si>
  <si>
    <t>共済事業に関する</t>
    <phoneticPr fontId="5"/>
  </si>
  <si>
    <t>1.</t>
    <phoneticPr fontId="5"/>
  </si>
  <si>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5"/>
  </si>
  <si>
    <t>告知事項</t>
    <phoneticPr fontId="5"/>
  </si>
  <si>
    <t>2.</t>
    <phoneticPr fontId="5"/>
  </si>
  <si>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</si>
  <si>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t>（下記注参照）</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</si>
  <si>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</si>
  <si>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</si>
  <si>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</si>
  <si>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</si>
  <si>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</si>
  <si>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</si>
  <si>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</si>
  <si>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</si>
  <si>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秋　山　　始</t>
    <rPh sb="8" eb="9">
      <t>アキ</t>
    </rPh>
    <rPh sb="10" eb="11">
      <t>ヤマ</t>
    </rPh>
    <rPh sb="13" eb="14">
      <t>ハジメ</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</si>
  <si>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</si>
  <si>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</si>
  <si>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</si>
  <si>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</si>
  <si>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</si>
  <si>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</si>
  <si>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5"/>
  </si>
  <si>
    <t>一般の皆様へ</t>
    <rPh sb="0" eb="2">
      <t>イッパン</t>
    </rPh>
    <rPh sb="3" eb="5">
      <t>ミナサマ</t>
    </rPh>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</si>
  <si>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5"/>
  </si>
  <si>
    <t>個人情報の利用目的</t>
    <rPh sb="0" eb="2">
      <t>コジン</t>
    </rPh>
    <rPh sb="2" eb="4">
      <t>ジョウホウ</t>
    </rPh>
    <rPh sb="5" eb="7">
      <t>リヨウ</t>
    </rPh>
    <rPh sb="7" eb="9">
      <t>モクテキ</t>
    </rPh>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</si>
  <si>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</si>
  <si>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</si>
  <si>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</si>
  <si>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</si>
  <si>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</si>
  <si>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5"/>
  </si>
  <si>
    <t>セキュリティ対策</t>
    <rPh sb="6" eb="8">
      <t>タイサク</t>
    </rPh>
    <phoneticPr fontId="5"/>
  </si>
  <si>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5"/>
  </si>
  <si>
    <t>個人情報処理の外部委託</t>
    <rPh sb="0" eb="2">
      <t>コジン</t>
    </rPh>
    <rPh sb="2" eb="4">
      <t>ジョウホウ</t>
    </rPh>
    <rPh sb="4" eb="6">
      <t>ショリ</t>
    </rPh>
    <rPh sb="7" eb="9">
      <t>ガイブ</t>
    </rPh>
    <rPh sb="9" eb="11">
      <t>イタク</t>
    </rPh>
    <phoneticPr fontId="5"/>
  </si>
  <si>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5"/>
  </si>
  <si>
    <t>個人情報の共同利用</t>
    <rPh sb="0" eb="2">
      <t>コジン</t>
    </rPh>
    <rPh sb="2" eb="4">
      <t>ジョウホウ</t>
    </rPh>
    <rPh sb="5" eb="7">
      <t>キョウドウ</t>
    </rPh>
    <rPh sb="7" eb="9">
      <t>リヨウ</t>
    </rPh>
    <phoneticPr fontId="5"/>
  </si>
  <si>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</si>
  <si>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</si>
  <si>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</si>
  <si>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</si>
  <si>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</si>
  <si>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</si>
  <si>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</si>
  <si>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</si>
  <si>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</si>
  <si>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5"/>
  </si>
  <si>
    <r>
      <t>入</t>
    </r>
    <r>
      <rPr>
        <sz val="24"/>
        <color indexed="8"/>
        <rFont val="Century"/>
        <family val="1"/>
      </rPr>
      <t xml:space="preserve"> </t>
    </r>
    <r>
      <rPr>
        <sz val="24"/>
        <color indexed="8"/>
        <rFont val="ＭＳ 明朝"/>
        <family val="1"/>
        <charset val="128"/>
      </rPr>
      <t>会</t>
    </r>
    <r>
      <rPr>
        <sz val="24"/>
        <color indexed="8"/>
        <rFont val="Century"/>
        <family val="1"/>
      </rPr>
      <t xml:space="preserve"> </t>
    </r>
    <r>
      <rPr>
        <sz val="24"/>
        <color indexed="8"/>
        <rFont val="ＭＳ 明朝"/>
        <family val="1"/>
        <charset val="128"/>
      </rPr>
      <t>申</t>
    </r>
    <r>
      <rPr>
        <sz val="24"/>
        <color indexed="8"/>
        <rFont val="Century"/>
        <family val="1"/>
      </rPr>
      <t xml:space="preserve"> </t>
    </r>
    <r>
      <rPr>
        <sz val="24"/>
        <color indexed="8"/>
        <rFont val="ＭＳ 明朝"/>
        <family val="1"/>
        <charset val="128"/>
      </rPr>
      <t>込</t>
    </r>
    <r>
      <rPr>
        <sz val="24"/>
        <color indexed="8"/>
        <rFont val="Century"/>
        <family val="1"/>
      </rPr>
      <t xml:space="preserve"> </t>
    </r>
    <r>
      <rPr>
        <sz val="24"/>
        <color indexed="8"/>
        <rFont val="ＭＳ 明朝"/>
        <family val="1"/>
        <charset val="128"/>
      </rPr>
      <t>書</t>
    </r>
    <phoneticPr fontId="5"/>
  </si>
  <si>
    <t>全日本不動産政治連盟　会長　殿</t>
    <phoneticPr fontId="5"/>
  </si>
  <si>
    <t>　私は、この度、全日本不動産政治連盟の主旨に賛同し、入会します。</t>
  </si>
  <si>
    <t>明治</t>
    <rPh sb="0" eb="2">
      <t>メイジ</t>
    </rPh>
    <phoneticPr fontId="5"/>
  </si>
  <si>
    <t>(フリガナ）</t>
    <phoneticPr fontId="5"/>
  </si>
  <si>
    <t>氏名</t>
    <rPh sb="0" eb="2">
      <t>しめい</t>
    </rPh>
    <phoneticPr fontId="6" type="Hiragana"/>
  </si>
  <si>
    <t>大正</t>
    <rPh sb="0" eb="2">
      <t>タイショウ</t>
    </rPh>
    <phoneticPr fontId="5"/>
  </si>
  <si>
    <t>昭和</t>
    <rPh sb="0" eb="2">
      <t>ショウワ</t>
    </rPh>
    <phoneticPr fontId="5"/>
  </si>
  <si>
    <t>性　　別</t>
  </si>
  <si>
    <t>年　</t>
    <phoneticPr fontId="5"/>
  </si>
  <si>
    <t>日生</t>
    <rPh sb="0" eb="1">
      <t>ニチ</t>
    </rPh>
    <rPh sb="1" eb="2">
      <t>ウ</t>
    </rPh>
    <phoneticPr fontId="5"/>
  </si>
  <si>
    <t>平成</t>
    <rPh sb="0" eb="2">
      <t>ヘイセイ</t>
    </rPh>
    <phoneticPr fontId="5"/>
  </si>
  <si>
    <t>令和</t>
    <rPh sb="0" eb="1">
      <t>レイ</t>
    </rPh>
    <rPh sb="1" eb="2">
      <t>ワ</t>
    </rPh>
    <phoneticPr fontId="5"/>
  </si>
  <si>
    <r>
      <t>現</t>
    </r>
    <r>
      <rPr>
        <sz val="12"/>
        <color indexed="8"/>
        <rFont val="Century"/>
        <family val="1"/>
      </rPr>
      <t xml:space="preserve"> </t>
    </r>
    <r>
      <rPr>
        <sz val="12"/>
        <color indexed="8"/>
        <rFont val="ＭＳ 明朝"/>
        <family val="1"/>
        <charset val="128"/>
      </rPr>
      <t>住</t>
    </r>
    <r>
      <rPr>
        <sz val="12"/>
        <color indexed="8"/>
        <rFont val="Century"/>
        <family val="1"/>
      </rPr>
      <t xml:space="preserve"> </t>
    </r>
    <r>
      <rPr>
        <sz val="12"/>
        <color indexed="8"/>
        <rFont val="ＭＳ 明朝"/>
        <family val="1"/>
        <charset val="128"/>
      </rPr>
      <t>所</t>
    </r>
  </si>
  <si>
    <t>〒　</t>
    <phoneticPr fontId="5"/>
  </si>
  <si>
    <t>男</t>
    <rPh sb="0" eb="1">
      <t>オトコ</t>
    </rPh>
    <phoneticPr fontId="5"/>
  </si>
  <si>
    <t>（自宅）</t>
    <phoneticPr fontId="5"/>
  </si>
  <si>
    <t>女</t>
    <rPh sb="0" eb="1">
      <t>オンナ</t>
    </rPh>
    <phoneticPr fontId="5"/>
  </si>
  <si>
    <t>電話：</t>
    <phoneticPr fontId="5"/>
  </si>
  <si>
    <t>所属している会社名</t>
    <phoneticPr fontId="5"/>
  </si>
  <si>
    <t>住　所</t>
  </si>
  <si>
    <r>
      <t xml:space="preserve"> </t>
    </r>
    <r>
      <rPr>
        <sz val="12"/>
        <color indexed="8"/>
        <rFont val="ＭＳ 明朝"/>
        <family val="1"/>
        <charset val="128"/>
      </rPr>
      <t>免許種別</t>
    </r>
  </si>
  <si>
    <t>免許番号</t>
  </si>
  <si>
    <t>知事</t>
    <rPh sb="0" eb="2">
      <t>チジ</t>
    </rPh>
    <phoneticPr fontId="5"/>
  </si>
  <si>
    <t>大臣</t>
    <rPh sb="0" eb="2">
      <t>ダイジン</t>
    </rPh>
    <phoneticPr fontId="5"/>
  </si>
  <si>
    <t>◆地方本部記入欄</t>
  </si>
  <si>
    <t>統一コード</t>
  </si>
  <si>
    <t>本　部　名</t>
    <phoneticPr fontId="5"/>
  </si>
  <si>
    <t>支　部　名</t>
    <phoneticPr fontId="5"/>
  </si>
  <si>
    <t>本部確認日</t>
  </si>
  <si>
    <t>　　令和　　　　年　　　　月　　　　日</t>
    <rPh sb="2" eb="3">
      <t>レイ</t>
    </rPh>
    <rPh sb="3" eb="4">
      <t>ワ</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</si>
  <si>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</si>
  <si>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</si>
  <si>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</si>
  <si>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</si>
  <si>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不動産保証協会</t>
    <rPh sb="3" eb="5">
      <t>ホショウ</t>
    </rPh>
    <phoneticPr fontId="5"/>
  </si>
  <si>
    <t>免許証番号</t>
    <rPh sb="0" eb="1">
      <t>メン</t>
    </rPh>
    <rPh sb="1" eb="2">
      <t>モト</t>
    </rPh>
    <rPh sb="2" eb="3">
      <t>アカシ</t>
    </rPh>
    <rPh sb="3" eb="5">
      <t>バンゴウ</t>
    </rPh>
    <phoneticPr fontId="5"/>
  </si>
  <si>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</si>
  <si>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</si>
  <si>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5"/>
  </si>
  <si>
    <t>令和</t>
    <rPh sb="0" eb="1">
      <t>レイ</t>
    </rPh>
    <rPh sb="1" eb="2">
      <t>カズ</t>
    </rPh>
    <phoneticPr fontId="5"/>
  </si>
  <si>
    <t>主たる事務所の商号又は名称</t>
    <rPh sb="0" eb="1">
      <t>シュ</t>
    </rPh>
    <rPh sb="3" eb="6">
      <t>ジムショ</t>
    </rPh>
    <rPh sb="7" eb="9">
      <t>ショウゴウ</t>
    </rPh>
    <rPh sb="9" eb="10">
      <t>マタ</t>
    </rPh>
    <rPh sb="11" eb="13">
      <t>メイショウ</t>
    </rPh>
    <phoneticPr fontId="5"/>
  </si>
  <si>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</si>
  <si>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専　　任　　宅地建物　　取 引 士</t>
    <rPh sb="0" eb="1">
      <t>セン</t>
    </rPh>
    <rPh sb="3" eb="4">
      <t>ニン</t>
    </rPh>
    <rPh sb="6" eb="8">
      <t>タクチ</t>
    </rPh>
    <rPh sb="8" eb="10">
      <t>タテモノ</t>
    </rPh>
    <rPh sb="12" eb="13">
      <t>トリ</t>
    </rPh>
    <rPh sb="14" eb="15">
      <t>イン</t>
    </rPh>
    <rPh sb="16" eb="17">
      <t>シ</t>
    </rPh>
    <phoneticPr fontId="5"/>
  </si>
  <si>
    <t>岩手県</t>
    <phoneticPr fontId="5"/>
  </si>
  <si>
    <t>宮城県</t>
    <phoneticPr fontId="5"/>
  </si>
  <si>
    <t>秋田県</t>
    <phoneticPr fontId="5"/>
  </si>
  <si>
    <t>山形県</t>
    <phoneticPr fontId="5"/>
  </si>
  <si>
    <t>福島県</t>
    <phoneticPr fontId="5"/>
  </si>
  <si>
    <t>茨城県</t>
    <phoneticPr fontId="5"/>
  </si>
  <si>
    <t>栃木県</t>
    <phoneticPr fontId="5"/>
  </si>
  <si>
    <t>群馬県</t>
    <phoneticPr fontId="5"/>
  </si>
  <si>
    <t>埼玉県</t>
    <phoneticPr fontId="5"/>
  </si>
  <si>
    <t>千葉県</t>
    <phoneticPr fontId="5"/>
  </si>
  <si>
    <t>東京都</t>
    <phoneticPr fontId="5"/>
  </si>
  <si>
    <t>神奈川県</t>
    <phoneticPr fontId="5"/>
  </si>
  <si>
    <t>新潟県</t>
    <phoneticPr fontId="5"/>
  </si>
  <si>
    <t>富山県</t>
    <phoneticPr fontId="5"/>
  </si>
  <si>
    <t>石川県</t>
    <phoneticPr fontId="5"/>
  </si>
  <si>
    <t>福井県</t>
    <phoneticPr fontId="5"/>
  </si>
  <si>
    <t>山梨県</t>
    <phoneticPr fontId="5"/>
  </si>
  <si>
    <t>長野県</t>
    <phoneticPr fontId="5"/>
  </si>
  <si>
    <t>岐阜県</t>
    <phoneticPr fontId="5"/>
  </si>
  <si>
    <t>静岡県</t>
    <phoneticPr fontId="5"/>
  </si>
  <si>
    <t>愛知県</t>
    <phoneticPr fontId="5"/>
  </si>
  <si>
    <t>三重県</t>
    <phoneticPr fontId="5"/>
  </si>
  <si>
    <t>滋賀県</t>
    <phoneticPr fontId="5"/>
  </si>
  <si>
    <t>京都府</t>
    <phoneticPr fontId="5"/>
  </si>
  <si>
    <t>大阪府</t>
    <phoneticPr fontId="5"/>
  </si>
  <si>
    <t>兵庫県</t>
    <phoneticPr fontId="5"/>
  </si>
  <si>
    <t>奈良県</t>
    <phoneticPr fontId="5"/>
  </si>
  <si>
    <t>和歌山県</t>
    <phoneticPr fontId="5"/>
  </si>
  <si>
    <t>鳥取県</t>
    <phoneticPr fontId="5"/>
  </si>
  <si>
    <t>島根県</t>
    <phoneticPr fontId="5"/>
  </si>
  <si>
    <t>岡山県</t>
    <phoneticPr fontId="5"/>
  </si>
  <si>
    <t>広島県</t>
    <phoneticPr fontId="5"/>
  </si>
  <si>
    <t>山口県</t>
    <phoneticPr fontId="5"/>
  </si>
  <si>
    <t>徳島県</t>
    <phoneticPr fontId="5"/>
  </si>
  <si>
    <t>香川県</t>
    <phoneticPr fontId="5"/>
  </si>
  <si>
    <t>愛媛県</t>
    <phoneticPr fontId="5"/>
  </si>
  <si>
    <t>高知県</t>
    <phoneticPr fontId="5"/>
  </si>
  <si>
    <t>福岡県</t>
    <phoneticPr fontId="5"/>
  </si>
  <si>
    <t>佐賀県</t>
    <phoneticPr fontId="5"/>
  </si>
  <si>
    <t>長崎県</t>
    <phoneticPr fontId="5"/>
  </si>
  <si>
    <t>熊本県</t>
    <phoneticPr fontId="5"/>
  </si>
  <si>
    <t>大分県</t>
    <phoneticPr fontId="5"/>
  </si>
  <si>
    <t>宮崎県</t>
    <phoneticPr fontId="5"/>
  </si>
  <si>
    <t>鹿児島県</t>
    <phoneticPr fontId="5"/>
  </si>
  <si>
    <t>沖縄県</t>
    <phoneticPr fontId="5"/>
  </si>
  <si>
    <t>本籍</t>
    <rPh sb="0" eb="2">
      <t>ﾎﾝｾｷ</t>
    </rPh>
    <phoneticPr fontId="5" type="halfwidthKatakana"/>
  </si>
  <si>
    <t>限度額</t>
    <rPh sb="0" eb="3">
      <t>ｹﾞﾝﾄﾞｶﾞｸ</t>
    </rPh>
    <phoneticPr fontId="5" type="halfwidthKatakana"/>
  </si>
  <si>
    <t>円</t>
    <rPh sb="0" eb="1">
      <t>ｴﾝ</t>
    </rPh>
    <phoneticPr fontId="5" type="halfwidthKatakana"/>
  </si>
  <si>
    <t xml:space="preserve"> </t>
    <phoneticPr fontId="55"/>
  </si>
  <si>
    <t>専任の宅地建物取引士(１人目)</t>
    <rPh sb="0" eb="2">
      <t>ｾﾝﾆﾝ</t>
    </rPh>
    <rPh sb="3" eb="7">
      <t>ﾀｸﾁﾀﾃﾓﾉ</t>
    </rPh>
    <rPh sb="7" eb="10">
      <t>ﾄﾘﾋｷｼ</t>
    </rPh>
    <rPh sb="12" eb="14">
      <t>ﾆﾝﾒ</t>
    </rPh>
    <phoneticPr fontId="5" type="halfwidthKatakana"/>
  </si>
  <si>
    <t>職歴（２人目）</t>
    <rPh sb="0" eb="2">
      <t>ｼｮｸﾚｷ</t>
    </rPh>
    <rPh sb="4" eb="5">
      <t>ﾆﾝ</t>
    </rPh>
    <rPh sb="5" eb="6">
      <t>ﾒ</t>
    </rPh>
    <phoneticPr fontId="5" type="halfwidthKatakana"/>
  </si>
  <si>
    <t>職歴（３人目）</t>
    <rPh sb="0" eb="2">
      <t>ｼｮｸﾚｷ</t>
    </rPh>
    <rPh sb="4" eb="5">
      <t>ﾆﾝ</t>
    </rPh>
    <rPh sb="5" eb="6">
      <t>ﾒ</t>
    </rPh>
    <phoneticPr fontId="5" type="halfwidthKatakana"/>
  </si>
  <si>
    <t>職歴（４人目）</t>
    <rPh sb="0" eb="2">
      <t>ｼｮｸﾚｷ</t>
    </rPh>
    <rPh sb="4" eb="5">
      <t>ﾆﾝ</t>
    </rPh>
    <rPh sb="5" eb="6">
      <t>ﾒ</t>
    </rPh>
    <phoneticPr fontId="5" type="halfwidthKatakana"/>
  </si>
  <si>
    <t>職歴（５人目）</t>
    <rPh sb="0" eb="2">
      <t>ｼｮｸﾚｷ</t>
    </rPh>
    <rPh sb="4" eb="5">
      <t>ﾆﾝ</t>
    </rPh>
    <rPh sb="5" eb="6">
      <t>ﾒ</t>
    </rPh>
    <phoneticPr fontId="5" type="halfwidthKatakana"/>
  </si>
  <si>
    <t>職歴（６人目）</t>
    <rPh sb="0" eb="2">
      <t>ｼｮｸﾚｷ</t>
    </rPh>
    <rPh sb="4" eb="5">
      <t>ﾆﾝ</t>
    </rPh>
    <rPh sb="5" eb="6">
      <t>ﾒ</t>
    </rPh>
    <phoneticPr fontId="5" type="halfwidthKatakana"/>
  </si>
  <si>
    <t>職歴（７人目）</t>
    <rPh sb="0" eb="2">
      <t>ｼｮｸﾚｷ</t>
    </rPh>
    <rPh sb="4" eb="5">
      <t>ﾆﾝ</t>
    </rPh>
    <rPh sb="5" eb="6">
      <t>ﾒ</t>
    </rPh>
    <phoneticPr fontId="5" type="halfwidthKatakana"/>
  </si>
  <si>
    <t>↓個人の印鑑証明書通り入力</t>
    <phoneticPr fontId="5" type="halfwidthKatakana"/>
  </si>
  <si>
    <t>大阪府</t>
    <rPh sb="0" eb="3">
      <t>ｵｵｻｶﾌ</t>
    </rPh>
    <phoneticPr fontId="5" type="halfwidthKatakana"/>
  </si>
  <si>
    <t xml:space="preserve">
(１人目)
専任の宅地建物取引士</t>
    <rPh sb="7" eb="9">
      <t>ｾﾝﾆﾝ</t>
    </rPh>
    <rPh sb="10" eb="12">
      <t>ﾀｸﾁ</t>
    </rPh>
    <rPh sb="12" eb="14">
      <t>ﾀﾃﾓﾉ</t>
    </rPh>
    <rPh sb="14" eb="16">
      <t>ﾄﾘﾋｷ</t>
    </rPh>
    <rPh sb="16" eb="17">
      <t>ｼ</t>
    </rPh>
    <phoneticPr fontId="5" type="halfwidthKatakana"/>
  </si>
  <si>
    <t>従たる事業所の名称</t>
    <rPh sb="0" eb="1">
      <t>ｼﾞｭｳ</t>
    </rPh>
    <rPh sb="3" eb="6">
      <t>ｼﾞｷﾞｮｳｼｮ</t>
    </rPh>
    <rPh sb="7" eb="9">
      <t>ﾒｲｼｮｳ</t>
    </rPh>
    <phoneticPr fontId="5" type="halfwidthKatakana"/>
  </si>
  <si>
    <t>( 1 )</t>
  </si>
  <si>
    <t>☑はい</t>
  </si>
  <si>
    <t>☑いいえ</t>
  </si>
  <si>
    <r>
      <t>←代表者が</t>
    </r>
    <r>
      <rPr>
        <b/>
        <u/>
        <sz val="10"/>
        <color theme="0"/>
        <rFont val="ＭＳ 明朝"/>
        <family val="1"/>
        <charset val="128"/>
      </rPr>
      <t>専任</t>
    </r>
    <r>
      <rPr>
        <sz val="10"/>
        <color theme="0"/>
        <rFont val="ＭＳ 明朝"/>
        <family val="1"/>
        <charset val="128"/>
      </rPr>
      <t>の宅地建物取引士で</t>
    </r>
    <r>
      <rPr>
        <b/>
        <u/>
        <sz val="10"/>
        <color theme="0"/>
        <rFont val="ＭＳ 明朝"/>
        <family val="1"/>
        <charset val="128"/>
      </rPr>
      <t>ない場合</t>
    </r>
    <r>
      <rPr>
        <sz val="10"/>
        <color theme="0"/>
        <rFont val="ＭＳ 明朝"/>
        <family val="1"/>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5" type="halfwidthKatakana"/>
  </si>
  <si>
    <t>○</t>
  </si>
  <si>
    <t>令和</t>
    <rPh sb="0" eb="2">
      <t>レイワ</t>
    </rPh>
    <phoneticPr fontId="55"/>
  </si>
  <si>
    <t>←専任の場合は「○」を選択、専任でない場合は空欄</t>
    <phoneticPr fontId="5" type="halfwidthKatakana"/>
  </si>
  <si>
    <t>専任</t>
    <rPh sb="0" eb="2">
      <t>ｾﾝﾆﾝ</t>
    </rPh>
    <phoneticPr fontId="5" type="halfwidthKatakana"/>
  </si>
  <si>
    <t>（加入：</t>
    <rPh sb="1" eb="3">
      <t>カニュウ</t>
    </rPh>
    <phoneticPr fontId="5"/>
  </si>
  <si>
    <t>）</t>
    <phoneticPr fontId="55"/>
  </si>
  <si>
    <t>法人</t>
    <rPh sb="0" eb="2">
      <t>ホウジン</t>
    </rPh>
    <phoneticPr fontId="55"/>
  </si>
  <si>
    <t>個人</t>
    <rPh sb="0" eb="2">
      <t>コジン</t>
    </rPh>
    <phoneticPr fontId="55"/>
  </si>
  <si>
    <t>日</t>
  </si>
  <si>
    <t>令和</t>
    <rPh sb="0" eb="2">
      <t>レイワ</t>
    </rPh>
    <phoneticPr fontId="55"/>
  </si>
  <si>
    <t>aa</t>
    <phoneticPr fontId="55"/>
  </si>
  <si>
    <t>協会入会書類のみ作成する場合は、この項目のみ入力下さい。</t>
    <rPh sb="0" eb="2">
      <t>ｷｮｳｶｲ</t>
    </rPh>
    <rPh sb="2" eb="4">
      <t>ﾆｭｳｶｲ</t>
    </rPh>
    <rPh sb="4" eb="6">
      <t>ｼｮﾙｲ</t>
    </rPh>
    <rPh sb="8" eb="10">
      <t>ｻｸｾｲ</t>
    </rPh>
    <rPh sb="12" eb="14">
      <t>ﾊﾞｱｲ</t>
    </rPh>
    <rPh sb="18" eb="20">
      <t>ｺｳﾓｸ</t>
    </rPh>
    <rPh sb="22" eb="24">
      <t>ﾆｭｳﾘｮｸ</t>
    </rPh>
    <rPh sb="24" eb="25">
      <t>ｸﾀﾞ</t>
    </rPh>
    <phoneticPr fontId="5" type="halfwidthKatakana"/>
  </si>
  <si>
    <t>0</t>
    <phoneticPr fontId="5" type="halfwidthKatakana"/>
  </si>
  <si>
    <t>大阪府免許申請書も作成される場合は入力下さい。</t>
    <rPh sb="0" eb="3">
      <t>ｵｵｻｶﾌ</t>
    </rPh>
    <rPh sb="3" eb="8">
      <t>ﾒﾝｷｮｼﾝｾｲｼｮ</t>
    </rPh>
    <rPh sb="9" eb="11">
      <t>ｻｸｾｲ</t>
    </rPh>
    <rPh sb="14" eb="16">
      <t>ﾊﾞｱｲ</t>
    </rPh>
    <rPh sb="17" eb="19">
      <t>ﾆｭｳﾘｮｸ</t>
    </rPh>
    <rPh sb="19" eb="20">
      <t>ｸﾀﾞ</t>
    </rPh>
    <phoneticPr fontId="5" type="halfwidthKatakana"/>
  </si>
  <si>
    <t>大阪府免許申請書を作成される場合は、下記より手引きを参照の上、作成下さい。</t>
    <rPh sb="0" eb="3">
      <t>ｵｵｻｶﾌ</t>
    </rPh>
    <rPh sb="3" eb="7">
      <t>ﾒﾝｷｮｼﾝｾｲ</t>
    </rPh>
    <rPh sb="7" eb="8">
      <t>ｼｮ</t>
    </rPh>
    <rPh sb="9" eb="11">
      <t>ｻｸｾｲ</t>
    </rPh>
    <rPh sb="14" eb="16">
      <t>ﾊﾞｱｲ</t>
    </rPh>
    <rPh sb="18" eb="20">
      <t>ｶｷ</t>
    </rPh>
    <rPh sb="22" eb="24">
      <t>ﾃﾋﾞ</t>
    </rPh>
    <rPh sb="26" eb="28">
      <t>ｻﾝｼｮｳ</t>
    </rPh>
    <rPh sb="29" eb="30">
      <t>ｳｴ</t>
    </rPh>
    <rPh sb="31" eb="33">
      <t>ｻｸｾｲ</t>
    </rPh>
    <rPh sb="33" eb="34">
      <t>ｸﾀﾞ</t>
    </rPh>
    <phoneticPr fontId="5" type="halfwidthKatakana"/>
  </si>
  <si>
    <t>大阪府／宅地建物取引業免許の申請等 (osaka.lg.jp)</t>
  </si>
  <si>
    <t>宅地建物取引業免許の申請書</t>
    <rPh sb="0" eb="7">
      <t>ﾀｸﾁﾀﾃﾓﾉﾄﾘﾋｷｷﾞｮｳ</t>
    </rPh>
    <rPh sb="7" eb="9">
      <t>ﾒﾝｷｮ</t>
    </rPh>
    <rPh sb="10" eb="13">
      <t>ｼﾝｾｲｼｮ</t>
    </rPh>
    <phoneticPr fontId="5" type="halfwidthKatakana"/>
  </si>
  <si>
    <t>手引き</t>
    <rPh sb="0" eb="2">
      <t>ﾃﾋﾞ</t>
    </rPh>
    <phoneticPr fontId="5" type="halfwidthKatakana"/>
  </si>
  <si>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5"/>
  </si>
  <si>
    <t>とることに関しても異議を申しません。</t>
    <rPh sb="5" eb="6">
      <t>カン</t>
    </rPh>
    <rPh sb="9" eb="11">
      <t>イギ</t>
    </rPh>
    <rPh sb="12" eb="13">
      <t>モウ</t>
    </rPh>
    <phoneticPr fontId="5"/>
  </si>
  <si>
    <t>堀田　健二</t>
    <rPh sb="0" eb="2">
      <t>ホッタ</t>
    </rPh>
    <rPh sb="3" eb="5">
      <t>ケンジ</t>
    </rPh>
    <phoneticPr fontId="55"/>
  </si>
  <si>
    <t>吉川　貴志</t>
    <rPh sb="0" eb="2">
      <t>ヨシカワ</t>
    </rPh>
    <rPh sb="3" eb="4">
      <t>タカシ</t>
    </rPh>
    <rPh sb="4" eb="5">
      <t>シ</t>
    </rPh>
    <phoneticPr fontId="55"/>
  </si>
  <si>
    <t>大阪府本部</t>
    <rPh sb="0" eb="5">
      <t>オオサカフホンブ</t>
    </rPh>
    <phoneticPr fontId="55"/>
  </si>
  <si>
    <t>11</t>
    <phoneticPr fontId="55"/>
  </si>
  <si>
    <t>一般保証登録宅建業者　登録申請書</t>
    <rPh sb="0" eb="4">
      <t>イッパンホショウ</t>
    </rPh>
    <rPh sb="4" eb="6">
      <t>トウロク</t>
    </rPh>
    <rPh sb="6" eb="10">
      <t>タッケンギョウシャ</t>
    </rPh>
    <rPh sb="11" eb="13">
      <t>トウロク</t>
    </rPh>
    <rPh sb="13" eb="16">
      <t>シンセイショ</t>
    </rPh>
    <phoneticPr fontId="55"/>
  </si>
  <si>
    <r>
      <rPr>
        <sz val="12"/>
        <color indexed="10"/>
        <rFont val="HG創英角ｺﾞｼｯｸUB"/>
        <family val="3"/>
        <charset val="128"/>
      </rPr>
      <t>※免許申請直後からお申込みいただけます。</t>
    </r>
    <r>
      <rPr>
        <sz val="12"/>
        <rFont val="HG創英角ｺﾞｼｯｸUB"/>
        <family val="3"/>
        <charset val="128"/>
      </rPr>
      <t xml:space="preserve">
</t>
    </r>
    <r>
      <rPr>
        <sz val="12"/>
        <color indexed="17"/>
        <rFont val="HG創英角ｺﾞｼｯｸUB"/>
        <family val="3"/>
        <charset val="128"/>
      </rPr>
      <t xml:space="preserve">※公的証明書は事務局受付より3ヶ月以内に発行されたものをご提出下さい。
 （但し、内容に変更がある場合は最新のものをご用意ください。） </t>
    </r>
    <r>
      <rPr>
        <sz val="12"/>
        <rFont val="HG創英角ｺﾞｼｯｸUB"/>
        <family val="3"/>
        <charset val="128"/>
      </rPr>
      <t xml:space="preserve">
</t>
    </r>
    <r>
      <rPr>
        <sz val="12"/>
        <color indexed="10"/>
        <rFont val="HG創英角ｺﾞｼｯｸUB"/>
        <family val="3"/>
        <charset val="128"/>
      </rPr>
      <t>※日付・印鑑等の記入、押印漏れにご注意下さい。
※従たる事務所がある場合は、別途書類が必要になります。
※12は関連団体です。
※入会が承認されない場合は申込書類一式は返還致しますが、その理由はお知らせ
　できませんので予めご了承下さい。</t>
    </r>
    <rPh sb="28" eb="31">
      <t>ジムキョク</t>
    </rPh>
    <rPh sb="59" eb="60">
      <t>タダ</t>
    </rPh>
    <rPh sb="62" eb="64">
      <t>ナイヨウ</t>
    </rPh>
    <rPh sb="65" eb="67">
      <t>ヘンコウ</t>
    </rPh>
    <rPh sb="70" eb="72">
      <t>バアイ</t>
    </rPh>
    <rPh sb="73" eb="75">
      <t>サイシン</t>
    </rPh>
    <rPh sb="80" eb="82">
      <t>ヨウイ</t>
    </rPh>
    <rPh sb="146" eb="148">
      <t>カンレン</t>
    </rPh>
    <rPh sb="148" eb="150">
      <t>ダンタイ</t>
    </rPh>
    <phoneticPr fontId="5"/>
  </si>
  <si>
    <t>16</t>
    <phoneticPr fontId="5"/>
  </si>
  <si>
    <t>公益社団法人不動産保証協会　殿</t>
    <rPh sb="14" eb="15">
      <t>ドノ</t>
    </rPh>
    <phoneticPr fontId="61"/>
  </si>
  <si>
    <t>私は、次のⅠの意思を有する者として、Ⅱの同意事項に同意し、ここに自ら一般保証登録宅建業者の登録を申請します。</t>
    <rPh sb="3" eb="4">
      <t>ツギ</t>
    </rPh>
    <rPh sb="7" eb="9">
      <t>イシ</t>
    </rPh>
    <rPh sb="10" eb="11">
      <t>ユウ</t>
    </rPh>
    <rPh sb="13" eb="14">
      <t>モノ</t>
    </rPh>
    <rPh sb="20" eb="22">
      <t>ドウイ</t>
    </rPh>
    <rPh sb="22" eb="24">
      <t>ジコウ</t>
    </rPh>
    <rPh sb="25" eb="27">
      <t>ドウイ</t>
    </rPh>
    <rPh sb="32" eb="33">
      <t>ミズカ</t>
    </rPh>
    <phoneticPr fontId="61"/>
  </si>
  <si>
    <t>Ⅰ　私は、安心安全な取引を推奨する宅建業者であり、一般保証制度の活用に努める意思を有します。</t>
    <rPh sb="2" eb="3">
      <t>ワタシ</t>
    </rPh>
    <rPh sb="5" eb="7">
      <t>アンシン</t>
    </rPh>
    <rPh sb="7" eb="9">
      <t>アンゼン</t>
    </rPh>
    <rPh sb="10" eb="12">
      <t>トリヒキ</t>
    </rPh>
    <rPh sb="13" eb="15">
      <t>スイショウ</t>
    </rPh>
    <rPh sb="17" eb="19">
      <t>タッケン</t>
    </rPh>
    <rPh sb="19" eb="21">
      <t>ギョウシャ</t>
    </rPh>
    <rPh sb="25" eb="27">
      <t>イッパン</t>
    </rPh>
    <rPh sb="27" eb="29">
      <t>ホショウ</t>
    </rPh>
    <rPh sb="29" eb="31">
      <t>セイド</t>
    </rPh>
    <rPh sb="32" eb="34">
      <t>カツヨウ</t>
    </rPh>
    <rPh sb="35" eb="36">
      <t>ツト</t>
    </rPh>
    <rPh sb="38" eb="40">
      <t>イシ</t>
    </rPh>
    <rPh sb="41" eb="42">
      <t>ユウ</t>
    </rPh>
    <phoneticPr fontId="61"/>
  </si>
  <si>
    <t>Ⅱ　同 意 事 項</t>
    <phoneticPr fontId="61"/>
  </si>
  <si>
    <t xml:space="preserve">  この同意事項は、一般保証登録宅建業者（以下、「登録者」という。）としての登録に関し、必要な事項を定めることにより、公益社団法人不動産保証協会（以下、「保証協会」という。）が実施する一般保証制度の普及促進を図り、もって消費者の利益の保護の充実に資することを目的としております。</t>
    <phoneticPr fontId="61"/>
  </si>
  <si>
    <t xml:space="preserve">保証協会は、以下の全てを満たす者を登録者として登録します。
</t>
    <phoneticPr fontId="61"/>
  </si>
  <si>
    <t xml:space="preserve">保証協会は、登録者が、前条（１）の意思を有する宅地建物取引業者であり、かつ保証協会との間で一般保証委託契約を締結する場合に必要な条件の一部（前条（２）から（６））を満たす者として、保証協会のホームページ等を通じ、登録者の登録番号、免許番号、商号、所在地、連絡先を公開します。
</t>
    <phoneticPr fontId="61"/>
  </si>
  <si>
    <t>(</t>
    <phoneticPr fontId="61"/>
  </si>
  <si>
    <t>)</t>
    <phoneticPr fontId="61"/>
  </si>
  <si>
    <t xml:space="preserve">登録を受けようとする者は、信義を旨とし、誠実に宅地建物取引業を行うとともに自ら安心安全な取引を推奨する宅地建物取引業者として、保証協会が実施する一般保証業務を理解し、その普及推進に寄与するため、自らの意思により登録を申請していること。
</t>
    <phoneticPr fontId="61"/>
  </si>
  <si>
    <t xml:space="preserve">保証協会は、登録者に限り、登録者の会社案内及び不動産の広告において、登録者であること及び取引により当制度が利用できることの表示を認めます。ただし、表示内容については、保証協会が指定する表示内容に従います。
</t>
    <phoneticPr fontId="61"/>
  </si>
  <si>
    <t xml:space="preserve">登録を受けようとする者は、保証協会の正会員であること
</t>
    <phoneticPr fontId="61"/>
  </si>
  <si>
    <t>登録を受けようとする者は、宅地建物取引業法第64条の5に規定する苦情が未解決であり、同法第64条の8に規定する認証を受けるおそれがある者に該当しないこと。</t>
  </si>
  <si>
    <t xml:space="preserve">登録者であっても、実際に一般保証制度を利用（一般保証委託契約の申込）する場合は、別途、取引毎の制度利用申込が必要となりますが、保証協会は、登録者に限り、一般保証委託契約の申込みに際し、必要となる法人の登記事項証明書（写）の提出を免除します。
</t>
    <phoneticPr fontId="61"/>
  </si>
  <si>
    <t>登録を受けようとする者は、保証協会に納付した弁済業務保証金分担金の返還請求権に対し債権差押えを受けている者に該当しないこと。</t>
    <phoneticPr fontId="61"/>
  </si>
  <si>
    <t xml:space="preserve">登録者としての資格は、保証協会が公開をしたときから発生します。保証協会は、登録申請を受けた月の翌月末に第２条による公開をします。
</t>
    <rPh sb="11" eb="13">
      <t>ホショウ</t>
    </rPh>
    <rPh sb="13" eb="15">
      <t>キョウカイ</t>
    </rPh>
    <rPh sb="16" eb="18">
      <t>コウカイ</t>
    </rPh>
    <rPh sb="25" eb="27">
      <t>ハッセイ</t>
    </rPh>
    <rPh sb="31" eb="33">
      <t>ホショウ</t>
    </rPh>
    <rPh sb="33" eb="35">
      <t>キョウカイ</t>
    </rPh>
    <rPh sb="37" eb="39">
      <t>トウロク</t>
    </rPh>
    <rPh sb="39" eb="41">
      <t>シンセイ</t>
    </rPh>
    <rPh sb="42" eb="43">
      <t>ウ</t>
    </rPh>
    <rPh sb="45" eb="46">
      <t>ツキ</t>
    </rPh>
    <rPh sb="47" eb="48">
      <t>ヨク</t>
    </rPh>
    <rPh sb="48" eb="49">
      <t>ツキ</t>
    </rPh>
    <rPh sb="49" eb="50">
      <t>マツ</t>
    </rPh>
    <rPh sb="51" eb="52">
      <t>ダイ</t>
    </rPh>
    <rPh sb="53" eb="54">
      <t>ジョウ</t>
    </rPh>
    <rPh sb="57" eb="59">
      <t>コウカイ</t>
    </rPh>
    <phoneticPr fontId="61"/>
  </si>
  <si>
    <t xml:space="preserve">登録を受けようとする者は、保証協会の前年度会費未納者に該当しないこと。
</t>
    <phoneticPr fontId="61"/>
  </si>
  <si>
    <t xml:space="preserve">保証協会は、登録者がこの同意事項を満たさなくなったときは、登録を抹消します。登録を抹消された者が同意事項を満たしたとして登録を受けようとするときは、改めて登録の申請が必要となります。
</t>
    <phoneticPr fontId="61"/>
  </si>
  <si>
    <t xml:space="preserve">その他、登録を受けようとする者は、一般保証業務規約に基づき、保証協会と一般保証委託契約を締結することができない者に該当しないこと。
</t>
    <phoneticPr fontId="61"/>
  </si>
  <si>
    <t xml:space="preserve">登録者は、保証協会が登録を抹消したときは、速やかに、交付をうけた登録証その他ステッカー等、登録されていることを証する書類を保証協会に返還します。
</t>
    <phoneticPr fontId="61"/>
  </si>
  <si>
    <t>［ご記入欄］</t>
    <rPh sb="2" eb="4">
      <t>キニュウ</t>
    </rPh>
    <rPh sb="4" eb="5">
      <t>ラン</t>
    </rPh>
    <phoneticPr fontId="61"/>
  </si>
  <si>
    <t>Ⅰ．</t>
    <phoneticPr fontId="61"/>
  </si>
  <si>
    <t>当社は、上記Ⅰの意思を有する者として、Ⅱの「同意事項」に</t>
    <rPh sb="0" eb="2">
      <t>トウシャ</t>
    </rPh>
    <rPh sb="4" eb="6">
      <t>ジョウキ</t>
    </rPh>
    <rPh sb="8" eb="10">
      <t>イシ</t>
    </rPh>
    <rPh sb="11" eb="12">
      <t>ユウ</t>
    </rPh>
    <rPh sb="14" eb="15">
      <t>モノ</t>
    </rPh>
    <rPh sb="22" eb="24">
      <t>ドウイ</t>
    </rPh>
    <rPh sb="24" eb="26">
      <t>ジコウ</t>
    </rPh>
    <phoneticPr fontId="61"/>
  </si>
  <si>
    <t>Ⅱ．</t>
    <phoneticPr fontId="61"/>
  </si>
  <si>
    <t>必要事項をご記入ください</t>
    <phoneticPr fontId="61"/>
  </si>
  <si>
    <t>※印は、必須項目です。</t>
    <rPh sb="1" eb="2">
      <t>シルシ</t>
    </rPh>
    <rPh sb="4" eb="6">
      <t>ヒッス</t>
    </rPh>
    <rPh sb="6" eb="8">
      <t>コウモク</t>
    </rPh>
    <phoneticPr fontId="61"/>
  </si>
  <si>
    <t>※</t>
  </si>
  <si>
    <t>記入年月日</t>
    <rPh sb="0" eb="2">
      <t>キニュウ</t>
    </rPh>
    <rPh sb="2" eb="5">
      <t>ネンガッピ</t>
    </rPh>
    <phoneticPr fontId="61"/>
  </si>
  <si>
    <t>月</t>
    <rPh sb="0" eb="1">
      <t>ツキ</t>
    </rPh>
    <phoneticPr fontId="61"/>
  </si>
  <si>
    <t>日</t>
    <rPh sb="0" eb="1">
      <t>ヒ</t>
    </rPh>
    <phoneticPr fontId="61"/>
  </si>
  <si>
    <t>※</t>
    <phoneticPr fontId="61"/>
  </si>
  <si>
    <t>商　号</t>
    <phoneticPr fontId="61"/>
  </si>
  <si>
    <t>宅建業
の免許№</t>
    <rPh sb="0" eb="3">
      <t>タッケンギョウ</t>
    </rPh>
    <phoneticPr fontId="61"/>
  </si>
  <si>
    <t>号</t>
    <rPh sb="0" eb="1">
      <t>ゴウ</t>
    </rPh>
    <phoneticPr fontId="61"/>
  </si>
  <si>
    <t>所在地</t>
    <phoneticPr fontId="61"/>
  </si>
  <si>
    <t>℡番号</t>
    <rPh sb="1" eb="3">
      <t>バンゴウ</t>
    </rPh>
    <phoneticPr fontId="61"/>
  </si>
  <si>
    <t>（</t>
    <phoneticPr fontId="55"/>
  </si>
  <si>
    <t>代表者名</t>
    <phoneticPr fontId="61"/>
  </si>
  <si>
    <t>ご担当者名</t>
    <phoneticPr fontId="61"/>
  </si>
  <si>
    <t>ﾒｰﾙｱﾄﾞﾚｽ</t>
    <phoneticPr fontId="61"/>
  </si>
  <si>
    <t>［協会記入欄］</t>
  </si>
  <si>
    <t>統一コード</t>
    <rPh sb="0" eb="2">
      <t>トウイツ</t>
    </rPh>
    <phoneticPr fontId="61"/>
  </si>
  <si>
    <t>所属地方本部</t>
    <rPh sb="0" eb="2">
      <t>ショゾク</t>
    </rPh>
    <rPh sb="2" eb="6">
      <t>チホウホンブ</t>
    </rPh>
    <phoneticPr fontId="61"/>
  </si>
  <si>
    <t>書類受付日</t>
    <rPh sb="0" eb="2">
      <t>ショルイ</t>
    </rPh>
    <rPh sb="2" eb="5">
      <t>ウケツケビ</t>
    </rPh>
    <phoneticPr fontId="61"/>
  </si>
  <si>
    <t>供託日</t>
    <rPh sb="0" eb="3">
      <t>キョウタクビ</t>
    </rPh>
    <phoneticPr fontId="61"/>
  </si>
  <si>
    <t>入力</t>
    <rPh sb="0" eb="2">
      <t>ニュウリョク</t>
    </rPh>
    <phoneticPr fontId="61"/>
  </si>
  <si>
    <t>証書出力</t>
    <rPh sb="0" eb="4">
      <t>ショウショシュツリョク</t>
    </rPh>
    <phoneticPr fontId="61"/>
  </si>
  <si>
    <t>発行№</t>
    <rPh sb="0" eb="2">
      <t>ハッコウ</t>
    </rPh>
    <phoneticPr fontId="61"/>
  </si>
  <si>
    <t>担当者</t>
    <rPh sb="0" eb="3">
      <t>タントウシャ</t>
    </rPh>
    <phoneticPr fontId="61"/>
  </si>
  <si>
    <t>未・済</t>
    <rPh sb="0" eb="1">
      <t>ミ</t>
    </rPh>
    <rPh sb="2" eb="3">
      <t>ズ</t>
    </rPh>
    <phoneticPr fontId="61"/>
  </si>
  <si>
    <t>一般保証制度
登録申請書</t>
    <rPh sb="0" eb="2">
      <t>ｲｯﾊﾟﾝ</t>
    </rPh>
    <rPh sb="2" eb="4">
      <t>ﾎｼｮｳ</t>
    </rPh>
    <rPh sb="4" eb="6">
      <t>ｾｲﾄﾞ</t>
    </rPh>
    <rPh sb="7" eb="9">
      <t>ﾄｳﾛｸ</t>
    </rPh>
    <rPh sb="9" eb="12">
      <t>ｼﾝｾｲｼｮ</t>
    </rPh>
    <phoneticPr fontId="5" type="halfwidthKatakana"/>
  </si>
  <si>
    <t>同意事項に</t>
    <rPh sb="0" eb="2">
      <t>ドウイ</t>
    </rPh>
    <rPh sb="2" eb="4">
      <t>ジコウ</t>
    </rPh>
    <phoneticPr fontId="5"/>
  </si>
  <si>
    <t>tebiki R4.4.1.pdf (osaka.lg.jp)</t>
  </si>
  <si>
    <t>入力画面へ
戻る</t>
    <rPh sb="0" eb="2">
      <t>ニュウリョク</t>
    </rPh>
    <rPh sb="2" eb="4">
      <t>ガメン</t>
    </rPh>
    <rPh sb="6" eb="7">
      <t>モド</t>
    </rPh>
    <phoneticPr fontId="55"/>
  </si>
  <si>
    <t>同意事項内容へ</t>
    <rPh sb="0" eb="4">
      <t>ドウイジコウ</t>
    </rPh>
    <rPh sb="4" eb="6">
      <t>ナイヨウ</t>
    </rPh>
    <phoneticPr fontId="5"/>
  </si>
  <si>
    <t>★入力画面!AA150</t>
  </si>
  <si>
    <t>入会申込書および免許申請書類入力フォーム</t>
    <rPh sb="0" eb="2">
      <t>ﾆｭｳｶｲ</t>
    </rPh>
    <rPh sb="2" eb="5">
      <t>ﾓｳｼｺﾐｼｮ</t>
    </rPh>
    <rPh sb="8" eb="10">
      <t>ﾒﾝｷｮ</t>
    </rPh>
    <rPh sb="10" eb="12">
      <t>ｼﾝｾｲ</t>
    </rPh>
    <rPh sb="12" eb="14">
      <t>ｼｮﾙｲ</t>
    </rPh>
    <rPh sb="14" eb="16">
      <t>ﾆｭｳﾘｮｸ</t>
    </rPh>
    <phoneticPr fontId="5" type="halfwidthKatakana"/>
  </si>
  <si>
    <t>事務所調査・面接連絡先</t>
    <rPh sb="0" eb="5">
      <t>ジムショチョウサ</t>
    </rPh>
    <rPh sb="6" eb="8">
      <t>メンセツ</t>
    </rPh>
    <rPh sb="8" eb="10">
      <t>レンラク</t>
    </rPh>
    <rPh sb="10" eb="11">
      <t>サキ</t>
    </rPh>
    <phoneticPr fontId="5"/>
  </si>
  <si>
    <t>TEL</t>
    <phoneticPr fontId="5"/>
  </si>
  <si>
    <t>担当者名</t>
    <rPh sb="0" eb="3">
      <t>タントウシャ</t>
    </rPh>
    <rPh sb="3" eb="4">
      <t>メイ</t>
    </rPh>
    <phoneticPr fontId="5"/>
  </si>
  <si>
    <t>審査結果・入会金連絡先</t>
    <rPh sb="0" eb="4">
      <t>シンサケッカ</t>
    </rPh>
    <rPh sb="5" eb="8">
      <t>ニュウカイキン</t>
    </rPh>
    <rPh sb="8" eb="10">
      <t>レンラク</t>
    </rPh>
    <rPh sb="10" eb="11">
      <t>サキ</t>
    </rPh>
    <phoneticPr fontId="5"/>
  </si>
  <si>
    <t>FAX</t>
    <phoneticPr fontId="5"/>
  </si>
  <si>
    <t>Mail</t>
    <phoneticPr fontId="5"/>
  </si>
  <si>
    <t>または</t>
    <phoneticPr fontId="5"/>
  </si>
  <si>
    <t>☑　同意する</t>
  </si>
  <si>
    <t>※チェックリストを参照の上必要なシートを印刷下さい。</t>
    <rPh sb="9" eb="11">
      <t>サンショウ</t>
    </rPh>
    <rPh sb="12" eb="13">
      <t>ウエ</t>
    </rPh>
    <rPh sb="13" eb="15">
      <t>ヒツヨウ</t>
    </rPh>
    <rPh sb="20" eb="22">
      <t>インサツ</t>
    </rPh>
    <rPh sb="22" eb="23">
      <t>クダ</t>
    </rPh>
    <phoneticPr fontId="5"/>
  </si>
  <si>
    <t>入力画面に戻る</t>
    <rPh sb="0" eb="2">
      <t>ニュウリョク</t>
    </rPh>
    <rPh sb="2" eb="4">
      <t>ガメン</t>
    </rPh>
    <rPh sb="5" eb="6">
      <t>モド</t>
    </rPh>
    <phoneticPr fontId="55"/>
  </si>
  <si>
    <t>チェックリストへ</t>
    <phoneticPr fontId="5"/>
  </si>
  <si>
    <t>※協会入会書類各書式の年月日に連動します</t>
    <rPh sb="1" eb="3">
      <t>キョウカイ</t>
    </rPh>
    <rPh sb="3" eb="5">
      <t>ニュウカイ</t>
    </rPh>
    <rPh sb="5" eb="7">
      <t>ショルイ</t>
    </rPh>
    <rPh sb="7" eb="10">
      <t>カクショシキ</t>
    </rPh>
    <rPh sb="11" eb="14">
      <t>ネンガッピ</t>
    </rPh>
    <rPh sb="15" eb="17">
      <t>レンドウ</t>
    </rPh>
    <phoneticPr fontId="5"/>
  </si>
  <si>
    <t>14.代表者変更前の取引で生じたトラブルは、新代表者である私が責任をもって対応します。</t>
    <phoneticPr fontId="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</si>
  <si>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</si>
  <si>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5"/>
  </si>
  <si>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5"/>
  </si>
  <si>
    <t>① 苦情・相談窓口　総本部事務局
　　電　話　０３－３２６３－７０３０
　　ＦＡＸ　０３－３２３９－２１９８
② 方法は本会の定めによります。</t>
    <phoneticPr fontId="5"/>
  </si>
  <si>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
  </si>
  <si>
    <t>　本会は、公益社団法人全日本不動産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26" eb="33">
      <t>ゼンコクフドウサンキョウカイ</t>
    </rPh>
    <rPh sb="33" eb="34">
      <t>オヨ</t>
    </rPh>
    <rPh sb="35" eb="45">
      <t>ゼンニホンフドウサンセイジレンメイ</t>
    </rPh>
    <rPh sb="345" eb="349">
      <t>キョウドウリヨウ</t>
    </rPh>
    <rPh sb="349" eb="350">
      <t>シャ</t>
    </rPh>
    <rPh sb="354" eb="360">
      <t>トウキョウトチヨダ</t>
    </rPh>
    <rPh sb="360" eb="361">
      <t>ク</t>
    </rPh>
    <rPh sb="361" eb="365">
      <t>キオイマチ</t>
    </rPh>
    <rPh sb="366" eb="367">
      <t>バン</t>
    </rPh>
    <rPh sb="369" eb="370">
      <t>ゴウ</t>
    </rPh>
    <rPh sb="371" eb="375">
      <t>ゼンニチカイカン</t>
    </rPh>
    <rPh sb="379" eb="389">
      <t>ゼンニホンフドウサンセイジレンメイ</t>
    </rPh>
    <phoneticPr fontId="5"/>
  </si>
  <si>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5"/>
  </si>
  <si>
    <t>申込代理人記入欄</t>
    <rPh sb="0" eb="2">
      <t>モウシコミ</t>
    </rPh>
    <rPh sb="2" eb="5">
      <t>ダイリニン</t>
    </rPh>
    <rPh sb="5" eb="8">
      <t>キニュウラン</t>
    </rPh>
    <phoneticPr fontId="5"/>
  </si>
  <si>
    <t>氏名</t>
    <rPh sb="0" eb="2">
      <t>シメイ</t>
    </rPh>
    <phoneticPr fontId="5"/>
  </si>
  <si>
    <t>事務所名</t>
    <rPh sb="0" eb="4">
      <t>ジムショメイ</t>
    </rPh>
    <phoneticPr fontId="5"/>
  </si>
  <si>
    <t>連絡先</t>
    <rPh sb="0" eb="2">
      <t>レンラク</t>
    </rPh>
    <rPh sb="2" eb="3">
      <t>サキ</t>
    </rPh>
    <phoneticPr fontId="5"/>
  </si>
  <si>
    <t>所在地　</t>
    <rPh sb="0" eb="3">
      <t>ショザイチ</t>
    </rPh>
    <phoneticPr fontId="5"/>
  </si>
  <si>
    <t>行政書士</t>
    <rPh sb="0" eb="4">
      <t>ギョウセイショシ</t>
    </rPh>
    <phoneticPr fontId="5"/>
  </si>
  <si>
    <t>□売買仲介</t>
  </si>
  <si>
    <t>□賃貸管理</t>
  </si>
  <si>
    <t>□建築</t>
  </si>
  <si>
    <t>　</t>
  </si>
  <si>
    <t>⑥写真・取引士証の表・裏写しは、写真貼付必要。データ貼り付け可。</t>
    <rPh sb="1" eb="3">
      <t>シャシン</t>
    </rPh>
    <rPh sb="4" eb="8">
      <t>トリヒキシショウ</t>
    </rPh>
    <rPh sb="9" eb="10">
      <t>オモテ</t>
    </rPh>
    <rPh sb="11" eb="12">
      <t>ウラ</t>
    </rPh>
    <rPh sb="12" eb="13">
      <t>ウツ</t>
    </rPh>
    <rPh sb="16" eb="18">
      <t>シャシン</t>
    </rPh>
    <rPh sb="18" eb="20">
      <t>チョウフ</t>
    </rPh>
    <rPh sb="20" eb="22">
      <t>ヒツヨウ</t>
    </rPh>
    <rPh sb="26" eb="27">
      <t>ハ</t>
    </rPh>
    <rPh sb="28" eb="29">
      <t>ツ</t>
    </rPh>
    <rPh sb="30" eb="31">
      <t>カ</t>
    </rPh>
    <phoneticPr fontId="5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</si>
</sst>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411]ggge&quot;年&quot;m&quot;月&quot;d&quot;日&quot;;@"/>
    <numFmt numFmtId="178" formatCode="0_ "/>
    <numFmt numFmtId="179" formatCode="0;;&quot;&quot;"/>
    <numFmt numFmtId="180" formatCode="0;\-0;;@"/>
    <numFmt numFmtId="181" formatCode="[DBNum3]\ #,##0"/>
    <numFmt numFmtId="182" formatCode="yyyy"/>
    <numFmt numFmtId="183" formatCode=";;;"/>
    <numFmt numFmtId="184" formatCode="&quot;令和元年&quot;m&quot;月&quot;d&quot;日&quot;;@"/>
    <numFmt numFmtId="185" formatCode="0;0;"/>
    <numFmt numFmtId="186" formatCode="#"/>
    <numFmt numFmtId="187" formatCode="#,###"/>
  </numFmts>
  <fonts count="21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u/>
      <sz val="8.25"/>
      <color indexed="12"/>
      <name val="ＭＳ Ｐゴシック"/>
      <family val="3"/>
      <charset val="128"/>
    </font>
    <font>
      <sz val="10"/>
      <name val="ＭＳ 明朝"/>
      <family val="1"/>
      <charset val="128"/>
    </font>
    <font>
      <sz val="12"/>
      <color indexed="10"/>
      <name val="HG創英角ｺﾞｼｯｸUB"/>
      <family val="3"/>
      <charset val="128"/>
    </font>
    <font>
      <sz val="11"/>
      <name val="HG創英角ｺﾞｼｯｸUB"/>
      <family val="3"/>
      <charset val="128"/>
    </font>
    <font>
      <sz val="11"/>
      <color indexed="10"/>
      <name val="HG創英角ｺﾞｼｯｸUB"/>
      <family val="3"/>
      <charset val="128"/>
    </font>
    <font>
      <sz val="9"/>
      <name val="HG創英角ｺﾞｼｯｸUB"/>
      <family val="3"/>
      <charset val="128"/>
    </font>
    <font>
      <sz val="11"/>
      <name val="ＭＳ 明朝"/>
      <family val="1"/>
      <charset val="128"/>
    </font>
    <font>
      <sz val="8"/>
      <name val="ＭＳ 明朝"/>
      <family val="1"/>
      <charset val="128"/>
    </font>
    <font>
      <sz val="11"/>
      <color indexed="17"/>
      <name val="ＭＳ Ｐゴシック"/>
      <family val="3"/>
      <charset val="128"/>
    </font>
    <font>
      <sz val="9"/>
      <name val="ＭＳ 明朝"/>
      <family val="1"/>
      <charset val="128"/>
    </font>
    <font>
      <sz val="12"/>
      <name val="ＭＳ 明朝"/>
      <family val="1"/>
      <charset val="128"/>
    </font>
    <font>
      <sz val="14"/>
      <name val="ＭＳ 明朝"/>
      <family val="1"/>
      <charset val="128"/>
    </font>
    <font>
      <sz val="10"/>
      <name val="ＭＳ Ｐゴシック"/>
      <family val="3"/>
      <charset val="128"/>
    </font>
    <font>
      <sz val="36"/>
      <name val="HG創英角ｺﾞｼｯｸUB"/>
      <family val="3"/>
      <charset val="128"/>
    </font>
    <font>
      <sz val="11"/>
      <name val="ＭＳ Ｐ明朝"/>
      <family val="1"/>
      <charset val="128"/>
    </font>
    <font>
      <sz val="12"/>
      <name val="ＭＳ Ｐ明朝"/>
      <family val="1"/>
      <charset val="128"/>
    </font>
    <font>
      <sz val="10"/>
      <name val="ＭＳ Ｐ明朝"/>
      <family val="1"/>
      <charset val="128"/>
    </font>
    <font>
      <b/>
      <sz val="14"/>
      <name val="ＭＳ Ｐ明朝"/>
      <family val="1"/>
      <charset val="128"/>
    </font>
    <font>
      <b/>
      <sz val="11"/>
      <color indexed="10"/>
      <name val="ＭＳ Ｐゴシック"/>
      <family val="3"/>
      <charset val="128"/>
    </font>
    <font>
      <sz val="10"/>
      <name val="HG創英角ｺﾞｼｯｸUB"/>
      <family val="3"/>
      <charset val="128"/>
    </font>
    <font>
      <sz val="14"/>
      <name val="ＭＳ Ｐ明朝"/>
      <family val="1"/>
      <charset val="128"/>
    </font>
    <font>
      <sz val="26"/>
      <name val="ＭＳ Ｐ明朝"/>
      <family val="1"/>
      <charset val="128"/>
    </font>
    <font>
      <sz val="14"/>
      <color indexed="10"/>
      <name val="ＭＳ Ｐゴシック"/>
      <family val="3"/>
      <charset val="128"/>
    </font>
    <font>
      <sz val="7"/>
      <name val="ＭＳ 明朝"/>
      <family val="1"/>
      <charset val="128"/>
    </font>
    <font>
      <b/>
      <sz val="18"/>
      <color indexed="10"/>
      <name val="HG創英角ｺﾞｼｯｸUB"/>
      <family val="3"/>
      <charset val="128"/>
    </font>
    <font>
      <b/>
      <sz val="14"/>
      <color indexed="10"/>
      <name val="ＭＳ Ｐゴシック"/>
      <family val="3"/>
      <charset val="128"/>
    </font>
    <font>
      <sz val="36"/>
      <color indexed="8"/>
      <name val="ＭＳ Ｐゴシック"/>
      <family val="3"/>
      <charset val="128"/>
    </font>
    <font>
      <sz val="12"/>
      <color indexed="17"/>
      <name val="HG創英角ｺﾞｼｯｸUB"/>
      <family val="3"/>
      <charset val="128"/>
    </font>
    <font>
      <b/>
      <sz val="18"/>
      <name val="ＭＳ Ｐ明朝"/>
      <family val="1"/>
      <charset val="128"/>
    </font>
    <font>
      <b/>
      <sz val="16"/>
      <name val="ＭＳ Ｐゴシック"/>
      <family val="3"/>
      <charset val="128"/>
    </font>
    <font>
      <b/>
      <sz val="11"/>
      <name val="ＭＳ Ｐゴシック"/>
      <family val="3"/>
      <charset val="128"/>
    </font>
    <font>
      <sz val="12"/>
      <name val="ＭＳ Ｐゴシック"/>
      <family val="3"/>
      <charset val="128"/>
    </font>
    <font>
      <b/>
      <sz val="28"/>
      <color indexed="8"/>
      <name val="ＭＳ Ｐゴシック"/>
      <family val="3"/>
      <charset val="128"/>
    </font>
    <font>
      <sz val="9"/>
      <color indexed="81"/>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9"/>
      <color theme="1"/>
      <name val="ＭＳ 明朝"/>
      <family val="1"/>
      <charset val="128"/>
    </font>
    <font>
      <sz val="11"/>
      <color theme="1"/>
      <name val="ＭＳ 明朝"/>
      <family val="1"/>
      <charset val="128"/>
    </font>
    <font>
      <b/>
      <sz val="14"/>
      <color theme="1"/>
      <name val="ＭＳ Ｐゴシック"/>
      <family val="3"/>
      <charset val="128"/>
    </font>
    <font>
      <sz val="14"/>
      <color theme="1"/>
      <name val="ＭＳ Ｐゴシック"/>
      <family val="3"/>
      <charset val="128"/>
    </font>
    <font>
      <sz val="14"/>
      <color rgb="FF0070C0"/>
      <name val="HG創英角ｺﾞｼｯｸUB"/>
      <family val="3"/>
      <charset val="128"/>
    </font>
    <font>
      <sz val="12"/>
      <color theme="1"/>
      <name val="ＭＳ Ｐゴシック"/>
      <family val="3"/>
      <charset val="128"/>
    </font>
    <font>
      <b/>
      <sz val="11"/>
      <color rgb="FFFF0000"/>
      <name val="ＭＳ Ｐゴシック"/>
      <family val="3"/>
      <charset val="128"/>
      <scheme val="minor"/>
    </font>
    <font>
      <sz val="11"/>
      <color rgb="FFFF0000"/>
      <name val="ＭＳ 明朝"/>
      <family val="1"/>
      <charset val="128"/>
    </font>
    <font>
      <b/>
      <sz val="14"/>
      <color theme="1"/>
      <name val="ＭＳ 明朝"/>
      <family val="1"/>
      <charset val="128"/>
    </font>
    <font>
      <sz val="6"/>
      <name val="ＭＳ Ｐゴシック"/>
      <family val="3"/>
      <charset val="128"/>
      <scheme val="minor"/>
    </font>
    <font>
      <sz val="11"/>
      <color theme="1"/>
      <name val="ＭＳ Ｐゴシック"/>
      <family val="2"/>
      <charset val="128"/>
      <scheme val="minor"/>
    </font>
    <font>
      <sz val="12"/>
      <color rgb="FFFF0000"/>
      <name val="HG創英角ｺﾞｼｯｸUB"/>
      <family val="3"/>
      <charset val="128"/>
    </font>
    <font>
      <sz val="14"/>
      <color rgb="FFFF0000"/>
      <name val="HG創英角ｺﾞｼｯｸUB"/>
      <family val="3"/>
      <charset val="128"/>
    </font>
    <font>
      <sz val="18"/>
      <color rgb="FFFF0000"/>
      <name val="ＭＳ Ｐゴシック"/>
      <family val="3"/>
      <charset val="128"/>
      <scheme val="minor"/>
    </font>
    <font>
      <sz val="22"/>
      <color rgb="FFFF0000"/>
      <name val="ＭＳ Ｐゴシック"/>
      <family val="3"/>
      <charset val="128"/>
      <scheme val="minor"/>
    </font>
    <font>
      <sz val="6"/>
      <name val="ＭＳ Ｐゴシック"/>
      <family val="2"/>
      <charset val="128"/>
      <scheme val="minor"/>
    </font>
    <font>
      <sz val="18"/>
      <color theme="3"/>
      <name val="ＭＳ Ｐゴシック"/>
      <family val="2"/>
      <charset val="128"/>
      <scheme val="major"/>
    </font>
    <font>
      <b/>
      <sz val="14"/>
      <name val="ＭＳ 明朝"/>
      <family val="1"/>
      <charset val="128"/>
    </font>
    <font>
      <sz val="5"/>
      <name val="ＭＳ 明朝"/>
      <family val="1"/>
      <charset val="128"/>
    </font>
    <font>
      <sz val="6"/>
      <name val="ＭＳ 明朝"/>
      <family val="1"/>
      <charset val="128"/>
    </font>
    <font>
      <sz val="13"/>
      <name val="ＭＳ Ｐ明朝"/>
      <family val="1"/>
      <charset val="128"/>
    </font>
    <font>
      <sz val="15"/>
      <name val="ＭＳ 明朝"/>
      <family val="1"/>
      <charset val="128"/>
    </font>
    <font>
      <sz val="16"/>
      <name val="ＭＳ 明朝"/>
      <family val="1"/>
      <charset val="128"/>
    </font>
    <font>
      <b/>
      <sz val="12"/>
      <name val="ＭＳ 明朝"/>
      <family val="1"/>
      <charset val="128"/>
    </font>
    <font>
      <sz val="11"/>
      <color theme="1"/>
      <name val="Meiryo UI"/>
      <family val="2"/>
      <charset val="128"/>
    </font>
    <font>
      <u/>
      <sz val="11"/>
      <color theme="10"/>
      <name val="Meiryo UI"/>
      <family val="2"/>
      <charset val="128"/>
    </font>
    <font>
      <sz val="6"/>
      <name val="Meiryo UI"/>
      <family val="2"/>
      <charset val="128"/>
    </font>
    <font>
      <sz val="9"/>
      <name val="ＭＳ Ｐゴシック"/>
      <family val="3"/>
      <charset val="128"/>
    </font>
    <font>
      <b/>
      <sz val="9"/>
      <name val="ＭＳ 明朝"/>
      <family val="1"/>
      <charset val="128"/>
    </font>
    <font>
      <sz val="9"/>
      <color theme="1"/>
      <name val="ＭＳ Ｐゴシック"/>
      <family val="2"/>
      <charset val="128"/>
      <scheme val="minor"/>
    </font>
    <font>
      <sz val="9"/>
      <color theme="0" tint="-0.499984740745262"/>
      <name val="ＭＳ 明朝"/>
      <family val="1"/>
      <charset val="128"/>
    </font>
    <font>
      <sz val="5"/>
      <color theme="1"/>
      <name val="ＭＳ 明朝"/>
      <family val="1"/>
      <charset val="128"/>
    </font>
    <font>
      <b/>
      <sz val="18"/>
      <name val="ＭＳ 明朝"/>
      <family val="1"/>
      <charset val="128"/>
    </font>
    <font>
      <sz val="5"/>
      <name val="ＭＳ Ｐゴシック"/>
      <family val="3"/>
      <charset val="128"/>
    </font>
    <font>
      <u/>
      <sz val="9"/>
      <color rgb="FF0070C0"/>
      <name val="ＭＳ 明朝"/>
      <family val="1"/>
      <charset val="128"/>
    </font>
    <font>
      <u/>
      <sz val="11"/>
      <color theme="10"/>
      <name val="ＭＳ 明朝"/>
      <family val="1"/>
      <charset val="128"/>
    </font>
    <font>
      <sz val="9"/>
      <color rgb="FFFF0000"/>
      <name val="ＭＳ 明朝"/>
      <family val="1"/>
      <charset val="128"/>
    </font>
    <font>
      <b/>
      <sz val="10"/>
      <name val="ＭＳ 明朝"/>
      <family val="1"/>
      <charset val="128"/>
    </font>
    <font>
      <b/>
      <sz val="10"/>
      <color rgb="FFFF0000"/>
      <name val="ＭＳ 明朝"/>
      <family val="1"/>
      <charset val="128"/>
    </font>
    <font>
      <u/>
      <sz val="11"/>
      <color indexed="12"/>
      <name val="ＭＳ 明朝"/>
      <family val="1"/>
      <charset val="128"/>
    </font>
    <font>
      <sz val="10"/>
      <color rgb="FFFF0000"/>
      <name val="ＭＳ 明朝"/>
      <family val="1"/>
      <charset val="128"/>
    </font>
    <font>
      <sz val="11"/>
      <color theme="1" tint="4.9989318521683403E-2"/>
      <name val="ＭＳ 明朝"/>
      <family val="1"/>
      <charset val="128"/>
    </font>
    <font>
      <b/>
      <u/>
      <sz val="10"/>
      <color rgb="FFFF0000"/>
      <name val="ＭＳ 明朝"/>
      <family val="1"/>
      <charset val="128"/>
    </font>
    <font>
      <sz val="10"/>
      <color theme="1"/>
      <name val="ＭＳ 明朝"/>
      <family val="1"/>
      <charset val="128"/>
    </font>
    <font>
      <b/>
      <sz val="10"/>
      <color theme="0"/>
      <name val="ＭＳ 明朝"/>
      <family val="1"/>
      <charset val="128"/>
    </font>
    <font>
      <b/>
      <sz val="12"/>
      <color theme="1"/>
      <name val="ＭＳ 明朝"/>
      <family val="1"/>
      <charset val="128"/>
    </font>
    <font>
      <b/>
      <sz val="10"/>
      <color theme="1"/>
      <name val="ＭＳ 明朝"/>
      <family val="1"/>
      <charset val="128"/>
    </font>
    <font>
      <b/>
      <sz val="11"/>
      <color theme="1"/>
      <name val="ＭＳ 明朝"/>
      <family val="1"/>
      <charset val="128"/>
    </font>
    <font>
      <b/>
      <sz val="9"/>
      <color theme="1"/>
      <name val="ＭＳ 明朝"/>
      <family val="1"/>
      <charset val="128"/>
    </font>
    <font>
      <u/>
      <sz val="11"/>
      <color theme="10"/>
      <name val="ＭＳ Ｐゴシック"/>
      <family val="3"/>
      <charset val="128"/>
      <scheme val="minor"/>
    </font>
    <font>
      <sz val="8"/>
      <color theme="1"/>
      <name val="ＭＳ 明朝"/>
      <family val="1"/>
      <charset val="128"/>
    </font>
    <font>
      <sz val="11"/>
      <color theme="0" tint="-0.499984740745262"/>
      <name val="ＭＳ ゴシック"/>
      <family val="3"/>
      <charset val="128"/>
    </font>
    <font>
      <sz val="11"/>
      <color theme="1"/>
      <name val="ＭＳ 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2"/>
      <color theme="1"/>
      <name val="ＭＳ 明朝"/>
      <family val="1"/>
      <charset val="128"/>
    </font>
    <font>
      <sz val="11"/>
      <name val="ＭＳ ゴシック"/>
      <family val="3"/>
      <charset val="128"/>
    </font>
    <font>
      <sz val="10"/>
      <color theme="0"/>
      <name val="ＭＳ 明朝"/>
      <family val="1"/>
      <charset val="128"/>
    </font>
    <font>
      <sz val="11"/>
      <color theme="0"/>
      <name val="ＭＳ 明朝"/>
      <family val="1"/>
      <charset val="128"/>
    </font>
    <font>
      <sz val="10"/>
      <color theme="1"/>
      <name val="ＭＳ ゴシック"/>
      <family val="3"/>
      <charset val="128"/>
    </font>
    <font>
      <sz val="9"/>
      <color indexed="8"/>
      <name val="ＭＳ 明朝"/>
      <family val="1"/>
      <charset val="128"/>
    </font>
    <font>
      <sz val="9"/>
      <color theme="1"/>
      <name val="ＭＳ ゴシック"/>
      <family val="3"/>
      <charset val="128"/>
    </font>
    <font>
      <sz val="10.5"/>
      <color theme="1"/>
      <name val="ＭＳ 明朝"/>
      <family val="1"/>
      <charset val="128"/>
    </font>
    <font>
      <sz val="11"/>
      <name val="ＭＳ Ｐゴシック"/>
      <family val="3"/>
      <charset val="128"/>
      <scheme val="minor"/>
    </font>
    <font>
      <sz val="11"/>
      <color rgb="FFFF0000"/>
      <name val="ＭＳ ゴシック"/>
      <family val="3"/>
      <charset val="128"/>
    </font>
    <font>
      <sz val="9"/>
      <color indexed="81"/>
      <name val="MS P ゴシック"/>
      <family val="3"/>
      <charset val="128"/>
    </font>
    <font>
      <sz val="9"/>
      <color indexed="81"/>
      <name val="ＭＳ ゴシック"/>
      <family val="3"/>
      <charset val="128"/>
    </font>
    <font>
      <sz val="2"/>
      <name val="ＭＳ 明朝"/>
      <family val="1"/>
      <charset val="128"/>
    </font>
    <font>
      <sz val="10"/>
      <name val="ＭＳ ゴシック"/>
      <family val="3"/>
      <charset val="128"/>
    </font>
    <font>
      <sz val="11"/>
      <color indexed="81"/>
      <name val="ＭＳ 明朝"/>
      <family val="1"/>
      <charset val="128"/>
    </font>
    <font>
      <b/>
      <sz val="14"/>
      <name val="ＭＳ Ｐゴシック"/>
      <family val="3"/>
      <charset val="128"/>
    </font>
    <font>
      <sz val="9"/>
      <color theme="1"/>
      <name val="ＭＳ Ｐゴシック"/>
      <family val="3"/>
      <charset val="128"/>
      <scheme val="minor"/>
    </font>
    <font>
      <sz val="9"/>
      <name val="ＭＳ Ｐゴシック"/>
      <family val="3"/>
      <charset val="128"/>
      <scheme val="minor"/>
    </font>
    <font>
      <sz val="12"/>
      <color indexed="81"/>
      <name val="ＭＳ 明朝"/>
      <family val="1"/>
      <charset val="128"/>
    </font>
    <font>
      <sz val="8"/>
      <color theme="1"/>
      <name val="ＭＳ Ｐ明朝"/>
      <family val="1"/>
      <charset val="128"/>
    </font>
    <font>
      <sz val="11"/>
      <color theme="1"/>
      <name val="HG平成明朝体W9"/>
      <family val="1"/>
      <charset val="128"/>
    </font>
    <font>
      <sz val="8"/>
      <color indexed="8"/>
      <name val="ＭＳ 明朝"/>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sz val="9"/>
      <name val="ＭＳ Ｐ明朝"/>
      <family val="1"/>
      <charset val="128"/>
    </font>
    <font>
      <b/>
      <sz val="26"/>
      <color indexed="10"/>
      <name val="HG平成角ｺﾞｼｯｸ体W9"/>
      <family val="3"/>
      <charset val="128"/>
    </font>
    <font>
      <sz val="20"/>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1"/>
      <color rgb="FFFF0000"/>
      <name val="ＭＳ Ｐ明朝"/>
      <family val="1"/>
      <charset val="128"/>
    </font>
    <font>
      <b/>
      <sz val="12"/>
      <name val="ＭＳ Ｐ明朝"/>
      <family val="1"/>
      <charset val="128"/>
    </font>
    <font>
      <b/>
      <sz val="11"/>
      <name val="ＭＳ Ｐ明朝"/>
      <family val="1"/>
      <charset val="128"/>
    </font>
    <font>
      <b/>
      <sz val="9"/>
      <color indexed="81"/>
      <name val="ＭＳ Ｐゴシック"/>
      <family val="3"/>
      <charset val="128"/>
    </font>
    <font>
      <sz val="20"/>
      <name val="ＭＳ 明朝"/>
      <family val="1"/>
      <charset val="128"/>
    </font>
    <font>
      <sz val="14"/>
      <color theme="1"/>
      <name val="ＭＳ 明朝"/>
      <family val="1"/>
      <charset val="128"/>
    </font>
    <font>
      <sz val="12"/>
      <name val="ＭＳ ゴシック"/>
      <family val="3"/>
      <charset val="128"/>
    </font>
    <font>
      <sz val="11"/>
      <color indexed="81"/>
      <name val="ＭＳ Ｐゴシック"/>
      <family val="3"/>
      <charset val="128"/>
    </font>
    <font>
      <sz val="11"/>
      <color indexed="10"/>
      <name val="ＭＳ 明朝"/>
      <family val="1"/>
      <charset val="128"/>
    </font>
    <font>
      <b/>
      <sz val="12"/>
      <color theme="1"/>
      <name val="ＭＳ Ｐ明朝"/>
      <family val="1"/>
      <charset val="128"/>
    </font>
    <font>
      <b/>
      <sz val="20"/>
      <name val="ＭＳ Ｐ明朝"/>
      <family val="1"/>
      <charset val="128"/>
    </font>
    <font>
      <b/>
      <sz val="12"/>
      <name val="ＭＳ Ｐゴシック"/>
      <family val="3"/>
      <charset val="128"/>
    </font>
    <font>
      <sz val="11"/>
      <color rgb="FFFF0000"/>
      <name val="ＭＳ Ｐゴシック"/>
      <family val="3"/>
      <charset val="128"/>
    </font>
    <font>
      <b/>
      <sz val="12"/>
      <color theme="1"/>
      <name val="ＭＳ Ｐゴシック"/>
      <family val="3"/>
      <charset val="128"/>
    </font>
    <font>
      <b/>
      <sz val="18"/>
      <color theme="1"/>
      <name val="ＭＳ Ｐ明朝"/>
      <family val="1"/>
      <charset val="128"/>
    </font>
    <font>
      <sz val="8"/>
      <name val="ＭＳ ゴシック"/>
      <family val="3"/>
      <charset val="128"/>
    </font>
    <font>
      <sz val="10.5"/>
      <color theme="1"/>
      <name val="Meiryo UI"/>
      <family val="3"/>
      <charset val="128"/>
    </font>
    <font>
      <b/>
      <sz val="18"/>
      <color theme="1"/>
      <name val="Meiryo UI"/>
      <family val="3"/>
      <charset val="128"/>
    </font>
    <font>
      <b/>
      <sz val="14"/>
      <color theme="1"/>
      <name val="Meiryo UI"/>
      <family val="3"/>
      <charset val="128"/>
    </font>
    <font>
      <b/>
      <sz val="11"/>
      <color theme="1"/>
      <name val="Meiryo UI"/>
      <family val="3"/>
      <charset val="128"/>
    </font>
    <font>
      <b/>
      <sz val="12"/>
      <color theme="1"/>
      <name val="Meiryo UI"/>
      <family val="3"/>
      <charset val="128"/>
    </font>
    <font>
      <b/>
      <sz val="10.5"/>
      <color theme="1"/>
      <name val="Meiryo UI"/>
      <family val="3"/>
      <charset val="128"/>
    </font>
    <font>
      <sz val="9"/>
      <color indexed="81"/>
      <name val="Meiryo UI"/>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b/>
      <sz val="11"/>
      <color theme="1"/>
      <name val="HGP創英角ｺﾞｼｯｸUB"/>
      <family val="3"/>
      <charset val="128"/>
    </font>
    <font>
      <b/>
      <u/>
      <sz val="12"/>
      <color theme="1"/>
      <name val="メイリオ"/>
      <family val="3"/>
      <charset val="128"/>
    </font>
    <font>
      <sz val="11"/>
      <color theme="0"/>
      <name val="メイリオ"/>
      <family val="3"/>
      <charset val="128"/>
    </font>
    <font>
      <sz val="8"/>
      <name val="ＭＳ Ｐゴシック"/>
      <family val="3"/>
      <charset val="128"/>
    </font>
    <font>
      <sz val="9"/>
      <color indexed="10"/>
      <name val="ＭＳ 明朝"/>
      <family val="1"/>
      <charset val="128"/>
    </font>
    <font>
      <sz val="22"/>
      <name val="ＭＳ 明朝"/>
      <family val="1"/>
      <charset val="128"/>
    </font>
    <font>
      <sz val="11"/>
      <color indexed="10"/>
      <name val="ＭＳ Ｐゴシック"/>
      <family val="3"/>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b/>
      <sz val="10"/>
      <name val="ＭＳ ゴシック"/>
      <family val="3"/>
      <charset val="128"/>
    </font>
    <font>
      <b/>
      <sz val="8"/>
      <name val="ＭＳ 明朝"/>
      <family val="1"/>
      <charset val="128"/>
    </font>
    <font>
      <sz val="24"/>
      <color theme="1"/>
      <name val="ＭＳ 明朝"/>
      <family val="1"/>
      <charset val="128"/>
    </font>
    <font>
      <sz val="24"/>
      <color indexed="8"/>
      <name val="Century"/>
      <family val="1"/>
    </font>
    <font>
      <sz val="24"/>
      <color indexed="8"/>
      <name val="ＭＳ 明朝"/>
      <family val="1"/>
      <charset val="128"/>
    </font>
    <font>
      <sz val="12"/>
      <color theme="1"/>
      <name val="Century"/>
      <family val="1"/>
    </font>
    <font>
      <b/>
      <sz val="16"/>
      <color theme="1"/>
      <name val="ＭＳ 明朝"/>
      <family val="1"/>
      <charset val="128"/>
    </font>
    <font>
      <b/>
      <sz val="12"/>
      <color theme="1"/>
      <name val="Century"/>
      <family val="1"/>
    </font>
    <font>
      <sz val="12"/>
      <color theme="1"/>
      <name val="ＭＳ Ｐゴシック"/>
      <family val="3"/>
      <charset val="128"/>
      <scheme val="minor"/>
    </font>
    <font>
      <sz val="12"/>
      <color indexed="8"/>
      <name val="Century"/>
      <family val="1"/>
    </font>
    <font>
      <sz val="12"/>
      <color indexed="8"/>
      <name val="ＭＳ 明朝"/>
      <family val="1"/>
      <charset val="128"/>
    </font>
    <font>
      <sz val="18"/>
      <color theme="1"/>
      <name val="ＭＳ Ｐ明朝"/>
      <family val="1"/>
      <charset val="128"/>
    </font>
    <font>
      <b/>
      <sz val="22"/>
      <color indexed="8"/>
      <name val="ＭＳ 明朝"/>
      <family val="1"/>
      <charset val="128"/>
    </font>
    <font>
      <sz val="9"/>
      <name val="ＭＳ ゴシック"/>
      <family val="3"/>
      <charset val="128"/>
    </font>
    <font>
      <sz val="8"/>
      <color indexed="81"/>
      <name val="ＭＳ 明朝"/>
      <family val="1"/>
      <charset val="128"/>
    </font>
    <font>
      <b/>
      <sz val="20"/>
      <color indexed="8"/>
      <name val="ＭＳ 明朝"/>
      <family val="1"/>
      <charset val="128"/>
    </font>
    <font>
      <sz val="20"/>
      <color theme="1"/>
      <name val="ＭＳ Ｐゴシック"/>
      <family val="3"/>
      <charset val="128"/>
      <scheme val="minor"/>
    </font>
    <font>
      <sz val="6"/>
      <color indexed="8"/>
      <name val="ＭＳ 明朝"/>
      <family val="1"/>
      <charset val="128"/>
    </font>
    <font>
      <sz val="8"/>
      <color theme="1"/>
      <name val="ＭＳ Ｐゴシック"/>
      <family val="3"/>
      <charset val="128"/>
      <scheme val="minor"/>
    </font>
    <font>
      <sz val="10"/>
      <color theme="1"/>
      <name val="ＭＳ Ｐゴシック"/>
      <family val="3"/>
      <charset val="128"/>
      <scheme val="minor"/>
    </font>
    <font>
      <sz val="11"/>
      <color theme="1"/>
      <name val="游ゴシック"/>
      <family val="3"/>
      <charset val="128"/>
    </font>
    <font>
      <b/>
      <u/>
      <sz val="10"/>
      <color theme="0"/>
      <name val="ＭＳ 明朝"/>
      <family val="1"/>
      <charset val="128"/>
    </font>
    <font>
      <b/>
      <sz val="11"/>
      <color theme="1"/>
      <name val="ＭＳ Ｐゴシック"/>
      <family val="2"/>
      <charset val="128"/>
      <scheme val="minor"/>
    </font>
    <font>
      <sz val="10"/>
      <color theme="1"/>
      <name val="ＭＳ Ｐゴシック"/>
      <family val="2"/>
      <charset val="128"/>
      <scheme val="minor"/>
    </font>
    <font>
      <sz val="11"/>
      <color theme="1"/>
      <name val="ＭＳ Ｐ明朝"/>
      <family val="1"/>
      <charset val="128"/>
    </font>
    <font>
      <sz val="10"/>
      <color theme="1"/>
      <name val="ＭＳ Ｐ明朝"/>
      <family val="1"/>
      <charset val="128"/>
    </font>
    <font>
      <b/>
      <sz val="11"/>
      <color theme="1"/>
      <name val="ＭＳ Ｐ明朝"/>
      <family val="1"/>
      <charset val="128"/>
    </font>
    <font>
      <b/>
      <sz val="11"/>
      <color theme="1"/>
      <name val="ＭＳ Ｐゴシック"/>
      <family val="3"/>
      <charset val="128"/>
    </font>
    <font>
      <sz val="9"/>
      <color theme="1"/>
      <name val="ＭＳ Ｐ明朝"/>
      <family val="1"/>
      <charset val="128"/>
    </font>
    <font>
      <b/>
      <sz val="10"/>
      <color theme="1"/>
      <name val="ＭＳ Ｐゴシック"/>
      <family val="3"/>
      <charset val="128"/>
    </font>
    <font>
      <sz val="10.5"/>
      <color theme="1"/>
      <name val="ＭＳ ゴシック"/>
      <family val="3"/>
      <charset val="128"/>
    </font>
    <font>
      <i/>
      <sz val="6"/>
      <color theme="1"/>
      <name val="ＭＳ Ｐ明朝"/>
      <family val="1"/>
      <charset val="128"/>
    </font>
    <font>
      <sz val="6"/>
      <color theme="1"/>
      <name val="ＭＳ Ｐゴシック"/>
      <family val="2"/>
      <charset val="128"/>
      <scheme val="minor"/>
    </font>
    <font>
      <i/>
      <sz val="8"/>
      <color theme="1"/>
      <name val="ＭＳ Ｐ明朝"/>
      <family val="1"/>
      <charset val="128"/>
    </font>
    <font>
      <sz val="8"/>
      <color theme="1"/>
      <name val="ＭＳ Ｐゴシック"/>
      <family val="2"/>
      <charset val="128"/>
      <scheme val="minor"/>
    </font>
    <font>
      <sz val="16"/>
      <color theme="1"/>
      <name val="ＭＳ Ｐゴシック"/>
      <family val="2"/>
      <charset val="128"/>
      <scheme val="minor"/>
    </font>
    <font>
      <b/>
      <u/>
      <sz val="12"/>
      <color indexed="12"/>
      <name val="ＭＳ Ｐゴシック"/>
      <family val="3"/>
      <charset val="128"/>
    </font>
    <font>
      <b/>
      <sz val="22"/>
      <color theme="1"/>
      <name val="ＭＳ 明朝"/>
      <family val="1"/>
      <charset val="128"/>
    </font>
    <font>
      <u/>
      <sz val="14"/>
      <color indexed="12"/>
      <name val="ＭＳ Ｐゴシック"/>
      <family val="3"/>
      <charset val="128"/>
    </font>
    <font>
      <b/>
      <u/>
      <sz val="16"/>
      <color indexed="12"/>
      <name val="ＭＳ Ｐゴシック"/>
      <family val="3"/>
      <charset val="128"/>
    </font>
    <font>
      <b/>
      <u/>
      <sz val="10"/>
      <color indexed="12"/>
      <name val="ＭＳ Ｐゴシック"/>
      <family val="3"/>
      <charset val="128"/>
    </font>
  </fonts>
  <fills count="23">
    <fill>
      <patternFill patternType="none"/>
    </fill>
    <fill>
      <patternFill patternType="gray125"/>
    </fill>
    <fill>
      <patternFill patternType="solid">
        <fgColor indexed="42"/>
      </patternFill>
    </fill>
    <fill>
      <patternFill patternType="solid">
        <fgColor indexed="22"/>
        <bgColor indexed="64"/>
      </patternFill>
    </fill>
    <fill>
      <patternFill patternType="solid">
        <fgColor theme="6"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9999"/>
        <bgColor indexed="64"/>
      </patternFill>
    </fill>
    <fill>
      <patternFill patternType="solid">
        <fgColor rgb="FFFFFF99"/>
        <bgColor indexed="64"/>
      </patternFill>
    </fill>
    <fill>
      <patternFill patternType="solid">
        <fgColor rgb="FFFF99CC"/>
        <bgColor indexed="64"/>
      </patternFill>
    </fill>
    <fill>
      <patternFill patternType="solid">
        <fgColor rgb="FFFFFF00"/>
        <bgColor indexed="64"/>
      </patternFill>
    </fill>
    <fill>
      <patternFill patternType="solid">
        <fgColor rgb="FFFFC000"/>
        <bgColor indexed="64"/>
      </patternFill>
    </fill>
    <fill>
      <patternFill patternType="solid">
        <fgColor rgb="FFFFC000"/>
        <bgColor rgb="FF000000"/>
      </patternFill>
    </fill>
    <fill>
      <patternFill patternType="solid">
        <fgColor rgb="FFFFFF79"/>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B0C979"/>
        <bgColor indexed="64"/>
      </patternFill>
    </fill>
  </fills>
  <borders count="320">
    <border>
      <left/>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23"/>
      </left>
      <right style="thin">
        <color indexed="23"/>
      </right>
      <top/>
      <bottom/>
      <diagonal/>
    </border>
    <border>
      <left style="thin">
        <color indexed="64"/>
      </left>
      <right style="thin">
        <color indexed="23"/>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tted">
        <color indexed="64"/>
      </left>
      <right style="thin">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auto="1"/>
      </left>
      <right/>
      <top style="hair">
        <color auto="1"/>
      </top>
      <bottom style="thin">
        <color indexed="64"/>
      </bottom>
      <diagonal/>
    </border>
    <border>
      <left style="dotted">
        <color indexed="64"/>
      </left>
      <right/>
      <top style="thin">
        <color indexed="64"/>
      </top>
      <bottom style="thin">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indexed="64"/>
      </right>
      <top style="thin">
        <color auto="1"/>
      </top>
      <bottom style="double">
        <color auto="1"/>
      </bottom>
      <diagonal/>
    </border>
    <border>
      <left/>
      <right/>
      <top/>
      <bottom style="dotted">
        <color indexed="64"/>
      </bottom>
      <diagonal/>
    </border>
    <border>
      <left/>
      <right/>
      <top style="dotted">
        <color indexed="64"/>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auto="1"/>
      </right>
      <top/>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style="thin">
        <color indexed="64"/>
      </left>
      <right style="thin">
        <color indexed="64"/>
      </right>
      <top/>
      <bottom style="medium">
        <color auto="1"/>
      </bottom>
      <diagonal/>
    </border>
    <border>
      <left style="thin">
        <color indexed="64"/>
      </left>
      <right style="thin">
        <color indexed="64"/>
      </right>
      <top/>
      <bottom style="medium">
        <color indexed="64"/>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medium">
        <color indexed="64"/>
      </right>
      <top/>
      <bottom style="medium">
        <color indexed="64"/>
      </bottom>
      <diagonal/>
    </border>
    <border>
      <left/>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style="thin">
        <color indexed="23"/>
      </bottom>
      <diagonal/>
    </border>
    <border>
      <left style="thin">
        <color indexed="64"/>
      </left>
      <right style="thin">
        <color indexed="23"/>
      </right>
      <top style="thin">
        <color indexed="23"/>
      </top>
      <bottom/>
      <diagonal/>
    </border>
    <border>
      <left/>
      <right/>
      <top style="thin">
        <color indexed="23"/>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style="thin">
        <color indexed="64"/>
      </left>
      <right style="thin">
        <color indexed="64"/>
      </right>
      <top style="thin">
        <color indexed="64"/>
      </top>
      <bottom/>
      <diagonal/>
    </border>
    <border>
      <left/>
      <right style="thin">
        <color indexed="23"/>
      </right>
      <top style="thin">
        <color indexed="23"/>
      </top>
      <bottom style="thin">
        <color indexed="23"/>
      </bottom>
      <diagonal/>
    </border>
    <border>
      <left/>
      <right style="thin">
        <color indexed="23"/>
      </right>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medium">
        <color indexed="64"/>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right style="thin">
        <color indexed="23"/>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style="thin">
        <color indexed="23"/>
      </right>
      <top style="thin">
        <color indexed="23"/>
      </top>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top style="dotted">
        <color indexed="23"/>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indexed="64"/>
      </left>
      <right style="hair">
        <color indexed="64"/>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indexed="23"/>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thin">
        <color indexed="64"/>
      </right>
      <top/>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style="thin">
        <color theme="0" tint="-0.499984740745262"/>
      </left>
      <right/>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hair">
        <color indexed="64"/>
      </left>
      <right/>
      <top style="hair">
        <color indexed="64"/>
      </top>
      <bottom style="medium">
        <color indexed="64"/>
      </bottom>
      <diagonal/>
    </border>
    <border>
      <left/>
      <right style="hair">
        <color indexed="64"/>
      </right>
      <top/>
      <bottom style="medium">
        <color indexed="64"/>
      </bottom>
      <diagonal/>
    </border>
    <border>
      <left/>
      <right style="medium">
        <color indexed="64"/>
      </right>
      <top style="thin">
        <color indexed="64"/>
      </top>
      <bottom/>
      <diagonal/>
    </border>
    <border>
      <left/>
      <right style="hair">
        <color indexed="64"/>
      </right>
      <top style="thin">
        <color indexed="64"/>
      </top>
      <bottom/>
      <diagonal/>
    </border>
    <border>
      <left/>
      <right/>
      <top style="thin">
        <color indexed="23"/>
      </top>
      <bottom/>
      <diagonal/>
    </border>
    <border>
      <left/>
      <right style="thin">
        <color indexed="23"/>
      </right>
      <top style="thin">
        <color indexed="23"/>
      </top>
      <bottom/>
      <diagonal/>
    </border>
    <border>
      <left style="thin">
        <color theme="0" tint="-0.499984740745262"/>
      </left>
      <right/>
      <top style="thin">
        <color indexed="23"/>
      </top>
      <bottom/>
      <diagonal/>
    </border>
    <border>
      <left/>
      <right/>
      <top style="thin">
        <color indexed="64"/>
      </top>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style="thin">
        <color auto="1"/>
      </top>
      <bottom style="thin">
        <color auto="1"/>
      </bottom>
      <diagonal/>
    </border>
    <border>
      <left style="thin">
        <color theme="0" tint="-0.34998626667073579"/>
      </left>
      <right/>
      <top style="thin">
        <color auto="1"/>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right style="medium">
        <color auto="1"/>
      </right>
      <top style="medium">
        <color auto="1"/>
      </top>
      <bottom/>
      <diagonal/>
    </border>
    <border>
      <left style="medium">
        <color auto="1"/>
      </left>
      <right/>
      <top/>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thin">
        <color auto="1"/>
      </right>
      <top/>
      <bottom style="medium">
        <color auto="1"/>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medium">
        <color indexed="64"/>
      </left>
      <right/>
      <top style="medium">
        <color indexed="64"/>
      </top>
      <bottom style="hair">
        <color auto="1"/>
      </bottom>
      <diagonal/>
    </border>
    <border>
      <left/>
      <right style="hair">
        <color indexed="64"/>
      </right>
      <top style="medium">
        <color indexed="64"/>
      </top>
      <bottom style="hair">
        <color indexed="64"/>
      </bottom>
      <diagonal/>
    </border>
    <border>
      <left/>
      <right style="medium">
        <color indexed="64"/>
      </right>
      <top style="medium">
        <color indexed="64"/>
      </top>
      <bottom style="hair">
        <color auto="1"/>
      </bottom>
      <diagonal/>
    </border>
    <border>
      <left style="medium">
        <color indexed="64"/>
      </left>
      <right/>
      <top style="hair">
        <color auto="1"/>
      </top>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s>
  <cellStyleXfs count="21">
    <xf numFmtId="0" fontId="0" fillId="0" borderId="0">
      <alignment vertical="center"/>
    </xf>
    <xf numFmtId="0" fontId="10" fillId="0" borderId="0" applyNumberFormat="0" applyFill="0" applyBorder="0" applyAlignment="0" applyProtection="0">
      <alignment vertical="top"/>
      <protection locked="0"/>
    </xf>
    <xf numFmtId="0" fontId="6" fillId="0" borderId="0">
      <alignment vertical="center"/>
    </xf>
    <xf numFmtId="0" fontId="6" fillId="0" borderId="0">
      <alignment vertical="center"/>
    </xf>
    <xf numFmtId="0" fontId="44" fillId="0" borderId="0">
      <alignment vertical="center"/>
    </xf>
    <xf numFmtId="0" fontId="44" fillId="0" borderId="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56" fillId="0" borderId="0">
      <alignment vertical="center"/>
    </xf>
    <xf numFmtId="0" fontId="4" fillId="0" borderId="0">
      <alignment vertical="center"/>
    </xf>
    <xf numFmtId="0" fontId="44" fillId="0" borderId="0">
      <alignment vertical="center"/>
    </xf>
    <xf numFmtId="0" fontId="3" fillId="0" borderId="0">
      <alignment vertical="center"/>
    </xf>
    <xf numFmtId="0" fontId="71" fillId="0" borderId="0" applyNumberFormat="0" applyFill="0" applyBorder="0" applyAlignment="0" applyProtection="0">
      <alignment vertical="center"/>
    </xf>
    <xf numFmtId="38" fontId="70" fillId="0" borderId="0" applyFont="0" applyFill="0" applyBorder="0" applyAlignment="0" applyProtection="0">
      <alignment vertical="center"/>
    </xf>
    <xf numFmtId="0" fontId="6" fillId="0" borderId="0"/>
    <xf numFmtId="0" fontId="10" fillId="0" borderId="0" applyNumberFormat="0" applyFill="0" applyBorder="0" applyAlignment="0" applyProtection="0">
      <alignment vertical="top"/>
      <protection locked="0"/>
    </xf>
    <xf numFmtId="0" fontId="95" fillId="0" borderId="0" applyNumberFormat="0" applyFill="0" applyBorder="0" applyAlignment="0" applyProtection="0">
      <alignment vertical="center"/>
    </xf>
    <xf numFmtId="0" fontId="44" fillId="0" borderId="0">
      <alignment vertical="center"/>
    </xf>
    <xf numFmtId="0" fontId="2" fillId="0" borderId="0">
      <alignment vertical="center"/>
    </xf>
    <xf numFmtId="0" fontId="2" fillId="0" borderId="0">
      <alignment vertical="center"/>
    </xf>
    <xf numFmtId="0" fontId="1" fillId="0" borderId="0">
      <alignment vertical="center"/>
    </xf>
  </cellStyleXfs>
  <cellXfs count="3632">
    <xf numFmtId="0" fontId="0" fillId="0" borderId="0" xfId="0">
      <alignment vertical="center"/>
    </xf>
    <xf numFmtId="0" fontId="6" fillId="0" borderId="0" xfId="2">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34" fillId="0" borderId="21" xfId="2" applyFont="1" applyBorder="1" applyAlignment="1" applyProtection="1">
      <alignment horizontal="center" vertical="center" wrapText="1"/>
      <protection locked="0"/>
    </xf>
    <xf numFmtId="0" fontId="20" fillId="0" borderId="0" xfId="2" applyFont="1" applyAlignment="1">
      <alignment horizontal="center" vertical="center"/>
    </xf>
    <xf numFmtId="0" fontId="19" fillId="0" borderId="0" xfId="2" applyFont="1">
      <alignment vertical="center"/>
    </xf>
    <xf numFmtId="0" fontId="19" fillId="0" borderId="0" xfId="2" applyFont="1" applyAlignment="1">
      <alignment horizontal="center" vertical="center"/>
    </xf>
    <xf numFmtId="0" fontId="19" fillId="0" borderId="0" xfId="2" applyFont="1" applyAlignment="1">
      <alignment horizontal="left" vertical="center"/>
    </xf>
    <xf numFmtId="0" fontId="17" fillId="0" borderId="0" xfId="2" applyFont="1">
      <alignment vertical="center"/>
    </xf>
    <xf numFmtId="0" fontId="63" fillId="0" borderId="0" xfId="2" applyFont="1" applyAlignment="1">
      <alignment horizontal="center" vertical="center"/>
    </xf>
    <xf numFmtId="0" fontId="11" fillId="0" borderId="0" xfId="2" applyFont="1">
      <alignment vertical="center"/>
    </xf>
    <xf numFmtId="0" fontId="26" fillId="0" borderId="0" xfId="2" applyFont="1" applyAlignment="1">
      <alignment horizontal="left" vertical="center"/>
    </xf>
    <xf numFmtId="0" fontId="24" fillId="0" borderId="0" xfId="2" applyFont="1" applyAlignment="1">
      <alignment horizontal="left" vertical="center"/>
    </xf>
    <xf numFmtId="0" fontId="38" fillId="0" borderId="0" xfId="2" applyFont="1" applyAlignment="1">
      <alignment horizontal="center" vertical="center"/>
    </xf>
    <xf numFmtId="0" fontId="3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indent="3"/>
    </xf>
    <xf numFmtId="0" fontId="25" fillId="0" borderId="0" xfId="2" applyFont="1" applyAlignment="1">
      <alignment horizontal="center" vertical="center"/>
    </xf>
    <xf numFmtId="0" fontId="25" fillId="0" borderId="0" xfId="2" applyFont="1" applyAlignment="1">
      <alignment horizontal="right" vertical="center"/>
    </xf>
    <xf numFmtId="0" fontId="25" fillId="0" borderId="0" xfId="2" applyFont="1" applyAlignment="1" applyProtection="1">
      <alignment horizontal="right" vertical="center"/>
      <protection locked="0"/>
    </xf>
    <xf numFmtId="0" fontId="25" fillId="0" borderId="0" xfId="2" applyFont="1" applyAlignment="1" applyProtection="1">
      <alignment horizontal="left" vertical="center" shrinkToFit="1"/>
      <protection locked="0"/>
    </xf>
    <xf numFmtId="0" fontId="38" fillId="0" borderId="0" xfId="2" applyFont="1">
      <alignment vertical="center"/>
    </xf>
    <xf numFmtId="0" fontId="20" fillId="0" borderId="0" xfId="2" applyFont="1" applyAlignment="1">
      <alignment horizontal="left" vertical="center"/>
    </xf>
    <xf numFmtId="0" fontId="30" fillId="0" borderId="0" xfId="2" applyFont="1" applyAlignment="1">
      <alignment horizontal="left" vertical="center"/>
    </xf>
    <xf numFmtId="0" fontId="66" fillId="0" borderId="0" xfId="2" applyFont="1" applyAlignment="1">
      <alignment horizontal="left" vertical="center"/>
    </xf>
    <xf numFmtId="49" fontId="25" fillId="0" borderId="0" xfId="2" applyNumberFormat="1" applyFont="1" applyAlignment="1">
      <alignment horizontal="left" vertical="center" shrinkToFit="1"/>
    </xf>
    <xf numFmtId="0" fontId="21" fillId="0" borderId="0" xfId="2" applyFont="1" applyAlignment="1">
      <alignment horizontal="center" vertical="center"/>
    </xf>
    <xf numFmtId="0" fontId="17" fillId="0" borderId="6" xfId="2" applyFont="1" applyBorder="1" applyAlignment="1" applyProtection="1">
      <alignment horizontal="center" vertical="center"/>
      <protection locked="0"/>
    </xf>
    <xf numFmtId="3" fontId="11" fillId="0" borderId="79" xfId="2" applyNumberFormat="1" applyFont="1" applyBorder="1" applyAlignment="1" applyProtection="1">
      <alignment horizontal="right" vertical="center" shrinkToFit="1"/>
      <protection locked="0"/>
    </xf>
    <xf numFmtId="3" fontId="11" fillId="0" borderId="80" xfId="2" applyNumberFormat="1" applyFont="1" applyBorder="1" applyAlignment="1" applyProtection="1">
      <alignment horizontal="right" vertical="center" shrinkToFit="1"/>
      <protection locked="0"/>
    </xf>
    <xf numFmtId="0" fontId="17" fillId="0" borderId="6" xfId="2" applyFont="1" applyBorder="1" applyAlignment="1">
      <alignment horizontal="center" vertical="center"/>
    </xf>
    <xf numFmtId="0" fontId="17" fillId="0" borderId="6" xfId="2" applyFont="1" applyBorder="1" applyAlignment="1">
      <alignment horizontal="center" vertical="center" wrapText="1"/>
    </xf>
    <xf numFmtId="0" fontId="16" fillId="0" borderId="0" xfId="2" applyFont="1" applyAlignment="1">
      <alignment horizontal="center" vertical="center"/>
    </xf>
    <xf numFmtId="0" fontId="11" fillId="0" borderId="0" xfId="2" applyFont="1" applyAlignment="1" applyProtection="1">
      <alignment horizontal="center" vertical="center"/>
      <protection locked="0"/>
    </xf>
    <xf numFmtId="0" fontId="11" fillId="0" borderId="6" xfId="2" applyFont="1" applyBorder="1" applyAlignment="1">
      <alignment horizontal="center" vertical="center"/>
    </xf>
    <xf numFmtId="0" fontId="11" fillId="0" borderId="2" xfId="2" applyFont="1" applyBorder="1">
      <alignment vertical="center"/>
    </xf>
    <xf numFmtId="0" fontId="11" fillId="0" borderId="62" xfId="2" applyFont="1" applyBorder="1">
      <alignment vertical="center"/>
    </xf>
    <xf numFmtId="0" fontId="11" fillId="0" borderId="15" xfId="2" applyFont="1" applyBorder="1">
      <alignment vertical="center"/>
    </xf>
    <xf numFmtId="0" fontId="11" fillId="0" borderId="63" xfId="2" applyFont="1" applyBorder="1">
      <alignment vertical="center"/>
    </xf>
    <xf numFmtId="0" fontId="11" fillId="0" borderId="0" xfId="2" applyFont="1" applyAlignment="1">
      <alignment horizontal="distributed" vertical="center"/>
    </xf>
    <xf numFmtId="0" fontId="11" fillId="0" borderId="67" xfId="2" applyFont="1" applyBorder="1">
      <alignment vertical="center"/>
    </xf>
    <xf numFmtId="176" fontId="20" fillId="0" borderId="15" xfId="2" applyNumberFormat="1" applyFont="1" applyBorder="1" applyProtection="1">
      <alignment vertical="center"/>
      <protection locked="0"/>
    </xf>
    <xf numFmtId="49" fontId="16" fillId="0" borderId="15" xfId="2" applyNumberFormat="1" applyFont="1" applyBorder="1" applyAlignment="1" applyProtection="1">
      <alignment horizontal="left" vertical="center" wrapText="1"/>
      <protection locked="0"/>
    </xf>
    <xf numFmtId="0" fontId="11" fillId="0" borderId="81" xfId="2" applyFont="1" applyBorder="1">
      <alignment vertical="center"/>
    </xf>
    <xf numFmtId="0" fontId="11" fillId="0" borderId="53" xfId="2" applyFont="1" applyBorder="1">
      <alignment vertical="center"/>
    </xf>
    <xf numFmtId="0" fontId="11" fillId="0" borderId="53" xfId="2" applyFont="1" applyBorder="1" applyAlignment="1">
      <alignment horizontal="distributed" vertical="center"/>
    </xf>
    <xf numFmtId="0" fontId="11" fillId="0" borderId="82" xfId="2" applyFont="1" applyBorder="1">
      <alignment vertical="center"/>
    </xf>
    <xf numFmtId="176" fontId="20" fillId="0" borderId="83" xfId="2" applyNumberFormat="1" applyFont="1" applyBorder="1" applyProtection="1">
      <alignment vertical="center"/>
      <protection locked="0"/>
    </xf>
    <xf numFmtId="49" fontId="16" fillId="0" borderId="83" xfId="2" applyNumberFormat="1" applyFont="1" applyBorder="1" applyAlignment="1" applyProtection="1">
      <alignment horizontal="left" vertical="center" wrapText="1"/>
      <protection locked="0"/>
    </xf>
    <xf numFmtId="176" fontId="20" fillId="0" borderId="67" xfId="2" applyNumberFormat="1" applyFont="1" applyBorder="1">
      <alignment vertical="center"/>
    </xf>
    <xf numFmtId="0" fontId="16" fillId="0" borderId="15" xfId="2" applyFont="1" applyBorder="1">
      <alignment vertical="center"/>
    </xf>
    <xf numFmtId="176" fontId="20" fillId="0" borderId="67" xfId="2" applyNumberFormat="1" applyFont="1" applyBorder="1" applyProtection="1">
      <alignment vertical="center"/>
      <protection locked="0"/>
    </xf>
    <xf numFmtId="0" fontId="11" fillId="0" borderId="64" xfId="2" applyFont="1" applyBorder="1">
      <alignment vertical="center"/>
    </xf>
    <xf numFmtId="0" fontId="11" fillId="0" borderId="65" xfId="2" applyFont="1" applyBorder="1">
      <alignment vertical="center"/>
    </xf>
    <xf numFmtId="0" fontId="11" fillId="0" borderId="65" xfId="2" applyFont="1" applyBorder="1" applyAlignment="1">
      <alignment horizontal="distributed" vertical="center"/>
    </xf>
    <xf numFmtId="0" fontId="11" fillId="0" borderId="66" xfId="2" applyFont="1" applyBorder="1">
      <alignment vertical="center"/>
    </xf>
    <xf numFmtId="176" fontId="20" fillId="0" borderId="66" xfId="2" applyNumberFormat="1" applyFont="1" applyBorder="1" applyProtection="1">
      <alignment vertical="center"/>
      <protection locked="0"/>
    </xf>
    <xf numFmtId="49" fontId="16" fillId="0" borderId="16" xfId="2" applyNumberFormat="1" applyFont="1" applyBorder="1" applyAlignment="1" applyProtection="1">
      <alignment horizontal="left" vertical="center" wrapText="1"/>
      <protection locked="0"/>
    </xf>
    <xf numFmtId="49" fontId="11" fillId="0" borderId="0" xfId="2" applyNumberFormat="1" applyFont="1" applyAlignment="1">
      <alignment horizontal="right" vertical="center"/>
    </xf>
    <xf numFmtId="0" fontId="11" fillId="0" borderId="0" xfId="2" applyFont="1" applyAlignment="1">
      <alignment horizontal="left" vertical="center"/>
    </xf>
    <xf numFmtId="0" fontId="19" fillId="0" borderId="0" xfId="2" applyFont="1" applyAlignment="1">
      <alignment horizontal="right" vertical="center"/>
    </xf>
    <xf numFmtId="0" fontId="6" fillId="0" borderId="0" xfId="2" applyAlignment="1">
      <alignment horizontal="center" vertical="center"/>
    </xf>
    <xf numFmtId="0" fontId="63" fillId="0" borderId="1" xfId="2" applyFont="1" applyBorder="1" applyAlignment="1">
      <alignment horizontal="center" vertical="center"/>
    </xf>
    <xf numFmtId="0" fontId="6" fillId="0" borderId="1" xfId="2" applyBorder="1" applyAlignment="1">
      <alignment horizontal="center" vertical="center"/>
    </xf>
    <xf numFmtId="0" fontId="67" fillId="0" borderId="29" xfId="2" applyFont="1" applyBorder="1" applyAlignment="1">
      <alignment vertical="distributed" wrapText="1"/>
    </xf>
    <xf numFmtId="0" fontId="20" fillId="0" borderId="29" xfId="2" applyFont="1" applyBorder="1" applyAlignment="1">
      <alignment horizontal="center" vertical="center"/>
    </xf>
    <xf numFmtId="0" fontId="20" fillId="0" borderId="45" xfId="2" applyFont="1" applyBorder="1" applyAlignment="1">
      <alignment horizontal="center" vertical="center"/>
    </xf>
    <xf numFmtId="0" fontId="20" fillId="0" borderId="29" xfId="2" applyFont="1" applyBorder="1">
      <alignment vertical="center"/>
    </xf>
    <xf numFmtId="0" fontId="20" fillId="0" borderId="0" xfId="2" applyFont="1">
      <alignment vertical="center"/>
    </xf>
    <xf numFmtId="0" fontId="20" fillId="0" borderId="45" xfId="2" applyFont="1" applyBorder="1">
      <alignment vertical="center"/>
    </xf>
    <xf numFmtId="0" fontId="68" fillId="0" borderId="0" xfId="2" applyFont="1" applyAlignment="1">
      <alignment horizontal="left" vertical="center"/>
    </xf>
    <xf numFmtId="0" fontId="68" fillId="0" borderId="45" xfId="2" applyFont="1" applyBorder="1" applyAlignment="1">
      <alignment horizontal="left" vertical="center"/>
    </xf>
    <xf numFmtId="0" fontId="20" fillId="0" borderId="42" xfId="2" applyFont="1" applyBorder="1" applyAlignment="1">
      <alignment horizontal="center" vertical="center"/>
    </xf>
    <xf numFmtId="0" fontId="20" fillId="0" borderId="1" xfId="2" applyFont="1" applyBorder="1" applyAlignment="1">
      <alignment horizontal="center" vertical="center"/>
    </xf>
    <xf numFmtId="0" fontId="20" fillId="0" borderId="44" xfId="2" applyFont="1" applyBorder="1" applyAlignment="1">
      <alignment horizontal="center" vertical="center"/>
    </xf>
    <xf numFmtId="0" fontId="27" fillId="0" borderId="0" xfId="2" applyFont="1" applyAlignment="1">
      <alignment horizontal="left" vertical="center"/>
    </xf>
    <xf numFmtId="49" fontId="25" fillId="0" borderId="0" xfId="2" applyNumberFormat="1" applyFont="1" applyAlignment="1" applyProtection="1">
      <alignment horizontal="right" vertical="center"/>
      <protection locked="0"/>
    </xf>
    <xf numFmtId="0" fontId="27" fillId="0" borderId="0" xfId="2" applyFont="1" applyAlignment="1">
      <alignment horizontal="center" vertical="center"/>
    </xf>
    <xf numFmtId="0" fontId="25" fillId="0" borderId="0" xfId="2" applyFont="1" applyAlignment="1" applyProtection="1">
      <alignment horizontal="left" vertical="center"/>
      <protection locked="0"/>
    </xf>
    <xf numFmtId="0" fontId="56" fillId="0" borderId="0" xfId="8" applyAlignment="1"/>
    <xf numFmtId="0" fontId="19" fillId="0" borderId="0" xfId="8" applyFont="1" applyAlignment="1">
      <alignment horizontal="center" vertical="center"/>
    </xf>
    <xf numFmtId="0" fontId="19" fillId="0" borderId="0" xfId="8" applyFont="1" applyFill="1" applyAlignment="1">
      <alignment vertical="center"/>
    </xf>
    <xf numFmtId="0" fontId="16" fillId="0" borderId="0" xfId="8" applyFont="1" applyAlignment="1"/>
    <xf numFmtId="0" fontId="16" fillId="0" borderId="64" xfId="8" applyFont="1" applyBorder="1" applyAlignment="1"/>
    <xf numFmtId="0" fontId="16" fillId="0" borderId="66" xfId="8" applyFont="1" applyBorder="1" applyAlignment="1"/>
    <xf numFmtId="0" fontId="19" fillId="0" borderId="8" xfId="8" applyFont="1" applyBorder="1" applyAlignment="1">
      <alignment horizontal="center" vertical="center"/>
    </xf>
    <xf numFmtId="0" fontId="19" fillId="0" borderId="72" xfId="8" applyFont="1" applyBorder="1" applyAlignment="1">
      <alignment horizontal="center" vertical="center"/>
    </xf>
    <xf numFmtId="0" fontId="19" fillId="0" borderId="9" xfId="8" applyFont="1" applyBorder="1" applyAlignment="1">
      <alignment horizontal="center" vertical="center"/>
    </xf>
    <xf numFmtId="0" fontId="46" fillId="0" borderId="0" xfId="8" applyFont="1" applyAlignment="1">
      <alignment vertical="center"/>
    </xf>
    <xf numFmtId="0" fontId="19" fillId="0" borderId="0" xfId="8" applyFont="1" applyAlignment="1">
      <alignment vertical="center"/>
    </xf>
    <xf numFmtId="0" fontId="19" fillId="0" borderId="0" xfId="8" applyFont="1" applyAlignment="1">
      <alignment horizontal="right" vertical="center"/>
    </xf>
    <xf numFmtId="0" fontId="46" fillId="0" borderId="72" xfId="8" applyFont="1" applyBorder="1" applyAlignment="1">
      <alignment vertical="center"/>
    </xf>
    <xf numFmtId="0" fontId="46" fillId="0" borderId="73" xfId="8" applyFont="1" applyBorder="1" applyAlignment="1">
      <alignment vertical="center"/>
    </xf>
    <xf numFmtId="0" fontId="46" fillId="0" borderId="71" xfId="8" applyFont="1" applyBorder="1" applyAlignment="1">
      <alignment horizontal="center" vertical="center"/>
    </xf>
    <xf numFmtId="0" fontId="46" fillId="0" borderId="73" xfId="8" applyFont="1" applyBorder="1" applyAlignment="1">
      <alignment horizontal="center" vertical="center"/>
    </xf>
    <xf numFmtId="0" fontId="46" fillId="0" borderId="72" xfId="8" applyFont="1" applyBorder="1" applyAlignment="1">
      <alignment horizontal="center" vertical="center"/>
    </xf>
    <xf numFmtId="0" fontId="74" fillId="0" borderId="0" xfId="8" applyFont="1" applyAlignment="1">
      <alignment horizontal="right" vertical="center"/>
    </xf>
    <xf numFmtId="0" fontId="19" fillId="0" borderId="0" xfId="8" applyFont="1" applyAlignment="1">
      <alignment horizontal="center" vertical="center" textRotation="255"/>
    </xf>
    <xf numFmtId="0" fontId="19" fillId="0" borderId="6" xfId="8" applyFont="1" applyBorder="1" applyAlignment="1">
      <alignment vertical="center"/>
    </xf>
    <xf numFmtId="0" fontId="19" fillId="0" borderId="8" xfId="8" applyFont="1" applyBorder="1" applyAlignment="1">
      <alignment vertical="center"/>
    </xf>
    <xf numFmtId="0" fontId="19" fillId="0" borderId="9" xfId="8" applyFont="1" applyBorder="1" applyAlignment="1">
      <alignment vertical="center"/>
    </xf>
    <xf numFmtId="0" fontId="19" fillId="17" borderId="71" xfId="8" applyFont="1" applyFill="1" applyBorder="1" applyAlignment="1">
      <alignment horizontal="center" vertical="center"/>
    </xf>
    <xf numFmtId="0" fontId="19" fillId="17" borderId="73" xfId="8" applyFont="1" applyFill="1" applyBorder="1" applyAlignment="1">
      <alignment horizontal="center" vertical="center"/>
    </xf>
    <xf numFmtId="0" fontId="19" fillId="17" borderId="72" xfId="8" applyFont="1" applyFill="1" applyBorder="1" applyAlignment="1">
      <alignment horizontal="center" vertical="center"/>
    </xf>
    <xf numFmtId="0" fontId="19" fillId="0" borderId="6" xfId="8" applyFont="1" applyBorder="1" applyAlignment="1">
      <alignment horizontal="center" vertical="center"/>
    </xf>
    <xf numFmtId="0" fontId="19" fillId="0" borderId="64" xfId="8" applyFont="1" applyBorder="1" applyAlignment="1">
      <alignment vertical="center"/>
    </xf>
    <xf numFmtId="0" fontId="19" fillId="0" borderId="66" xfId="8" applyFont="1" applyBorder="1" applyAlignment="1">
      <alignment vertical="center"/>
    </xf>
    <xf numFmtId="0" fontId="19" fillId="17" borderId="6" xfId="8" applyFont="1" applyFill="1" applyBorder="1" applyAlignment="1">
      <alignment horizontal="center" vertical="center"/>
    </xf>
    <xf numFmtId="0" fontId="19" fillId="0" borderId="6" xfId="8" applyFont="1" applyBorder="1" applyAlignment="1">
      <alignment horizontal="right" vertical="center"/>
    </xf>
    <xf numFmtId="0" fontId="16" fillId="0" borderId="2" xfId="8" applyFont="1" applyBorder="1" applyAlignment="1"/>
    <xf numFmtId="0" fontId="16" fillId="0" borderId="3" xfId="8" applyFont="1" applyBorder="1" applyAlignment="1"/>
    <xf numFmtId="0" fontId="16" fillId="0" borderId="0" xfId="8" applyFont="1" applyAlignment="1">
      <alignment horizontal="distributed" vertical="justify"/>
    </xf>
    <xf numFmtId="0" fontId="19" fillId="0" borderId="0" xfId="8" applyFont="1" applyAlignment="1">
      <alignment horizontal="left" vertical="center"/>
    </xf>
    <xf numFmtId="0" fontId="75" fillId="0" borderId="0" xfId="8" applyFont="1" applyAlignment="1">
      <alignment vertical="center"/>
    </xf>
    <xf numFmtId="0" fontId="46" fillId="0" borderId="0" xfId="0" applyFont="1" applyAlignment="1">
      <alignment vertical="center"/>
    </xf>
    <xf numFmtId="0" fontId="76" fillId="0" borderId="0" xfId="0" applyFont="1" applyAlignment="1">
      <alignment vertical="center"/>
    </xf>
    <xf numFmtId="0" fontId="19" fillId="0" borderId="0" xfId="8" quotePrefix="1" applyFont="1" applyAlignment="1">
      <alignment vertical="center"/>
    </xf>
    <xf numFmtId="0" fontId="19" fillId="0" borderId="72" xfId="8" applyFont="1" applyBorder="1" applyAlignment="1">
      <alignment vertical="center"/>
    </xf>
    <xf numFmtId="0" fontId="19" fillId="0" borderId="73" xfId="8" applyFont="1" applyBorder="1" applyAlignment="1">
      <alignment vertical="center"/>
    </xf>
    <xf numFmtId="0" fontId="75" fillId="0" borderId="71" xfId="8" applyFont="1" applyBorder="1" applyAlignment="1">
      <alignment horizontal="center" vertical="center"/>
    </xf>
    <xf numFmtId="0" fontId="75" fillId="0" borderId="73" xfId="8" applyFont="1" applyBorder="1" applyAlignment="1">
      <alignment horizontal="center" vertical="center"/>
    </xf>
    <xf numFmtId="0" fontId="75" fillId="0" borderId="72" xfId="8" applyFont="1" applyBorder="1" applyAlignment="1">
      <alignment horizontal="center" vertical="center"/>
    </xf>
    <xf numFmtId="0" fontId="73" fillId="0" borderId="72" xfId="8" applyFont="1" applyBorder="1" applyAlignment="1">
      <alignment horizontal="center" vertical="center"/>
    </xf>
    <xf numFmtId="0" fontId="19" fillId="17" borderId="6" xfId="8" applyFont="1" applyFill="1" applyBorder="1" applyAlignment="1">
      <alignment vertical="center"/>
    </xf>
    <xf numFmtId="0" fontId="19" fillId="0" borderId="71" xfId="8" applyFont="1" applyBorder="1" applyAlignment="1">
      <alignment horizontal="right" vertical="center"/>
    </xf>
    <xf numFmtId="0" fontId="19" fillId="0" borderId="72" xfId="8" applyFont="1" applyBorder="1" applyAlignment="1">
      <alignment horizontal="right" vertical="center"/>
    </xf>
    <xf numFmtId="0" fontId="19" fillId="0" borderId="73" xfId="8" applyFont="1" applyBorder="1" applyAlignment="1">
      <alignment horizontal="right" vertical="center"/>
    </xf>
    <xf numFmtId="0" fontId="19" fillId="17" borderId="71" xfId="8" applyFont="1" applyFill="1" applyBorder="1" applyAlignment="1">
      <alignment vertical="center"/>
    </xf>
    <xf numFmtId="0" fontId="19" fillId="17" borderId="72" xfId="8" applyFont="1" applyFill="1" applyBorder="1" applyAlignment="1">
      <alignment vertical="center"/>
    </xf>
    <xf numFmtId="0" fontId="19" fillId="17" borderId="72" xfId="8" applyFont="1" applyFill="1" applyBorder="1" applyAlignment="1">
      <alignment horizontal="center" vertical="center" textRotation="255"/>
    </xf>
    <xf numFmtId="0" fontId="19" fillId="17" borderId="72" xfId="8" applyFont="1" applyFill="1" applyBorder="1" applyAlignment="1">
      <alignment horizontal="right" vertical="center"/>
    </xf>
    <xf numFmtId="0" fontId="19" fillId="17" borderId="73" xfId="8" applyFont="1" applyFill="1" applyBorder="1" applyAlignment="1">
      <alignment horizontal="right" vertical="center"/>
    </xf>
    <xf numFmtId="0" fontId="19" fillId="0" borderId="92" xfId="8" applyFont="1" applyBorder="1" applyAlignment="1">
      <alignment vertical="center"/>
    </xf>
    <xf numFmtId="0" fontId="19" fillId="0" borderId="93" xfId="8" applyFont="1" applyBorder="1" applyAlignment="1">
      <alignment vertical="center"/>
    </xf>
    <xf numFmtId="0" fontId="19" fillId="0" borderId="2" xfId="8" applyFont="1" applyBorder="1" applyAlignment="1">
      <alignment vertical="center"/>
    </xf>
    <xf numFmtId="0" fontId="19" fillId="0" borderId="3" xfId="8" applyFont="1" applyBorder="1" applyAlignment="1">
      <alignment vertical="center"/>
    </xf>
    <xf numFmtId="0" fontId="19" fillId="17" borderId="94" xfId="8" applyFont="1" applyFill="1" applyBorder="1" applyAlignment="1">
      <alignment horizontal="center" vertical="center"/>
    </xf>
    <xf numFmtId="0" fontId="19" fillId="17" borderId="95" xfId="8" applyFont="1" applyFill="1" applyBorder="1" applyAlignment="1">
      <alignment horizontal="center" vertical="center"/>
    </xf>
    <xf numFmtId="0" fontId="19" fillId="17" borderId="96" xfId="8" applyFont="1" applyFill="1" applyBorder="1" applyAlignment="1">
      <alignment horizontal="center" vertical="center"/>
    </xf>
    <xf numFmtId="0" fontId="19" fillId="17" borderId="97" xfId="8" applyFont="1" applyFill="1" applyBorder="1" applyAlignment="1">
      <alignment horizontal="center" vertical="center"/>
    </xf>
    <xf numFmtId="0" fontId="19" fillId="17" borderId="98" xfId="8" applyFont="1" applyFill="1" applyBorder="1" applyAlignment="1">
      <alignment horizontal="center" vertical="center"/>
    </xf>
    <xf numFmtId="0" fontId="19" fillId="17" borderId="99" xfId="8" applyFont="1" applyFill="1" applyBorder="1" applyAlignment="1">
      <alignment horizontal="center" vertical="center"/>
    </xf>
    <xf numFmtId="0" fontId="73" fillId="0" borderId="0" xfId="8" applyFont="1" applyAlignment="1">
      <alignment vertical="center"/>
    </xf>
    <xf numFmtId="0" fontId="19" fillId="0" borderId="0" xfId="8" applyFont="1" applyAlignment="1">
      <alignment horizontal="distributed" vertical="center"/>
    </xf>
    <xf numFmtId="0" fontId="77" fillId="0" borderId="52" xfId="8" applyFont="1" applyBorder="1" applyAlignment="1">
      <alignment vertical="center"/>
    </xf>
    <xf numFmtId="0" fontId="64" fillId="0" borderId="71" xfId="8" applyFont="1" applyBorder="1" applyAlignment="1">
      <alignment vertical="center"/>
    </xf>
    <xf numFmtId="0" fontId="64" fillId="0" borderId="52" xfId="8" applyFont="1" applyBorder="1" applyAlignment="1">
      <alignment vertical="center"/>
    </xf>
    <xf numFmtId="0" fontId="20" fillId="0" borderId="0" xfId="8" applyFont="1" applyAlignment="1"/>
    <xf numFmtId="0" fontId="78" fillId="0" borderId="0" xfId="8" applyFont="1" applyAlignment="1">
      <alignment horizontal="left"/>
    </xf>
    <xf numFmtId="0" fontId="16" fillId="0" borderId="0" xfId="8" applyFont="1" applyAlignment="1">
      <alignment horizontal="right"/>
    </xf>
    <xf numFmtId="0" fontId="20" fillId="0" borderId="0" xfId="8" applyFont="1" applyAlignment="1">
      <alignment horizontal="distributed" vertical="center"/>
    </xf>
    <xf numFmtId="0" fontId="16" fillId="0" borderId="0" xfId="8" applyFont="1" applyAlignment="1">
      <alignment vertical="center"/>
    </xf>
    <xf numFmtId="0" fontId="16" fillId="0" borderId="0" xfId="8" applyFont="1" applyAlignment="1">
      <alignment horizontal="center" vertical="center"/>
    </xf>
    <xf numFmtId="0" fontId="20" fillId="0" borderId="0" xfId="8" applyFont="1" applyAlignment="1">
      <alignment vertical="center"/>
    </xf>
    <xf numFmtId="0" fontId="78" fillId="0" borderId="0" xfId="8" applyFont="1" applyAlignment="1">
      <alignment horizontal="left" vertical="center"/>
    </xf>
    <xf numFmtId="0" fontId="16" fillId="0" borderId="0" xfId="8" applyFont="1" applyAlignment="1">
      <alignment horizontal="right" vertical="center"/>
    </xf>
    <xf numFmtId="0" fontId="73" fillId="0" borderId="0" xfId="8" applyFont="1" applyAlignment="1">
      <alignment horizontal="right" vertical="center"/>
    </xf>
    <xf numFmtId="0" fontId="19" fillId="18" borderId="7" xfId="8" applyFont="1" applyFill="1" applyBorder="1" applyAlignment="1">
      <alignment horizontal="center" vertical="center"/>
    </xf>
    <xf numFmtId="0" fontId="19" fillId="18" borderId="100" xfId="8" applyFont="1" applyFill="1" applyBorder="1" applyAlignment="1">
      <alignment horizontal="center" vertical="center"/>
    </xf>
    <xf numFmtId="0" fontId="19" fillId="18" borderId="101" xfId="8" applyFont="1" applyFill="1" applyBorder="1" applyAlignment="1">
      <alignment horizontal="center" vertical="center"/>
    </xf>
    <xf numFmtId="0" fontId="19" fillId="18" borderId="73" xfId="8" applyFont="1" applyFill="1" applyBorder="1" applyAlignment="1">
      <alignment horizontal="center" vertical="center"/>
    </xf>
    <xf numFmtId="0" fontId="16" fillId="0" borderId="64" xfId="8" applyFont="1" applyBorder="1" applyAlignment="1">
      <alignment vertical="center"/>
    </xf>
    <xf numFmtId="0" fontId="16" fillId="0" borderId="66" xfId="8" applyFont="1" applyBorder="1" applyAlignment="1">
      <alignment vertical="center"/>
    </xf>
    <xf numFmtId="0" fontId="16" fillId="0" borderId="2" xfId="8" applyFont="1" applyBorder="1" applyAlignment="1">
      <alignment vertical="center"/>
    </xf>
    <xf numFmtId="0" fontId="16" fillId="0" borderId="3" xfId="8" applyFont="1" applyBorder="1" applyAlignment="1">
      <alignment vertical="center"/>
    </xf>
    <xf numFmtId="0" fontId="19" fillId="18" borderId="73" xfId="8" applyFont="1" applyFill="1" applyBorder="1" applyAlignment="1">
      <alignment horizontal="right" vertical="center"/>
    </xf>
    <xf numFmtId="0" fontId="19" fillId="0" borderId="71" xfId="8" applyFont="1" applyBorder="1" applyAlignment="1">
      <alignment horizontal="center" vertical="center"/>
    </xf>
    <xf numFmtId="0" fontId="74" fillId="0" borderId="0" xfId="8" applyFont="1" applyAlignment="1">
      <alignment horizontal="left" vertical="center"/>
    </xf>
    <xf numFmtId="0" fontId="73" fillId="0" borderId="0" xfId="8" applyFont="1" applyAlignment="1">
      <alignment horizontal="distributed" vertical="center"/>
    </xf>
    <xf numFmtId="0" fontId="73" fillId="0" borderId="72" xfId="8" applyFont="1" applyBorder="1" applyAlignment="1">
      <alignment vertical="center"/>
    </xf>
    <xf numFmtId="0" fontId="73" fillId="0" borderId="73" xfId="8" applyFont="1" applyBorder="1" applyAlignment="1">
      <alignment vertical="center"/>
    </xf>
    <xf numFmtId="0" fontId="73" fillId="0" borderId="71" xfId="8" applyFont="1" applyBorder="1" applyAlignment="1">
      <alignment horizontal="center" vertical="center"/>
    </xf>
    <xf numFmtId="0" fontId="73" fillId="0" borderId="73" xfId="8" applyFont="1" applyBorder="1" applyAlignment="1">
      <alignment horizontal="center" vertical="center"/>
    </xf>
    <xf numFmtId="0" fontId="73" fillId="0" borderId="0" xfId="8" applyFont="1" applyAlignment="1">
      <alignment horizontal="center" vertical="center" textRotation="255"/>
    </xf>
    <xf numFmtId="0" fontId="19" fillId="18" borderId="71" xfId="8" applyFont="1" applyFill="1" applyBorder="1" applyAlignment="1">
      <alignment horizontal="center" vertical="center"/>
    </xf>
    <xf numFmtId="0" fontId="19" fillId="18" borderId="72" xfId="8" applyFont="1" applyFill="1" applyBorder="1" applyAlignment="1">
      <alignment horizontal="center" vertical="center"/>
    </xf>
    <xf numFmtId="0" fontId="19" fillId="18" borderId="94" xfId="8" applyFont="1" applyFill="1" applyBorder="1" applyAlignment="1">
      <alignment horizontal="center" vertical="center"/>
    </xf>
    <xf numFmtId="0" fontId="19" fillId="18" borderId="95" xfId="8" applyFont="1" applyFill="1" applyBorder="1" applyAlignment="1">
      <alignment horizontal="center" vertical="center"/>
    </xf>
    <xf numFmtId="0" fontId="19" fillId="18" borderId="96" xfId="8" applyFont="1" applyFill="1" applyBorder="1" applyAlignment="1">
      <alignment horizontal="center" vertical="center"/>
    </xf>
    <xf numFmtId="0" fontId="19" fillId="18" borderId="97" xfId="8" applyFont="1" applyFill="1" applyBorder="1" applyAlignment="1">
      <alignment horizontal="center" vertical="center"/>
    </xf>
    <xf numFmtId="0" fontId="19" fillId="18" borderId="98" xfId="8" applyFont="1" applyFill="1" applyBorder="1" applyAlignment="1">
      <alignment horizontal="center" vertical="center"/>
    </xf>
    <xf numFmtId="0" fontId="19" fillId="18" borderId="99" xfId="8" applyFont="1" applyFill="1" applyBorder="1" applyAlignment="1">
      <alignment horizontal="center" vertical="center"/>
    </xf>
    <xf numFmtId="0" fontId="19" fillId="18" borderId="71" xfId="8" applyFont="1" applyFill="1" applyBorder="1" applyAlignment="1">
      <alignment vertical="center"/>
    </xf>
    <xf numFmtId="0" fontId="19" fillId="18" borderId="72" xfId="8" applyFont="1" applyFill="1" applyBorder="1" applyAlignment="1">
      <alignment vertical="center"/>
    </xf>
    <xf numFmtId="0" fontId="19" fillId="18" borderId="73" xfId="8" applyFont="1" applyFill="1" applyBorder="1" applyAlignment="1">
      <alignment vertical="center"/>
    </xf>
    <xf numFmtId="0" fontId="19" fillId="18" borderId="95" xfId="8" applyFont="1" applyFill="1" applyBorder="1" applyAlignment="1">
      <alignment vertical="center"/>
    </xf>
    <xf numFmtId="0" fontId="19" fillId="18" borderId="96" xfId="8" applyFont="1" applyFill="1" applyBorder="1" applyAlignment="1">
      <alignment vertical="center"/>
    </xf>
    <xf numFmtId="0" fontId="19" fillId="18" borderId="98" xfId="8" applyFont="1" applyFill="1" applyBorder="1" applyAlignment="1">
      <alignment vertical="center"/>
    </xf>
    <xf numFmtId="0" fontId="19" fillId="18" borderId="99" xfId="8" applyFont="1" applyFill="1" applyBorder="1" applyAlignment="1">
      <alignment vertical="center"/>
    </xf>
    <xf numFmtId="0" fontId="19" fillId="18" borderId="97" xfId="8" applyFont="1" applyFill="1" applyBorder="1" applyAlignment="1">
      <alignment vertical="center"/>
    </xf>
    <xf numFmtId="0" fontId="73" fillId="0" borderId="0" xfId="8" applyFont="1" applyFill="1" applyAlignment="1">
      <alignment vertical="center"/>
    </xf>
    <xf numFmtId="0" fontId="79" fillId="0" borderId="71" xfId="8" applyFont="1" applyBorder="1" applyAlignment="1">
      <alignment vertical="center"/>
    </xf>
    <xf numFmtId="0" fontId="79" fillId="0" borderId="52" xfId="8" applyFont="1" applyBorder="1" applyAlignment="1">
      <alignment vertical="center"/>
    </xf>
    <xf numFmtId="0" fontId="77" fillId="0" borderId="71" xfId="8" applyFont="1" applyBorder="1" applyAlignment="1">
      <alignment vertical="center"/>
    </xf>
    <xf numFmtId="0" fontId="16" fillId="0" borderId="4" xfId="8" applyFont="1" applyBorder="1" applyAlignment="1"/>
    <xf numFmtId="0" fontId="16" fillId="0" borderId="65" xfId="8" applyFont="1" applyBorder="1" applyAlignment="1"/>
    <xf numFmtId="0" fontId="19" fillId="0" borderId="10" xfId="8" applyFont="1" applyBorder="1" applyAlignment="1">
      <alignment horizontal="center" vertical="center"/>
    </xf>
    <xf numFmtId="0" fontId="19" fillId="17" borderId="73" xfId="8" applyFont="1" applyFill="1" applyBorder="1" applyAlignment="1">
      <alignment vertical="center"/>
    </xf>
    <xf numFmtId="0" fontId="19" fillId="17" borderId="7" xfId="8" applyFont="1" applyFill="1" applyBorder="1" applyAlignment="1">
      <alignment horizontal="center" vertical="center"/>
    </xf>
    <xf numFmtId="0" fontId="19" fillId="0" borderId="4" xfId="8" applyFont="1" applyBorder="1" applyAlignment="1">
      <alignment vertical="center"/>
    </xf>
    <xf numFmtId="0" fontId="19" fillId="0" borderId="65" xfId="8" applyFont="1" applyBorder="1" applyAlignment="1">
      <alignment vertical="center"/>
    </xf>
    <xf numFmtId="0" fontId="19" fillId="17" borderId="95" xfId="8" applyFont="1" applyFill="1" applyBorder="1" applyAlignment="1">
      <alignment vertical="center"/>
    </xf>
    <xf numFmtId="0" fontId="19" fillId="17" borderId="96" xfId="8" applyFont="1" applyFill="1" applyBorder="1" applyAlignment="1">
      <alignment vertical="center"/>
    </xf>
    <xf numFmtId="0" fontId="19" fillId="17" borderId="97" xfId="8" applyFont="1" applyFill="1" applyBorder="1" applyAlignment="1">
      <alignment vertical="center"/>
    </xf>
    <xf numFmtId="0" fontId="19" fillId="17" borderId="98" xfId="8" applyFont="1" applyFill="1" applyBorder="1" applyAlignment="1">
      <alignment vertical="center"/>
    </xf>
    <xf numFmtId="0" fontId="19" fillId="17" borderId="99" xfId="8" applyFont="1" applyFill="1" applyBorder="1" applyAlignment="1">
      <alignment vertical="center"/>
    </xf>
    <xf numFmtId="0" fontId="19" fillId="17" borderId="94" xfId="8" applyFont="1" applyFill="1" applyBorder="1" applyAlignment="1">
      <alignment vertical="center"/>
    </xf>
    <xf numFmtId="0" fontId="19" fillId="0" borderId="10" xfId="8" applyFont="1" applyBorder="1" applyAlignment="1">
      <alignment vertical="center"/>
    </xf>
    <xf numFmtId="0" fontId="19" fillId="0" borderId="73" xfId="8" applyFont="1" applyBorder="1" applyAlignment="1">
      <alignment horizontal="center" vertical="center"/>
    </xf>
    <xf numFmtId="0" fontId="11" fillId="0" borderId="65" xfId="8" applyFont="1" applyBorder="1" applyAlignment="1"/>
    <xf numFmtId="0" fontId="16" fillId="0" borderId="63" xfId="8" applyFont="1" applyBorder="1" applyAlignment="1"/>
    <xf numFmtId="0" fontId="16" fillId="0" borderId="67" xfId="8" applyFont="1" applyBorder="1" applyAlignment="1"/>
    <xf numFmtId="49" fontId="20" fillId="0" borderId="0" xfId="8" applyNumberFormat="1" applyFont="1" applyAlignment="1">
      <alignment vertical="center"/>
    </xf>
    <xf numFmtId="0" fontId="21" fillId="0" borderId="0" xfId="8" applyFont="1" applyAlignment="1">
      <alignment vertical="center"/>
    </xf>
    <xf numFmtId="0" fontId="21" fillId="0" borderId="4" xfId="8" applyFont="1" applyBorder="1" applyAlignment="1">
      <alignment vertical="center"/>
    </xf>
    <xf numFmtId="0" fontId="21" fillId="0" borderId="3" xfId="8" applyFont="1" applyBorder="1" applyAlignment="1">
      <alignment vertical="center"/>
    </xf>
    <xf numFmtId="0" fontId="16" fillId="0" borderId="4" xfId="8" applyFont="1" applyBorder="1" applyAlignment="1">
      <alignment vertical="center"/>
    </xf>
    <xf numFmtId="0" fontId="21" fillId="0" borderId="65" xfId="8" applyFont="1" applyBorder="1" applyAlignment="1">
      <alignment vertical="center"/>
    </xf>
    <xf numFmtId="0" fontId="21" fillId="0" borderId="66" xfId="8" applyFont="1" applyBorder="1" applyAlignment="1">
      <alignment vertical="center"/>
    </xf>
    <xf numFmtId="0" fontId="21" fillId="0" borderId="2" xfId="8" applyFont="1" applyBorder="1" applyAlignment="1">
      <alignment vertical="center"/>
    </xf>
    <xf numFmtId="0" fontId="21" fillId="0" borderId="63" xfId="8" applyFont="1" applyBorder="1" applyAlignment="1">
      <alignment vertical="center"/>
    </xf>
    <xf numFmtId="0" fontId="16" fillId="0" borderId="67" xfId="8" applyFont="1" applyBorder="1" applyAlignment="1">
      <alignment vertical="center"/>
    </xf>
    <xf numFmtId="0" fontId="21" fillId="0" borderId="64" xfId="8" applyFont="1" applyBorder="1" applyAlignment="1">
      <alignment vertical="center"/>
    </xf>
    <xf numFmtId="0" fontId="16" fillId="0" borderId="65" xfId="8" applyFont="1" applyBorder="1" applyAlignment="1">
      <alignment vertical="center"/>
    </xf>
    <xf numFmtId="0" fontId="16" fillId="0" borderId="63" xfId="8" applyFont="1" applyBorder="1" applyAlignment="1">
      <alignment vertical="center"/>
    </xf>
    <xf numFmtId="0" fontId="21" fillId="0" borderId="67" xfId="8" applyFont="1" applyBorder="1" applyAlignment="1">
      <alignment vertical="center"/>
    </xf>
    <xf numFmtId="0" fontId="68" fillId="0" borderId="0" xfId="8" applyFont="1" applyAlignment="1">
      <alignment vertical="center"/>
    </xf>
    <xf numFmtId="0" fontId="63" fillId="0" borderId="0" xfId="8" applyFont="1" applyAlignment="1">
      <alignment vertical="center"/>
    </xf>
    <xf numFmtId="0" fontId="19" fillId="4" borderId="8" xfId="8" applyFont="1" applyFill="1" applyBorder="1" applyAlignment="1">
      <alignment horizontal="left" vertical="center"/>
    </xf>
    <xf numFmtId="0" fontId="19" fillId="4" borderId="9" xfId="8" applyFont="1" applyFill="1" applyBorder="1" applyAlignment="1">
      <alignment horizontal="right" vertical="center"/>
    </xf>
    <xf numFmtId="0" fontId="19" fillId="17" borderId="66" xfId="8" applyFont="1" applyFill="1" applyBorder="1" applyAlignment="1">
      <alignment vertical="center"/>
    </xf>
    <xf numFmtId="0" fontId="64" fillId="0" borderId="71" xfId="8" applyFont="1" applyBorder="1" applyAlignment="1">
      <alignment horizontal="center" vertical="center"/>
    </xf>
    <xf numFmtId="0" fontId="46" fillId="0" borderId="0" xfId="8" applyFont="1" applyAlignment="1">
      <alignment horizontal="distributed" vertical="center"/>
    </xf>
    <xf numFmtId="0" fontId="46" fillId="0" borderId="8" xfId="8" applyFont="1" applyBorder="1" applyAlignment="1">
      <alignment vertical="center"/>
    </xf>
    <xf numFmtId="0" fontId="46" fillId="0" borderId="10" xfId="8" applyFont="1" applyBorder="1" applyAlignment="1">
      <alignment vertical="center"/>
    </xf>
    <xf numFmtId="0" fontId="46" fillId="0" borderId="2" xfId="8" applyFont="1" applyBorder="1" applyAlignment="1">
      <alignment vertical="center"/>
    </xf>
    <xf numFmtId="0" fontId="46" fillId="0" borderId="4" xfId="8" applyFont="1" applyBorder="1" applyAlignment="1">
      <alignment vertical="center"/>
    </xf>
    <xf numFmtId="0" fontId="46" fillId="0" borderId="63" xfId="8" applyFont="1" applyBorder="1" applyAlignment="1">
      <alignment vertical="center"/>
    </xf>
    <xf numFmtId="0" fontId="47" fillId="0" borderId="0" xfId="8" applyFont="1" applyAlignment="1">
      <alignment vertical="center"/>
    </xf>
    <xf numFmtId="0" fontId="69" fillId="0" borderId="0" xfId="8" applyFont="1" applyAlignment="1">
      <alignment vertical="center"/>
    </xf>
    <xf numFmtId="0" fontId="69" fillId="0" borderId="0" xfId="8" applyFont="1" applyAlignment="1">
      <alignment horizontal="left" vertical="center"/>
    </xf>
    <xf numFmtId="0" fontId="47" fillId="0" borderId="64" xfId="8" applyFont="1" applyBorder="1" applyAlignment="1">
      <alignment vertical="center"/>
    </xf>
    <xf numFmtId="0" fontId="47" fillId="0" borderId="65" xfId="8" applyFont="1" applyBorder="1" applyAlignment="1">
      <alignment vertical="center"/>
    </xf>
    <xf numFmtId="0" fontId="47" fillId="0" borderId="66" xfId="8" applyFont="1" applyBorder="1" applyAlignment="1">
      <alignment vertical="center"/>
    </xf>
    <xf numFmtId="0" fontId="19" fillId="17" borderId="2" xfId="8" applyFont="1" applyFill="1" applyBorder="1" applyAlignment="1">
      <alignment vertical="center" wrapText="1"/>
    </xf>
    <xf numFmtId="0" fontId="19" fillId="17" borderId="4" xfId="8" applyFont="1" applyFill="1" applyBorder="1" applyAlignment="1">
      <alignment vertical="center" wrapText="1"/>
    </xf>
    <xf numFmtId="0" fontId="19" fillId="17" borderId="3" xfId="8" applyFont="1" applyFill="1" applyBorder="1" applyAlignment="1">
      <alignment vertical="center" wrapText="1"/>
    </xf>
    <xf numFmtId="0" fontId="46" fillId="0" borderId="64" xfId="8" applyFont="1" applyBorder="1" applyAlignment="1">
      <alignment vertical="center"/>
    </xf>
    <xf numFmtId="0" fontId="46" fillId="0" borderId="3" xfId="8" applyFont="1" applyBorder="1" applyAlignment="1">
      <alignment vertical="center"/>
    </xf>
    <xf numFmtId="0" fontId="46" fillId="0" borderId="67" xfId="8" applyFont="1" applyBorder="1" applyAlignment="1">
      <alignment vertical="center"/>
    </xf>
    <xf numFmtId="0" fontId="19" fillId="17" borderId="63" xfId="8" applyFont="1" applyFill="1" applyBorder="1" applyAlignment="1">
      <alignment vertical="center" wrapText="1"/>
    </xf>
    <xf numFmtId="0" fontId="19" fillId="17" borderId="0" xfId="8" applyFont="1" applyFill="1" applyAlignment="1">
      <alignment vertical="center" wrapText="1"/>
    </xf>
    <xf numFmtId="0" fontId="19" fillId="17" borderId="67" xfId="8" applyFont="1" applyFill="1" applyBorder="1" applyAlignment="1">
      <alignment vertical="center" wrapText="1"/>
    </xf>
    <xf numFmtId="0" fontId="19" fillId="17" borderId="64" xfId="8" applyFont="1" applyFill="1" applyBorder="1" applyAlignment="1">
      <alignment vertical="center" wrapText="1"/>
    </xf>
    <xf numFmtId="0" fontId="19" fillId="17" borderId="65" xfId="8" applyFont="1" applyFill="1" applyBorder="1" applyAlignment="1">
      <alignment vertical="center" wrapText="1"/>
    </xf>
    <xf numFmtId="0" fontId="19" fillId="17" borderId="66" xfId="8" applyFont="1" applyFill="1" applyBorder="1" applyAlignment="1">
      <alignment vertical="center" wrapText="1"/>
    </xf>
    <xf numFmtId="0" fontId="46" fillId="0" borderId="65" xfId="8" applyFont="1" applyBorder="1" applyAlignment="1">
      <alignment vertical="center"/>
    </xf>
    <xf numFmtId="0" fontId="46" fillId="0" borderId="66" xfId="8" applyFont="1" applyBorder="1" applyAlignment="1">
      <alignment vertical="center"/>
    </xf>
    <xf numFmtId="0" fontId="19" fillId="0" borderId="63" xfId="8" applyFont="1" applyBorder="1" applyAlignment="1">
      <alignment vertical="center"/>
    </xf>
    <xf numFmtId="0" fontId="19" fillId="0" borderId="67" xfId="8" applyFont="1" applyBorder="1" applyAlignment="1">
      <alignment vertical="center"/>
    </xf>
    <xf numFmtId="0" fontId="19" fillId="0" borderId="0" xfId="2" applyFont="1" applyProtection="1">
      <alignment vertical="center"/>
    </xf>
    <xf numFmtId="49" fontId="19" fillId="0" borderId="68" xfId="2" applyNumberFormat="1" applyFont="1" applyBorder="1" applyAlignment="1" applyProtection="1">
      <alignment horizontal="center" vertical="center"/>
    </xf>
    <xf numFmtId="49" fontId="19" fillId="0" borderId="69" xfId="2" applyNumberFormat="1" applyFont="1" applyBorder="1" applyAlignment="1" applyProtection="1">
      <alignment horizontal="center" vertical="center"/>
    </xf>
    <xf numFmtId="49" fontId="19" fillId="0" borderId="70" xfId="2" applyNumberFormat="1" applyFont="1" applyBorder="1" applyAlignment="1" applyProtection="1">
      <alignment horizontal="center" vertical="center"/>
    </xf>
    <xf numFmtId="0" fontId="19" fillId="0" borderId="0" xfId="2" applyFont="1" applyAlignment="1" applyProtection="1">
      <alignment horizontal="center" vertical="center"/>
    </xf>
    <xf numFmtId="0" fontId="19" fillId="0" borderId="0" xfId="2" applyFont="1" applyFill="1" applyProtection="1">
      <alignment vertical="center"/>
    </xf>
    <xf numFmtId="0" fontId="19" fillId="0" borderId="0" xfId="8" applyFont="1" applyFill="1" applyAlignment="1" applyProtection="1">
      <alignment horizontal="center" vertical="center" shrinkToFit="1"/>
    </xf>
    <xf numFmtId="0" fontId="19" fillId="0" borderId="0" xfId="8" applyFont="1" applyFill="1" applyAlignment="1" applyProtection="1">
      <alignment horizontal="center" vertical="center"/>
    </xf>
    <xf numFmtId="0" fontId="19" fillId="0" borderId="0" xfId="2" applyFont="1" applyFill="1" applyAlignment="1" applyProtection="1">
      <alignment horizontal="left" vertical="center"/>
    </xf>
    <xf numFmtId="0" fontId="19" fillId="0" borderId="0" xfId="2" applyFont="1" applyFill="1" applyAlignment="1" applyProtection="1">
      <alignment horizontal="center" vertical="center"/>
    </xf>
    <xf numFmtId="0" fontId="19" fillId="0" borderId="0" xfId="8" applyFont="1" applyFill="1" applyAlignment="1" applyProtection="1">
      <alignment vertical="center"/>
    </xf>
    <xf numFmtId="49" fontId="19" fillId="0" borderId="0" xfId="2" applyNumberFormat="1" applyFont="1" applyFill="1" applyAlignment="1" applyProtection="1">
      <alignment vertical="center"/>
    </xf>
    <xf numFmtId="0" fontId="19" fillId="0" borderId="0" xfId="2" applyFont="1" applyAlignment="1" applyProtection="1">
      <alignment horizontal="distributed" vertical="center"/>
    </xf>
    <xf numFmtId="0" fontId="19" fillId="0" borderId="0" xfId="2" applyFont="1" applyAlignment="1" applyProtection="1">
      <alignment horizontal="left" vertical="center"/>
    </xf>
    <xf numFmtId="49" fontId="64" fillId="0" borderId="71" xfId="2" applyNumberFormat="1" applyFont="1" applyBorder="1" applyAlignment="1" applyProtection="1">
      <alignment horizontal="left" vertical="center"/>
    </xf>
    <xf numFmtId="49" fontId="19" fillId="0" borderId="72" xfId="2" applyNumberFormat="1" applyFont="1" applyBorder="1" applyAlignment="1" applyProtection="1">
      <alignment horizontal="center" vertical="center"/>
    </xf>
    <xf numFmtId="49" fontId="19" fillId="0" borderId="73" xfId="2" applyNumberFormat="1" applyFont="1" applyBorder="1" applyAlignment="1" applyProtection="1">
      <alignment horizontal="center" vertical="center"/>
    </xf>
    <xf numFmtId="49" fontId="19" fillId="0" borderId="0" xfId="2" applyNumberFormat="1" applyFont="1" applyAlignment="1" applyProtection="1">
      <alignment horizontal="center" vertical="center"/>
    </xf>
    <xf numFmtId="0" fontId="19" fillId="0" borderId="46" xfId="2" applyFont="1" applyBorder="1" applyProtection="1">
      <alignment vertical="center"/>
    </xf>
    <xf numFmtId="0" fontId="17" fillId="0" borderId="0" xfId="2" applyFont="1" applyProtection="1">
      <alignment vertical="center"/>
    </xf>
    <xf numFmtId="0" fontId="33" fillId="0" borderId="0" xfId="2" applyFont="1" applyProtection="1">
      <alignment vertical="center"/>
    </xf>
    <xf numFmtId="0" fontId="65" fillId="0" borderId="0" xfId="2" applyFont="1" applyAlignment="1" applyProtection="1">
      <alignment horizontal="right" vertical="center"/>
    </xf>
    <xf numFmtId="49" fontId="19" fillId="0" borderId="22" xfId="2" applyNumberFormat="1" applyFont="1" applyBorder="1" applyAlignment="1" applyProtection="1">
      <alignment horizontal="center" vertical="center"/>
    </xf>
    <xf numFmtId="0" fontId="19" fillId="0" borderId="10" xfId="2" applyFont="1" applyBorder="1" applyAlignment="1" applyProtection="1">
      <alignment horizontal="left" vertical="center"/>
    </xf>
    <xf numFmtId="0" fontId="19" fillId="0" borderId="9" xfId="2" applyFont="1" applyBorder="1" applyAlignment="1" applyProtection="1">
      <alignment horizontal="left" vertical="center"/>
    </xf>
    <xf numFmtId="0" fontId="19" fillId="0" borderId="61" xfId="2" applyFont="1" applyBorder="1" applyAlignment="1" applyProtection="1">
      <alignment horizontal="left" vertical="center"/>
    </xf>
    <xf numFmtId="0" fontId="19" fillId="0" borderId="62" xfId="2" applyFont="1" applyBorder="1" applyAlignment="1" applyProtection="1">
      <alignment horizontal="left" vertical="center"/>
    </xf>
    <xf numFmtId="0" fontId="19" fillId="0" borderId="65" xfId="2" applyFont="1" applyBorder="1" applyAlignment="1" applyProtection="1">
      <alignment horizontal="left" vertical="center"/>
    </xf>
    <xf numFmtId="0" fontId="19" fillId="0" borderId="66" xfId="2" applyFont="1" applyBorder="1" applyAlignment="1" applyProtection="1">
      <alignment horizontal="left" vertical="center"/>
    </xf>
    <xf numFmtId="0" fontId="17" fillId="0" borderId="22" xfId="2" applyNumberFormat="1" applyFont="1" applyBorder="1" applyAlignment="1" applyProtection="1">
      <alignment horizontal="center" vertical="center"/>
    </xf>
    <xf numFmtId="0" fontId="64" fillId="0" borderId="6" xfId="2" applyFont="1" applyBorder="1" applyProtection="1">
      <alignment vertical="center"/>
    </xf>
    <xf numFmtId="49" fontId="19" fillId="0" borderId="0" xfId="2" applyNumberFormat="1" applyFont="1" applyProtection="1">
      <alignment vertical="center"/>
    </xf>
    <xf numFmtId="0" fontId="19" fillId="0" borderId="68" xfId="2" applyNumberFormat="1" applyFont="1" applyBorder="1" applyAlignment="1" applyProtection="1">
      <alignment horizontal="center" vertical="center"/>
    </xf>
    <xf numFmtId="0" fontId="19" fillId="0" borderId="70" xfId="2" applyNumberFormat="1" applyFont="1" applyBorder="1" applyAlignment="1" applyProtection="1">
      <alignment horizontal="center" vertical="center"/>
    </xf>
    <xf numFmtId="0" fontId="19" fillId="0" borderId="0" xfId="2" applyNumberFormat="1" applyFont="1" applyAlignment="1" applyProtection="1">
      <alignment horizontal="center" vertical="center"/>
    </xf>
    <xf numFmtId="0" fontId="19" fillId="0" borderId="69" xfId="2" applyNumberFormat="1" applyFont="1" applyBorder="1" applyAlignment="1" applyProtection="1">
      <alignment horizontal="center" vertical="center"/>
    </xf>
    <xf numFmtId="0" fontId="19" fillId="0" borderId="74" xfId="2" applyNumberFormat="1" applyFont="1" applyBorder="1" applyAlignment="1" applyProtection="1">
      <alignment horizontal="center" vertical="center"/>
    </xf>
    <xf numFmtId="0" fontId="19" fillId="0" borderId="32" xfId="2" applyFont="1" applyBorder="1" applyProtection="1">
      <alignment vertical="center"/>
    </xf>
    <xf numFmtId="0" fontId="19" fillId="0" borderId="34" xfId="2" applyFont="1" applyBorder="1" applyProtection="1">
      <alignment vertical="center"/>
    </xf>
    <xf numFmtId="0" fontId="19" fillId="0" borderId="22" xfId="2" applyNumberFormat="1" applyFont="1" applyBorder="1" applyAlignment="1" applyProtection="1">
      <alignment horizontal="center" vertical="center"/>
    </xf>
    <xf numFmtId="0" fontId="19" fillId="0" borderId="29" xfId="2" applyNumberFormat="1" applyFont="1" applyBorder="1" applyAlignment="1" applyProtection="1">
      <alignment horizontal="center" vertical="center" shrinkToFit="1"/>
    </xf>
    <xf numFmtId="0" fontId="19" fillId="0" borderId="45" xfId="2" applyFont="1" applyBorder="1" applyAlignment="1" applyProtection="1">
      <alignment horizontal="center" vertical="center" shrinkToFit="1"/>
    </xf>
    <xf numFmtId="0" fontId="33" fillId="0" borderId="0" xfId="2" applyFont="1" applyAlignment="1" applyProtection="1">
      <alignment horizontal="center" vertical="center"/>
    </xf>
    <xf numFmtId="0" fontId="19" fillId="0" borderId="76" xfId="2" applyNumberFormat="1" applyFont="1" applyBorder="1" applyAlignment="1" applyProtection="1">
      <alignment horizontal="center" vertical="center"/>
    </xf>
    <xf numFmtId="0" fontId="19" fillId="0" borderId="77" xfId="2" applyNumberFormat="1" applyFont="1" applyBorder="1" applyAlignment="1" applyProtection="1">
      <alignment horizontal="center" vertical="center"/>
    </xf>
    <xf numFmtId="0" fontId="65" fillId="0" borderId="0" xfId="2" applyFont="1" applyAlignment="1" applyProtection="1">
      <alignment horizontal="center" vertical="center" textRotation="255"/>
    </xf>
    <xf numFmtId="0" fontId="19" fillId="0" borderId="0" xfId="2" applyFont="1" applyAlignment="1" applyProtection="1">
      <alignment horizontal="center" vertical="center" shrinkToFit="1"/>
    </xf>
    <xf numFmtId="0" fontId="64" fillId="0" borderId="0" xfId="2" applyFont="1" applyProtection="1">
      <alignment vertical="center"/>
    </xf>
    <xf numFmtId="0" fontId="19" fillId="0" borderId="0" xfId="2" applyFont="1" applyAlignment="1" applyProtection="1">
      <alignment horizontal="right" vertical="center" shrinkToFit="1"/>
    </xf>
    <xf numFmtId="0" fontId="47" fillId="0" borderId="0" xfId="9" applyFont="1">
      <alignment vertical="center"/>
    </xf>
    <xf numFmtId="49" fontId="19" fillId="0" borderId="0" xfId="9" applyNumberFormat="1" applyFont="1" applyAlignment="1" applyProtection="1">
      <alignment vertical="center" shrinkToFit="1"/>
      <protection hidden="1"/>
    </xf>
    <xf numFmtId="49" fontId="19" fillId="0" borderId="0" xfId="9" applyNumberFormat="1" applyFont="1" applyAlignment="1" applyProtection="1">
      <alignment horizontal="center" vertical="center" shrinkToFit="1"/>
      <protection hidden="1"/>
    </xf>
    <xf numFmtId="0" fontId="11" fillId="11" borderId="6" xfId="9" applyFont="1" applyFill="1" applyBorder="1" applyAlignment="1" applyProtection="1">
      <alignment horizontal="center" vertical="center" shrinkToFit="1"/>
      <protection hidden="1"/>
    </xf>
    <xf numFmtId="0" fontId="11" fillId="11" borderId="16" xfId="9" applyFont="1" applyFill="1" applyBorder="1" applyAlignment="1" applyProtection="1">
      <alignment horizontal="center" vertical="center" shrinkToFit="1"/>
      <protection hidden="1"/>
    </xf>
    <xf numFmtId="49" fontId="19" fillId="0" borderId="6" xfId="9" applyNumberFormat="1" applyFont="1" applyBorder="1" applyAlignment="1" applyProtection="1">
      <alignment vertical="center" shrinkToFit="1"/>
      <protection hidden="1"/>
    </xf>
    <xf numFmtId="49" fontId="19" fillId="0" borderId="6" xfId="9" applyNumberFormat="1" applyFont="1" applyBorder="1" applyAlignment="1" applyProtection="1">
      <alignment vertical="center" shrinkToFit="1"/>
      <protection hidden="1"/>
    </xf>
    <xf numFmtId="49" fontId="19" fillId="0" borderId="10" xfId="9" applyNumberFormat="1" applyFont="1" applyBorder="1" applyAlignment="1" applyProtection="1">
      <alignment vertical="center" shrinkToFit="1"/>
      <protection hidden="1"/>
    </xf>
    <xf numFmtId="49" fontId="19" fillId="0" borderId="8" xfId="9" applyNumberFormat="1" applyFont="1" applyBorder="1" applyAlignment="1" applyProtection="1">
      <alignment vertical="center" shrinkToFit="1"/>
      <protection hidden="1"/>
    </xf>
    <xf numFmtId="0" fontId="11" fillId="11" borderId="73" xfId="9" applyFont="1" applyFill="1" applyBorder="1" applyAlignment="1" applyProtection="1">
      <alignment horizontal="center" vertical="center" shrinkToFit="1"/>
      <protection hidden="1"/>
    </xf>
    <xf numFmtId="0" fontId="11" fillId="11" borderId="71" xfId="9" applyFont="1" applyFill="1" applyBorder="1" applyAlignment="1" applyProtection="1">
      <alignment horizontal="center" vertical="center" shrinkToFit="1"/>
      <protection hidden="1"/>
    </xf>
    <xf numFmtId="0" fontId="11" fillId="11" borderId="72" xfId="9" applyFont="1" applyFill="1" applyBorder="1" applyAlignment="1" applyProtection="1">
      <alignment horizontal="center" vertical="center" shrinkToFit="1"/>
      <protection hidden="1"/>
    </xf>
    <xf numFmtId="0" fontId="11" fillId="11" borderId="87" xfId="9" applyFont="1" applyFill="1" applyBorder="1" applyAlignment="1" applyProtection="1">
      <alignment horizontal="center" vertical="center" shrinkToFit="1"/>
      <protection hidden="1"/>
    </xf>
    <xf numFmtId="178" fontId="11" fillId="11" borderId="72" xfId="9" applyNumberFormat="1" applyFont="1" applyFill="1" applyBorder="1" applyAlignment="1" applyProtection="1">
      <alignment horizontal="center" vertical="center" shrinkToFit="1"/>
      <protection hidden="1"/>
    </xf>
    <xf numFmtId="0" fontId="11" fillId="11" borderId="9" xfId="9" applyFont="1" applyFill="1" applyBorder="1" applyAlignment="1" applyProtection="1">
      <alignment horizontal="center" vertical="center" shrinkToFit="1"/>
      <protection hidden="1"/>
    </xf>
    <xf numFmtId="49" fontId="19" fillId="0" borderId="10" xfId="9" applyNumberFormat="1" applyFont="1" applyBorder="1" applyAlignment="1" applyProtection="1">
      <alignment horizontal="right" vertical="center" shrinkToFit="1"/>
      <protection hidden="1"/>
    </xf>
    <xf numFmtId="49" fontId="65" fillId="0" borderId="10" xfId="9" applyNumberFormat="1" applyFont="1" applyBorder="1" applyAlignment="1" applyProtection="1">
      <alignment horizontal="right" vertical="center" shrinkToFit="1"/>
      <protection hidden="1"/>
    </xf>
    <xf numFmtId="49" fontId="80" fillId="0" borderId="10" xfId="9" applyNumberFormat="1" applyFont="1" applyBorder="1" applyAlignment="1" applyProtection="1">
      <alignment horizontal="center" vertical="center" wrapText="1" shrinkToFit="1"/>
      <protection hidden="1"/>
    </xf>
    <xf numFmtId="49" fontId="19" fillId="0" borderId="2" xfId="9" applyNumberFormat="1" applyFont="1" applyBorder="1" applyAlignment="1" applyProtection="1">
      <alignment vertical="center" shrinkToFit="1"/>
      <protection hidden="1"/>
    </xf>
    <xf numFmtId="0" fontId="47" fillId="0" borderId="61" xfId="9" applyFont="1" applyBorder="1">
      <alignment vertical="center"/>
    </xf>
    <xf numFmtId="0" fontId="47" fillId="0" borderId="10" xfId="9" applyFont="1" applyBorder="1">
      <alignment vertical="center"/>
    </xf>
    <xf numFmtId="49" fontId="11" fillId="0" borderId="65" xfId="9" applyNumberFormat="1" applyFont="1" applyBorder="1" applyAlignment="1" applyProtection="1">
      <alignment horizontal="center" vertical="center" shrinkToFit="1"/>
      <protection hidden="1"/>
    </xf>
    <xf numFmtId="49" fontId="11" fillId="0" borderId="61" xfId="9" applyNumberFormat="1" applyFont="1" applyBorder="1" applyAlignment="1" applyProtection="1">
      <alignment horizontal="center" vertical="center" shrinkToFit="1"/>
      <protection hidden="1"/>
    </xf>
    <xf numFmtId="0" fontId="11" fillId="11" borderId="15" xfId="9" applyFont="1" applyFill="1" applyBorder="1" applyAlignment="1" applyProtection="1">
      <alignment horizontal="center" vertical="center" shrinkToFit="1"/>
      <protection hidden="1"/>
    </xf>
    <xf numFmtId="49" fontId="20" fillId="0" borderId="63" xfId="9" applyNumberFormat="1" applyFont="1" applyBorder="1" applyAlignment="1" applyProtection="1">
      <alignment vertical="top" textRotation="255" indent="1" shrinkToFit="1"/>
      <protection hidden="1"/>
    </xf>
    <xf numFmtId="49" fontId="20" fillId="0" borderId="64" xfId="9" applyNumberFormat="1" applyFont="1" applyBorder="1" applyAlignment="1" applyProtection="1">
      <alignment vertical="top" textRotation="255" indent="1" shrinkToFit="1"/>
      <protection hidden="1"/>
    </xf>
    <xf numFmtId="0" fontId="47" fillId="0" borderId="0" xfId="9" quotePrefix="1" applyFont="1">
      <alignment vertical="center"/>
    </xf>
    <xf numFmtId="0" fontId="47" fillId="0" borderId="0" xfId="0" applyFont="1">
      <alignment vertical="center"/>
    </xf>
    <xf numFmtId="0" fontId="47" fillId="0" borderId="0" xfId="0" quotePrefix="1" applyFont="1">
      <alignment vertical="center"/>
    </xf>
    <xf numFmtId="0" fontId="16" fillId="0" borderId="0" xfId="2" applyFont="1">
      <alignment vertical="center"/>
    </xf>
    <xf numFmtId="49" fontId="16" fillId="0" borderId="0" xfId="2" applyNumberFormat="1" applyFont="1">
      <alignment vertical="center"/>
    </xf>
    <xf numFmtId="0" fontId="47" fillId="0" borderId="0" xfId="8" applyFont="1" applyAlignment="1"/>
    <xf numFmtId="0" fontId="47" fillId="0" borderId="0" xfId="8" quotePrefix="1" applyFont="1" applyAlignment="1"/>
    <xf numFmtId="0" fontId="16" fillId="16" borderId="0" xfId="2" applyFont="1" applyFill="1">
      <alignment vertical="center"/>
    </xf>
    <xf numFmtId="49" fontId="87" fillId="16" borderId="0" xfId="14" applyNumberFormat="1" applyFont="1" applyFill="1" applyAlignment="1">
      <alignment vertical="center"/>
    </xf>
    <xf numFmtId="0" fontId="47" fillId="0" borderId="0" xfId="9" applyFont="1" applyBorder="1">
      <alignment vertical="center"/>
    </xf>
    <xf numFmtId="0" fontId="47" fillId="13" borderId="0" xfId="9" applyFont="1" applyFill="1" applyBorder="1" applyAlignment="1">
      <alignment horizontal="center" vertical="center"/>
    </xf>
    <xf numFmtId="49" fontId="19" fillId="0" borderId="0" xfId="9" applyNumberFormat="1" applyFont="1" applyBorder="1" applyAlignment="1" applyProtection="1">
      <alignment vertical="center" shrinkToFit="1"/>
      <protection hidden="1"/>
    </xf>
    <xf numFmtId="0" fontId="11" fillId="11" borderId="102" xfId="9" applyFont="1" applyFill="1" applyBorder="1" applyAlignment="1" applyProtection="1">
      <alignment horizontal="center" vertical="center" shrinkToFit="1"/>
      <protection hidden="1"/>
    </xf>
    <xf numFmtId="49" fontId="19" fillId="0" borderId="63" xfId="9" applyNumberFormat="1" applyFont="1" applyBorder="1" applyAlignment="1" applyProtection="1">
      <alignment vertical="center" wrapText="1" shrinkToFit="1"/>
      <protection hidden="1"/>
    </xf>
    <xf numFmtId="49" fontId="47" fillId="0" borderId="106" xfId="9" applyNumberFormat="1" applyFont="1" applyBorder="1" applyAlignment="1" applyProtection="1">
      <alignment horizontal="center" vertical="center" shrinkToFit="1"/>
      <protection hidden="1"/>
    </xf>
    <xf numFmtId="49" fontId="82" fillId="0" borderId="105" xfId="9" applyNumberFormat="1" applyFont="1" applyBorder="1" applyAlignment="1" applyProtection="1">
      <alignment horizontal="right" vertical="center" shrinkToFit="1"/>
      <protection hidden="1"/>
    </xf>
    <xf numFmtId="49" fontId="19" fillId="0" borderId="106" xfId="9" applyNumberFormat="1" applyFont="1" applyBorder="1" applyAlignment="1" applyProtection="1">
      <alignment horizontal="center" vertical="center" shrinkToFit="1"/>
      <protection hidden="1"/>
    </xf>
    <xf numFmtId="0" fontId="11" fillId="11" borderId="104" xfId="9" applyFont="1" applyFill="1" applyBorder="1" applyAlignment="1" applyProtection="1">
      <alignment horizontal="center" vertical="center" shrinkToFit="1"/>
      <protection hidden="1"/>
    </xf>
    <xf numFmtId="49" fontId="11" fillId="0" borderId="0" xfId="9" applyNumberFormat="1" applyFont="1" applyBorder="1" applyAlignment="1" applyProtection="1">
      <alignment horizontal="center" vertical="center" shrinkToFit="1"/>
      <protection hidden="1"/>
    </xf>
    <xf numFmtId="49" fontId="19" fillId="0" borderId="64" xfId="9" applyNumberFormat="1" applyFont="1" applyBorder="1" applyAlignment="1" applyProtection="1">
      <alignment vertical="center" wrapText="1" shrinkToFit="1"/>
      <protection hidden="1"/>
    </xf>
    <xf numFmtId="49" fontId="19" fillId="0" borderId="65" xfId="9" applyNumberFormat="1" applyFont="1" applyBorder="1" applyAlignment="1" applyProtection="1">
      <alignment vertical="center" wrapText="1" shrinkToFit="1"/>
      <protection hidden="1"/>
    </xf>
    <xf numFmtId="49" fontId="19" fillId="0" borderId="0" xfId="9" applyNumberFormat="1" applyFont="1" applyBorder="1" applyAlignment="1" applyProtection="1">
      <alignment vertical="center" wrapText="1" shrinkToFit="1"/>
      <protection hidden="1"/>
    </xf>
    <xf numFmtId="49" fontId="19" fillId="0" borderId="103" xfId="9" applyNumberFormat="1" applyFont="1" applyBorder="1" applyAlignment="1" applyProtection="1">
      <alignment vertical="center" wrapText="1" shrinkToFit="1"/>
      <protection hidden="1"/>
    </xf>
    <xf numFmtId="49" fontId="19" fillId="0" borderId="66" xfId="9" applyNumberFormat="1" applyFont="1" applyBorder="1" applyAlignment="1" applyProtection="1">
      <alignment vertical="center" wrapText="1" shrinkToFit="1"/>
      <protection hidden="1"/>
    </xf>
    <xf numFmtId="49" fontId="19" fillId="6" borderId="63" xfId="9" applyNumberFormat="1" applyFont="1" applyFill="1" applyBorder="1" applyAlignment="1" applyProtection="1">
      <alignment vertical="center" wrapText="1" shrinkToFit="1"/>
      <protection hidden="1"/>
    </xf>
    <xf numFmtId="49" fontId="19" fillId="6" borderId="0" xfId="9" applyNumberFormat="1" applyFont="1" applyFill="1" applyBorder="1" applyAlignment="1" applyProtection="1">
      <alignment vertical="center" wrapText="1" shrinkToFit="1"/>
      <protection hidden="1"/>
    </xf>
    <xf numFmtId="49" fontId="19" fillId="6" borderId="103" xfId="9" applyNumberFormat="1" applyFont="1" applyFill="1" applyBorder="1" applyAlignment="1" applyProtection="1">
      <alignment vertical="center" wrapText="1" shrinkToFit="1"/>
      <protection hidden="1"/>
    </xf>
    <xf numFmtId="49" fontId="19" fillId="6" borderId="0" xfId="9" applyNumberFormat="1" applyFont="1" applyFill="1" applyAlignment="1" applyProtection="1">
      <alignment vertical="center" wrapText="1" shrinkToFit="1"/>
      <protection hidden="1"/>
    </xf>
    <xf numFmtId="49" fontId="19" fillId="6" borderId="64" xfId="9" applyNumberFormat="1" applyFont="1" applyFill="1" applyBorder="1" applyAlignment="1" applyProtection="1">
      <alignment vertical="center" wrapText="1" shrinkToFit="1"/>
      <protection hidden="1"/>
    </xf>
    <xf numFmtId="49" fontId="19" fillId="6" borderId="65" xfId="9" applyNumberFormat="1" applyFont="1" applyFill="1" applyBorder="1" applyAlignment="1" applyProtection="1">
      <alignment vertical="center" wrapText="1" shrinkToFit="1"/>
      <protection hidden="1"/>
    </xf>
    <xf numFmtId="49" fontId="19" fillId="6" borderId="66" xfId="9" applyNumberFormat="1" applyFont="1" applyFill="1" applyBorder="1" applyAlignment="1" applyProtection="1">
      <alignment vertical="center" wrapText="1" shrinkToFit="1"/>
      <protection hidden="1"/>
    </xf>
    <xf numFmtId="49" fontId="19" fillId="7" borderId="63" xfId="9" applyNumberFormat="1" applyFont="1" applyFill="1" applyBorder="1" applyAlignment="1" applyProtection="1">
      <alignment vertical="center" wrapText="1" shrinkToFit="1"/>
      <protection hidden="1"/>
    </xf>
    <xf numFmtId="49" fontId="19" fillId="7" borderId="0" xfId="9" applyNumberFormat="1" applyFont="1" applyFill="1" applyBorder="1" applyAlignment="1" applyProtection="1">
      <alignment vertical="center" wrapText="1" shrinkToFit="1"/>
      <protection hidden="1"/>
    </xf>
    <xf numFmtId="49" fontId="19" fillId="7" borderId="103" xfId="9" applyNumberFormat="1" applyFont="1" applyFill="1" applyBorder="1" applyAlignment="1" applyProtection="1">
      <alignment vertical="center" wrapText="1" shrinkToFit="1"/>
      <protection hidden="1"/>
    </xf>
    <xf numFmtId="49" fontId="19" fillId="7" borderId="64" xfId="9" applyNumberFormat="1" applyFont="1" applyFill="1" applyBorder="1" applyAlignment="1" applyProtection="1">
      <alignment vertical="center" wrapText="1" shrinkToFit="1"/>
      <protection hidden="1"/>
    </xf>
    <xf numFmtId="49" fontId="19" fillId="7" borderId="65" xfId="9" applyNumberFormat="1" applyFont="1" applyFill="1" applyBorder="1" applyAlignment="1" applyProtection="1">
      <alignment vertical="center" wrapText="1" shrinkToFit="1"/>
      <protection hidden="1"/>
    </xf>
    <xf numFmtId="49" fontId="19" fillId="7" borderId="66" xfId="9" applyNumberFormat="1" applyFont="1" applyFill="1" applyBorder="1" applyAlignment="1" applyProtection="1">
      <alignment vertical="center" wrapText="1" shrinkToFit="1"/>
      <protection hidden="1"/>
    </xf>
    <xf numFmtId="49" fontId="19" fillId="0" borderId="10" xfId="9" applyNumberFormat="1" applyFont="1" applyBorder="1" applyAlignment="1" applyProtection="1">
      <alignment vertical="center" shrinkToFit="1"/>
      <protection hidden="1"/>
    </xf>
    <xf numFmtId="49" fontId="19" fillId="0" borderId="105" xfId="9" applyNumberFormat="1" applyFont="1" applyBorder="1" applyAlignment="1" applyProtection="1">
      <alignment vertical="center" shrinkToFit="1"/>
      <protection hidden="1"/>
    </xf>
    <xf numFmtId="49" fontId="19" fillId="0" borderId="106" xfId="9" applyNumberFormat="1" applyFont="1" applyBorder="1" applyAlignment="1" applyProtection="1">
      <alignment horizontal="center" vertical="center" shrinkToFit="1"/>
      <protection hidden="1"/>
    </xf>
    <xf numFmtId="49" fontId="82" fillId="0" borderId="105" xfId="9" applyNumberFormat="1" applyFont="1" applyBorder="1" applyAlignment="1" applyProtection="1">
      <alignment horizontal="right" vertical="center" shrinkToFit="1"/>
      <protection hidden="1"/>
    </xf>
    <xf numFmtId="49" fontId="19" fillId="0" borderId="0" xfId="9" applyNumberFormat="1" applyFont="1" applyBorder="1" applyAlignment="1" applyProtection="1">
      <alignment horizontal="center" vertical="center" shrinkToFit="1"/>
      <protection hidden="1"/>
    </xf>
    <xf numFmtId="49" fontId="19" fillId="0" borderId="64" xfId="9" applyNumberFormat="1" applyFont="1" applyBorder="1" applyAlignment="1" applyProtection="1">
      <alignment vertical="center" shrinkToFit="1"/>
      <protection hidden="1"/>
    </xf>
    <xf numFmtId="49" fontId="11" fillId="0" borderId="61" xfId="9" applyNumberFormat="1" applyFont="1" applyBorder="1" applyAlignment="1" applyProtection="1">
      <alignment horizontal="center" vertical="center" shrinkToFit="1"/>
      <protection hidden="1"/>
    </xf>
    <xf numFmtId="49" fontId="11" fillId="0" borderId="65" xfId="9" applyNumberFormat="1" applyFont="1" applyBorder="1" applyAlignment="1" applyProtection="1">
      <alignment horizontal="center" vertical="center" shrinkToFit="1"/>
      <protection hidden="1"/>
    </xf>
    <xf numFmtId="49" fontId="11" fillId="0" borderId="10" xfId="9" applyNumberFormat="1" applyFont="1" applyBorder="1" applyAlignment="1" applyProtection="1">
      <alignment horizontal="center" vertical="center" shrinkToFit="1"/>
      <protection hidden="1"/>
    </xf>
    <xf numFmtId="49" fontId="11" fillId="0" borderId="10" xfId="9" applyNumberFormat="1" applyFont="1" applyBorder="1" applyAlignment="1" applyProtection="1">
      <alignment vertical="center" shrinkToFit="1"/>
      <protection hidden="1"/>
    </xf>
    <xf numFmtId="49" fontId="11" fillId="0" borderId="8" xfId="9" applyNumberFormat="1" applyFont="1" applyBorder="1" applyAlignment="1" applyProtection="1">
      <alignment vertical="center" shrinkToFit="1"/>
      <protection hidden="1"/>
    </xf>
    <xf numFmtId="49" fontId="11" fillId="0" borderId="10" xfId="9" applyNumberFormat="1" applyFont="1" applyBorder="1" applyAlignment="1" applyProtection="1">
      <alignment vertical="center" shrinkToFit="1"/>
      <protection hidden="1"/>
    </xf>
    <xf numFmtId="49" fontId="11" fillId="0" borderId="105" xfId="9" applyNumberFormat="1" applyFont="1" applyBorder="1" applyAlignment="1" applyProtection="1">
      <alignment horizontal="center" vertical="center" shrinkToFit="1"/>
      <protection hidden="1"/>
    </xf>
    <xf numFmtId="49" fontId="90" fillId="8" borderId="15" xfId="9" applyNumberFormat="1" applyFont="1" applyFill="1" applyBorder="1" applyAlignment="1" applyProtection="1">
      <alignment vertical="center" textRotation="255" shrinkToFit="1"/>
      <protection hidden="1"/>
    </xf>
    <xf numFmtId="49" fontId="90" fillId="8" borderId="16" xfId="9" applyNumberFormat="1" applyFont="1" applyFill="1" applyBorder="1" applyAlignment="1" applyProtection="1">
      <alignment vertical="center" textRotation="255" shrinkToFit="1"/>
      <protection hidden="1"/>
    </xf>
    <xf numFmtId="49" fontId="11" fillId="0" borderId="61" xfId="9" applyNumberFormat="1" applyFont="1" applyBorder="1" applyAlignment="1" applyProtection="1">
      <alignment vertical="center" shrinkToFit="1"/>
      <protection hidden="1"/>
    </xf>
    <xf numFmtId="49" fontId="11" fillId="0" borderId="2" xfId="9" applyNumberFormat="1" applyFont="1" applyBorder="1" applyAlignment="1" applyProtection="1">
      <alignment vertical="center" shrinkToFit="1"/>
      <protection hidden="1"/>
    </xf>
    <xf numFmtId="49" fontId="11" fillId="0" borderId="6" xfId="9" applyNumberFormat="1" applyFont="1" applyBorder="1" applyAlignment="1" applyProtection="1">
      <alignment vertical="center" shrinkToFit="1"/>
      <protection hidden="1"/>
    </xf>
    <xf numFmtId="49" fontId="11" fillId="0" borderId="7" xfId="9" applyNumberFormat="1" applyFont="1" applyBorder="1" applyAlignment="1" applyProtection="1">
      <alignment vertical="center" shrinkToFit="1"/>
      <protection hidden="1"/>
    </xf>
    <xf numFmtId="49" fontId="11" fillId="0" borderId="6" xfId="9" applyNumberFormat="1" applyFont="1" applyBorder="1" applyAlignment="1" applyProtection="1">
      <alignment horizontal="right" vertical="center" shrinkToFit="1"/>
      <protection hidden="1"/>
    </xf>
    <xf numFmtId="49" fontId="11" fillId="0" borderId="6" xfId="9" applyNumberFormat="1" applyFont="1" applyBorder="1" applyAlignment="1" applyProtection="1">
      <alignment horizontal="center" vertical="center" shrinkToFit="1"/>
      <protection hidden="1"/>
    </xf>
    <xf numFmtId="49" fontId="89" fillId="0" borderId="9" xfId="9" applyNumberFormat="1" applyFont="1" applyBorder="1" applyAlignment="1" applyProtection="1">
      <alignment horizontal="center" vertical="center" shrinkToFit="1"/>
      <protection hidden="1"/>
    </xf>
    <xf numFmtId="49" fontId="11" fillId="0" borderId="8" xfId="9" applyNumberFormat="1" applyFont="1" applyBorder="1" applyAlignment="1" applyProtection="1">
      <alignment vertical="center" shrinkToFit="1"/>
      <protection hidden="1"/>
    </xf>
    <xf numFmtId="49" fontId="11" fillId="0" borderId="9" xfId="9" applyNumberFormat="1" applyFont="1" applyBorder="1" applyAlignment="1" applyProtection="1">
      <alignment horizontal="right" vertical="center" shrinkToFit="1"/>
      <protection hidden="1"/>
    </xf>
    <xf numFmtId="49" fontId="11" fillId="0" borderId="105" xfId="9" applyNumberFormat="1" applyFont="1" applyBorder="1" applyAlignment="1" applyProtection="1">
      <alignment vertical="center" shrinkToFit="1"/>
      <protection hidden="1"/>
    </xf>
    <xf numFmtId="49" fontId="11" fillId="0" borderId="65" xfId="9" applyNumberFormat="1" applyFont="1" applyBorder="1" applyAlignment="1" applyProtection="1">
      <alignment vertical="center" shrinkToFit="1"/>
      <protection hidden="1"/>
    </xf>
    <xf numFmtId="49" fontId="11" fillId="0" borderId="64" xfId="9" applyNumberFormat="1" applyFont="1" applyBorder="1" applyAlignment="1" applyProtection="1">
      <alignment vertical="center" shrinkToFit="1"/>
      <protection hidden="1"/>
    </xf>
    <xf numFmtId="0" fontId="11" fillId="11" borderId="109" xfId="9" applyFont="1" applyFill="1" applyBorder="1" applyAlignment="1" applyProtection="1">
      <alignment horizontal="center" vertical="center" shrinkToFit="1"/>
      <protection hidden="1"/>
    </xf>
    <xf numFmtId="49" fontId="11" fillId="0" borderId="109" xfId="9" applyNumberFormat="1" applyFont="1" applyBorder="1" applyAlignment="1" applyProtection="1">
      <alignment horizontal="right" vertical="center" shrinkToFit="1"/>
      <protection hidden="1"/>
    </xf>
    <xf numFmtId="49" fontId="11" fillId="0" borderId="113" xfId="9" applyNumberFormat="1" applyFont="1" applyBorder="1" applyAlignment="1" applyProtection="1">
      <alignment vertical="center" shrinkToFit="1"/>
      <protection hidden="1"/>
    </xf>
    <xf numFmtId="49" fontId="11" fillId="0" borderId="115" xfId="9" applyNumberFormat="1" applyFont="1" applyBorder="1" applyAlignment="1" applyProtection="1">
      <alignment vertical="center" shrinkToFit="1"/>
      <protection hidden="1"/>
    </xf>
    <xf numFmtId="49" fontId="89" fillId="0" borderId="106" xfId="9" applyNumberFormat="1" applyFont="1" applyBorder="1" applyAlignment="1" applyProtection="1">
      <alignment horizontal="center" vertical="center" shrinkToFit="1"/>
      <protection hidden="1"/>
    </xf>
    <xf numFmtId="49" fontId="11" fillId="0" borderId="109" xfId="9" applyNumberFormat="1" applyFont="1" applyBorder="1" applyAlignment="1" applyProtection="1">
      <alignment horizontal="center" vertical="center" shrinkToFit="1"/>
      <protection hidden="1"/>
    </xf>
    <xf numFmtId="49" fontId="11" fillId="0" borderId="108" xfId="9" applyNumberFormat="1" applyFont="1" applyBorder="1" applyAlignment="1" applyProtection="1">
      <alignment vertical="center" shrinkToFit="1"/>
      <protection hidden="1"/>
    </xf>
    <xf numFmtId="49" fontId="11" fillId="0" borderId="109" xfId="9" applyNumberFormat="1" applyFont="1" applyBorder="1" applyAlignment="1" applyProtection="1">
      <alignment vertical="center" shrinkToFit="1"/>
      <protection hidden="1"/>
    </xf>
    <xf numFmtId="49" fontId="11" fillId="0" borderId="0" xfId="9" applyNumberFormat="1" applyFont="1" applyFill="1" applyBorder="1" applyAlignment="1" applyProtection="1">
      <alignment vertical="center" shrinkToFit="1"/>
      <protection hidden="1"/>
    </xf>
    <xf numFmtId="49" fontId="11" fillId="0" borderId="103" xfId="9" applyNumberFormat="1" applyFont="1" applyFill="1" applyBorder="1" applyAlignment="1" applyProtection="1">
      <alignment vertical="center" shrinkToFit="1"/>
      <protection hidden="1"/>
    </xf>
    <xf numFmtId="49" fontId="11" fillId="0" borderId="65" xfId="9" applyNumberFormat="1" applyFont="1" applyFill="1" applyBorder="1" applyAlignment="1" applyProtection="1">
      <alignment vertical="center" shrinkToFit="1"/>
      <protection hidden="1"/>
    </xf>
    <xf numFmtId="49" fontId="11" fillId="0" borderId="66" xfId="9" applyNumberFormat="1" applyFont="1" applyFill="1" applyBorder="1" applyAlignment="1" applyProtection="1">
      <alignment vertical="center" shrinkToFit="1"/>
      <protection hidden="1"/>
    </xf>
    <xf numFmtId="49" fontId="11" fillId="0" borderId="0" xfId="9" applyNumberFormat="1" applyFont="1" applyFill="1" applyAlignment="1" applyProtection="1">
      <alignment vertical="center" shrinkToFit="1"/>
      <protection hidden="1"/>
    </xf>
    <xf numFmtId="0" fontId="89" fillId="0" borderId="10" xfId="9" applyFont="1" applyFill="1" applyBorder="1">
      <alignment vertical="center"/>
    </xf>
    <xf numFmtId="49" fontId="19" fillId="0" borderId="108" xfId="9" applyNumberFormat="1" applyFont="1" applyBorder="1" applyAlignment="1" applyProtection="1">
      <alignment vertical="center" shrinkToFit="1"/>
      <protection hidden="1"/>
    </xf>
    <xf numFmtId="49" fontId="19" fillId="0" borderId="109" xfId="9" applyNumberFormat="1" applyFont="1" applyBorder="1" applyAlignment="1" applyProtection="1">
      <alignment vertical="center" shrinkToFit="1"/>
      <protection hidden="1"/>
    </xf>
    <xf numFmtId="49" fontId="19" fillId="0" borderId="107" xfId="9" applyNumberFormat="1" applyFont="1" applyBorder="1" applyAlignment="1" applyProtection="1">
      <alignment vertical="center" wrapText="1" shrinkToFit="1"/>
      <protection hidden="1"/>
    </xf>
    <xf numFmtId="49" fontId="20" fillId="0" borderId="110" xfId="9" applyNumberFormat="1" applyFont="1" applyBorder="1" applyAlignment="1" applyProtection="1">
      <alignment vertical="top" textRotation="255" indent="1" shrinkToFit="1"/>
      <protection hidden="1"/>
    </xf>
    <xf numFmtId="49" fontId="19" fillId="0" borderId="110" xfId="9" applyNumberFormat="1" applyFont="1" applyBorder="1" applyAlignment="1" applyProtection="1">
      <alignment vertical="center" wrapText="1" shrinkToFit="1"/>
      <protection hidden="1"/>
    </xf>
    <xf numFmtId="49" fontId="19" fillId="0" borderId="111" xfId="9" applyNumberFormat="1" applyFont="1" applyBorder="1" applyAlignment="1" applyProtection="1">
      <alignment vertical="center" wrapText="1" shrinkToFit="1"/>
      <protection hidden="1"/>
    </xf>
    <xf numFmtId="49" fontId="19" fillId="0" borderId="112" xfId="9" applyNumberFormat="1" applyFont="1" applyBorder="1" applyAlignment="1" applyProtection="1">
      <alignment vertical="center" wrapText="1" shrinkToFit="1"/>
      <protection hidden="1"/>
    </xf>
    <xf numFmtId="0" fontId="11" fillId="11" borderId="116" xfId="9" applyFont="1" applyFill="1" applyBorder="1" applyAlignment="1" applyProtection="1">
      <alignment horizontal="center" vertical="center" shrinkToFit="1"/>
      <protection hidden="1"/>
    </xf>
    <xf numFmtId="49" fontId="11" fillId="0" borderId="91" xfId="9" applyNumberFormat="1" applyFont="1" applyBorder="1" applyAlignment="1" applyProtection="1">
      <alignment horizontal="right" vertical="center" shrinkToFit="1"/>
      <protection hidden="1"/>
    </xf>
    <xf numFmtId="49" fontId="11" fillId="0" borderId="0" xfId="9" applyNumberFormat="1" applyFont="1" applyAlignment="1" applyProtection="1">
      <alignment vertical="center" shrinkToFit="1"/>
      <protection hidden="1"/>
    </xf>
    <xf numFmtId="49" fontId="11" fillId="0" borderId="67" xfId="9" applyNumberFormat="1" applyFont="1" applyBorder="1" applyAlignment="1" applyProtection="1">
      <alignment vertical="center" shrinkToFit="1"/>
      <protection hidden="1"/>
    </xf>
    <xf numFmtId="49" fontId="11" fillId="0" borderId="0" xfId="9" applyNumberFormat="1" applyFont="1" applyAlignment="1" applyProtection="1">
      <alignment horizontal="distributed" vertical="center" shrinkToFit="1"/>
      <protection hidden="1"/>
    </xf>
    <xf numFmtId="49" fontId="11" fillId="0" borderId="107" xfId="9" applyNumberFormat="1" applyFont="1" applyBorder="1" applyAlignment="1" applyProtection="1">
      <alignment vertical="center" shrinkToFit="1"/>
      <protection hidden="1"/>
    </xf>
    <xf numFmtId="49" fontId="11" fillId="0" borderId="0" xfId="9" applyNumberFormat="1" applyFont="1" applyBorder="1" applyAlignment="1" applyProtection="1">
      <alignment vertical="center" shrinkToFit="1"/>
      <protection hidden="1"/>
    </xf>
    <xf numFmtId="49" fontId="19" fillId="0" borderId="109" xfId="9" applyNumberFormat="1" applyFont="1" applyBorder="1" applyAlignment="1" applyProtection="1">
      <alignment horizontal="center" vertical="center" shrinkToFit="1"/>
      <protection hidden="1"/>
    </xf>
    <xf numFmtId="49" fontId="19" fillId="0" borderId="104" xfId="9" applyNumberFormat="1" applyFont="1" applyBorder="1" applyAlignment="1" applyProtection="1">
      <alignment horizontal="center" vertical="center" shrinkToFit="1"/>
      <protection hidden="1"/>
    </xf>
    <xf numFmtId="49" fontId="19" fillId="0" borderId="106" xfId="9" applyNumberFormat="1" applyFont="1" applyBorder="1" applyAlignment="1" applyProtection="1">
      <alignment horizontal="right" vertical="center" shrinkToFit="1"/>
      <protection hidden="1"/>
    </xf>
    <xf numFmtId="0" fontId="47" fillId="0" borderId="0" xfId="9" applyFont="1" applyAlignment="1">
      <alignment horizontal="distributed" vertical="center"/>
    </xf>
    <xf numFmtId="49" fontId="11" fillId="0" borderId="60" xfId="9" applyNumberFormat="1" applyFont="1" applyBorder="1" applyAlignment="1" applyProtection="1">
      <alignment horizontal="distributed" vertical="center" wrapText="1" shrinkToFit="1"/>
      <protection hidden="1"/>
    </xf>
    <xf numFmtId="49" fontId="11" fillId="0" borderId="61" xfId="9" applyNumberFormat="1" applyFont="1" applyBorder="1" applyAlignment="1" applyProtection="1">
      <alignment horizontal="distributed" vertical="center" wrapText="1" shrinkToFit="1"/>
      <protection hidden="1"/>
    </xf>
    <xf numFmtId="49" fontId="11" fillId="0" borderId="62" xfId="9" applyNumberFormat="1" applyFont="1" applyBorder="1" applyAlignment="1" applyProtection="1">
      <alignment horizontal="distributed" vertical="center" wrapText="1" shrinkToFit="1"/>
      <protection hidden="1"/>
    </xf>
    <xf numFmtId="0" fontId="89" fillId="0" borderId="0" xfId="9" applyFont="1" applyAlignment="1">
      <alignment horizontal="distributed" vertical="center"/>
    </xf>
    <xf numFmtId="49" fontId="19" fillId="0" borderId="0" xfId="9" applyNumberFormat="1" applyFont="1" applyFill="1" applyBorder="1" applyAlignment="1" applyProtection="1">
      <alignment horizontal="distributed" vertical="center" shrinkToFit="1"/>
      <protection hidden="1"/>
    </xf>
    <xf numFmtId="49" fontId="19" fillId="0" borderId="103" xfId="9" applyNumberFormat="1" applyFont="1" applyFill="1" applyBorder="1" applyAlignment="1" applyProtection="1">
      <alignment horizontal="distributed" vertical="center" shrinkToFit="1"/>
      <protection hidden="1"/>
    </xf>
    <xf numFmtId="49" fontId="19" fillId="0" borderId="65" xfId="9" applyNumberFormat="1" applyFont="1" applyFill="1" applyBorder="1" applyAlignment="1" applyProtection="1">
      <alignment horizontal="distributed" vertical="center" shrinkToFit="1"/>
      <protection hidden="1"/>
    </xf>
    <xf numFmtId="49" fontId="19" fillId="0" borderId="66" xfId="9" applyNumberFormat="1" applyFont="1" applyFill="1" applyBorder="1" applyAlignment="1" applyProtection="1">
      <alignment horizontal="distributed" vertical="center" shrinkToFit="1"/>
      <protection hidden="1"/>
    </xf>
    <xf numFmtId="49" fontId="11" fillId="0" borderId="60" xfId="9" applyNumberFormat="1" applyFont="1" applyFill="1" applyBorder="1" applyAlignment="1" applyProtection="1">
      <alignment horizontal="distributed" vertical="center" wrapText="1" shrinkToFit="1"/>
      <protection hidden="1"/>
    </xf>
    <xf numFmtId="49" fontId="11" fillId="0" borderId="61" xfId="9" applyNumberFormat="1" applyFont="1" applyFill="1" applyBorder="1" applyAlignment="1" applyProtection="1">
      <alignment horizontal="distributed" vertical="center" shrinkToFit="1"/>
      <protection hidden="1"/>
    </xf>
    <xf numFmtId="49" fontId="11" fillId="0" borderId="62" xfId="9" applyNumberFormat="1" applyFont="1" applyFill="1" applyBorder="1" applyAlignment="1" applyProtection="1">
      <alignment horizontal="distributed" vertical="center" shrinkToFit="1"/>
      <protection hidden="1"/>
    </xf>
    <xf numFmtId="49" fontId="11" fillId="0" borderId="0" xfId="9" applyNumberFormat="1" applyFont="1" applyFill="1" applyBorder="1" applyAlignment="1" applyProtection="1">
      <alignment horizontal="distributed" vertical="center" wrapText="1" shrinkToFit="1"/>
      <protection hidden="1"/>
    </xf>
    <xf numFmtId="49" fontId="11" fillId="0" borderId="0" xfId="9" applyNumberFormat="1" applyFont="1" applyFill="1" applyBorder="1" applyAlignment="1" applyProtection="1">
      <alignment horizontal="distributed" vertical="center" shrinkToFit="1"/>
      <protection hidden="1"/>
    </xf>
    <xf numFmtId="49" fontId="11" fillId="0" borderId="103" xfId="9" applyNumberFormat="1" applyFont="1" applyFill="1" applyBorder="1" applyAlignment="1" applyProtection="1">
      <alignment horizontal="distributed" vertical="center" shrinkToFit="1"/>
      <protection hidden="1"/>
    </xf>
    <xf numFmtId="49" fontId="11" fillId="0" borderId="107" xfId="9" applyNumberFormat="1" applyFont="1" applyFill="1" applyBorder="1" applyAlignment="1" applyProtection="1">
      <alignment horizontal="distributed" vertical="center" shrinkToFit="1"/>
      <protection hidden="1"/>
    </xf>
    <xf numFmtId="49" fontId="11" fillId="0" borderId="111" xfId="9" applyNumberFormat="1" applyFont="1" applyFill="1" applyBorder="1" applyAlignment="1" applyProtection="1">
      <alignment horizontal="distributed" vertical="center" shrinkToFit="1"/>
      <protection hidden="1"/>
    </xf>
    <xf numFmtId="49" fontId="11" fillId="0" borderId="112" xfId="9" applyNumberFormat="1" applyFont="1" applyFill="1" applyBorder="1" applyAlignment="1" applyProtection="1">
      <alignment horizontal="distributed" vertical="center" shrinkToFit="1"/>
      <protection hidden="1"/>
    </xf>
    <xf numFmtId="0" fontId="47" fillId="0" borderId="0" xfId="9" applyFont="1" applyFill="1" applyBorder="1" applyAlignment="1">
      <alignment horizontal="distributed" vertical="center"/>
    </xf>
    <xf numFmtId="49" fontId="89" fillId="0" borderId="0" xfId="9" applyNumberFormat="1" applyFont="1" applyBorder="1" applyAlignment="1" applyProtection="1">
      <alignment horizontal="center" vertical="center" shrinkToFit="1"/>
      <protection hidden="1"/>
    </xf>
    <xf numFmtId="49" fontId="11" fillId="0" borderId="66" xfId="9" applyNumberFormat="1" applyFont="1" applyBorder="1" applyAlignment="1" applyProtection="1">
      <alignment vertical="center" shrinkToFit="1"/>
      <protection hidden="1"/>
    </xf>
    <xf numFmtId="49" fontId="54" fillId="0" borderId="2" xfId="9" applyNumberFormat="1" applyFont="1" applyFill="1" applyBorder="1" applyAlignment="1" applyProtection="1">
      <alignment horizontal="center" vertical="center"/>
      <protection hidden="1"/>
    </xf>
    <xf numFmtId="49" fontId="74" fillId="0" borderId="0" xfId="9" applyNumberFormat="1" applyFont="1" applyAlignment="1" applyProtection="1">
      <alignment vertical="center" shrinkToFit="1"/>
      <protection hidden="1"/>
    </xf>
    <xf numFmtId="49" fontId="91" fillId="0" borderId="15" xfId="9" applyNumberFormat="1" applyFont="1" applyFill="1" applyBorder="1" applyAlignment="1" applyProtection="1">
      <alignment vertical="center" textRotation="255" shrinkToFit="1"/>
      <protection hidden="1"/>
    </xf>
    <xf numFmtId="49" fontId="91" fillId="0" borderId="102" xfId="9" applyNumberFormat="1" applyFont="1" applyFill="1" applyBorder="1" applyAlignment="1" applyProtection="1">
      <alignment vertical="center" textRotation="255" shrinkToFit="1"/>
      <protection hidden="1"/>
    </xf>
    <xf numFmtId="0" fontId="10" fillId="0" borderId="0" xfId="1" applyAlignment="1" applyProtection="1">
      <alignment vertical="center"/>
    </xf>
    <xf numFmtId="0" fontId="8" fillId="0" borderId="109" xfId="2" applyFont="1" applyBorder="1" applyAlignment="1">
      <alignment vertical="center" wrapText="1"/>
    </xf>
    <xf numFmtId="0" fontId="8" fillId="0" borderId="56" xfId="2" applyFont="1" applyBorder="1" applyAlignment="1">
      <alignment horizontal="center" vertical="center" shrinkToFit="1"/>
    </xf>
    <xf numFmtId="49" fontId="8" fillId="3" borderId="57" xfId="2" applyNumberFormat="1" applyFont="1" applyFill="1" applyBorder="1" applyAlignment="1">
      <alignment horizontal="center" vertical="center"/>
    </xf>
    <xf numFmtId="0" fontId="8" fillId="0" borderId="59" xfId="2" applyFont="1" applyBorder="1" applyAlignment="1">
      <alignment vertical="center" wrapText="1"/>
    </xf>
    <xf numFmtId="0" fontId="7" fillId="0" borderId="0" xfId="2" applyFont="1" applyAlignment="1">
      <alignment vertical="center" shrinkToFit="1"/>
    </xf>
    <xf numFmtId="49" fontId="8" fillId="0" borderId="56" xfId="2" applyNumberFormat="1" applyFont="1" applyBorder="1">
      <alignment vertical="center"/>
    </xf>
    <xf numFmtId="0" fontId="7" fillId="0" borderId="0" xfId="2" applyFont="1" applyAlignment="1">
      <alignment horizontal="center" vertical="center" shrinkToFit="1"/>
    </xf>
    <xf numFmtId="49" fontId="8" fillId="0" borderId="58" xfId="2" applyNumberFormat="1" applyFont="1" applyBorder="1">
      <alignment vertical="center"/>
    </xf>
    <xf numFmtId="49" fontId="8" fillId="3" borderId="58" xfId="2" applyNumberFormat="1" applyFont="1" applyFill="1" applyBorder="1" applyAlignment="1">
      <alignment horizontal="center" vertical="center"/>
    </xf>
    <xf numFmtId="0" fontId="7" fillId="0" borderId="0" xfId="2" applyFont="1" applyAlignment="1">
      <alignment horizontal="left" vertical="center"/>
    </xf>
    <xf numFmtId="0" fontId="7" fillId="0" borderId="0" xfId="15" applyFont="1" applyBorder="1" applyAlignment="1" applyProtection="1">
      <alignment vertical="center" wrapText="1" shrinkToFit="1"/>
    </xf>
    <xf numFmtId="49" fontId="8" fillId="0" borderId="0" xfId="2" applyNumberFormat="1" applyFont="1">
      <alignment vertical="center"/>
    </xf>
    <xf numFmtId="49" fontId="8" fillId="0" borderId="0" xfId="2" applyNumberFormat="1" applyFont="1" applyAlignment="1">
      <alignment horizontal="center" vertical="center"/>
    </xf>
    <xf numFmtId="0" fontId="8" fillId="0" borderId="0" xfId="2" applyFont="1" applyAlignment="1">
      <alignment horizontal="center" vertical="center" shrinkToFit="1"/>
    </xf>
    <xf numFmtId="0" fontId="7" fillId="0" borderId="0" xfId="15" applyFont="1" applyBorder="1" applyAlignment="1" applyProtection="1">
      <alignment vertical="center" wrapText="1"/>
    </xf>
    <xf numFmtId="0" fontId="13" fillId="0" borderId="0" xfId="2" applyFont="1">
      <alignment vertical="center"/>
    </xf>
    <xf numFmtId="0" fontId="8" fillId="0" borderId="0" xfId="2" applyFont="1" applyAlignment="1">
      <alignment horizontal="center" vertical="center"/>
    </xf>
    <xf numFmtId="0" fontId="8" fillId="0" borderId="0" xfId="2" applyFont="1" applyAlignment="1">
      <alignment vertical="center" wrapText="1"/>
    </xf>
    <xf numFmtId="0" fontId="15" fillId="0" borderId="0" xfId="2" applyFont="1" applyAlignment="1">
      <alignment vertical="center" wrapText="1"/>
    </xf>
    <xf numFmtId="0" fontId="14" fillId="0" borderId="0" xfId="2" applyFont="1">
      <alignment vertical="center"/>
    </xf>
    <xf numFmtId="0" fontId="8" fillId="0" borderId="0" xfId="2" applyFont="1">
      <alignment vertical="center"/>
    </xf>
    <xf numFmtId="0" fontId="29" fillId="0" borderId="0" xfId="2" applyFont="1">
      <alignment vertical="center"/>
    </xf>
    <xf numFmtId="0" fontId="0" fillId="0" borderId="0" xfId="0" applyAlignment="1">
      <alignment vertical="center" textRotation="255"/>
    </xf>
    <xf numFmtId="0" fontId="49" fillId="0" borderId="115" xfId="0" applyFont="1" applyBorder="1" applyAlignment="1">
      <alignment horizontal="center" vertical="center"/>
    </xf>
    <xf numFmtId="0" fontId="0" fillId="0" borderId="0" xfId="0" applyAlignment="1">
      <alignment horizontal="center" vertical="center"/>
    </xf>
    <xf numFmtId="0" fontId="48" fillId="0" borderId="0" xfId="0" applyFont="1" applyAlignment="1">
      <alignment horizontal="center" vertical="center"/>
    </xf>
    <xf numFmtId="0" fontId="35" fillId="0" borderId="0" xfId="0" applyFont="1" applyAlignment="1">
      <alignment horizontal="center" vertical="center"/>
    </xf>
    <xf numFmtId="0" fontId="48" fillId="0" borderId="115" xfId="0" applyFont="1" applyBorder="1" applyAlignment="1">
      <alignment horizontal="center" vertical="center"/>
    </xf>
    <xf numFmtId="0" fontId="8" fillId="0" borderId="0" xfId="2" applyFont="1" applyAlignment="1">
      <alignment horizontal="center" vertical="center" wrapText="1"/>
    </xf>
    <xf numFmtId="0" fontId="8" fillId="0" borderId="19" xfId="2" applyFont="1" applyBorder="1" applyAlignment="1">
      <alignment horizontal="center" vertical="center" wrapText="1"/>
    </xf>
    <xf numFmtId="0" fontId="36" fillId="0" borderId="0" xfId="0" applyFont="1">
      <alignment vertical="center"/>
    </xf>
    <xf numFmtId="0" fontId="23" fillId="0" borderId="0" xfId="2" applyFont="1" applyAlignment="1">
      <alignment horizontal="center" vertical="center"/>
    </xf>
    <xf numFmtId="0" fontId="7" fillId="0" borderId="18" xfId="2" applyFont="1" applyBorder="1" applyAlignment="1">
      <alignment horizontal="distributed" vertical="center"/>
    </xf>
    <xf numFmtId="0" fontId="7" fillId="0" borderId="17" xfId="2" applyFont="1" applyBorder="1" applyAlignment="1">
      <alignment horizontal="distributed" vertical="center"/>
    </xf>
    <xf numFmtId="0" fontId="9" fillId="0" borderId="0" xfId="2" applyFont="1" applyAlignment="1">
      <alignment horizontal="center" vertical="center"/>
    </xf>
    <xf numFmtId="0" fontId="8" fillId="0" borderId="0" xfId="2" applyFont="1" applyAlignment="1">
      <alignment horizontal="right" vertical="center" wrapText="1"/>
    </xf>
    <xf numFmtId="0" fontId="50" fillId="0" borderId="0" xfId="2" applyFont="1">
      <alignment vertical="center"/>
    </xf>
    <xf numFmtId="0" fontId="9" fillId="0" borderId="0" xfId="2" applyFont="1" applyAlignment="1">
      <alignment horizontal="distributed" vertical="center"/>
    </xf>
    <xf numFmtId="0" fontId="12" fillId="0" borderId="0" xfId="2" applyFont="1" applyAlignment="1">
      <alignment vertical="center" wrapText="1"/>
    </xf>
    <xf numFmtId="0" fontId="7" fillId="0" borderId="0" xfId="15" applyFont="1" applyBorder="1" applyAlignment="1" applyProtection="1">
      <alignment vertical="center" shrinkToFit="1"/>
    </xf>
    <xf numFmtId="0" fontId="0" fillId="0" borderId="109" xfId="0" applyBorder="1">
      <alignment vertical="center"/>
    </xf>
    <xf numFmtId="0" fontId="0" fillId="0" borderId="0" xfId="0">
      <alignment vertical="center"/>
    </xf>
    <xf numFmtId="0" fontId="0" fillId="0" borderId="109" xfId="0" applyBorder="1" applyAlignment="1">
      <alignment horizontal="center" vertical="center"/>
    </xf>
    <xf numFmtId="0" fontId="7" fillId="0" borderId="0" xfId="2" applyFont="1">
      <alignment vertical="center"/>
    </xf>
    <xf numFmtId="0" fontId="25" fillId="0" borderId="0" xfId="2" applyFont="1" applyAlignment="1">
      <alignment horizontal="left" vertical="center"/>
    </xf>
    <xf numFmtId="49" fontId="8" fillId="0" borderId="126" xfId="2" applyNumberFormat="1" applyFont="1" applyBorder="1" applyAlignment="1">
      <alignment horizontal="center" vertical="center"/>
    </xf>
    <xf numFmtId="49" fontId="8" fillId="3" borderId="127" xfId="2" applyNumberFormat="1" applyFont="1" applyFill="1" applyBorder="1" applyAlignment="1">
      <alignment horizontal="center" vertical="center"/>
    </xf>
    <xf numFmtId="49" fontId="8" fillId="0" borderId="127" xfId="2" applyNumberFormat="1" applyFont="1" applyBorder="1" applyAlignment="1">
      <alignment horizontal="center" vertical="center"/>
    </xf>
    <xf numFmtId="49" fontId="8" fillId="3" borderId="126" xfId="2" applyNumberFormat="1" applyFont="1" applyFill="1" applyBorder="1" applyAlignment="1">
      <alignment horizontal="center" vertical="center"/>
    </xf>
    <xf numFmtId="0" fontId="8" fillId="0" borderId="127" xfId="2" applyFont="1" applyBorder="1" applyAlignment="1">
      <alignment vertical="center" wrapText="1"/>
    </xf>
    <xf numFmtId="49" fontId="8" fillId="3" borderId="128" xfId="2" applyNumberFormat="1" applyFont="1" applyFill="1" applyBorder="1" applyAlignment="1">
      <alignment horizontal="center" vertical="center"/>
    </xf>
    <xf numFmtId="49" fontId="8" fillId="3" borderId="131" xfId="2" applyNumberFormat="1" applyFont="1" applyFill="1" applyBorder="1" applyAlignment="1">
      <alignment horizontal="center" vertical="center"/>
    </xf>
    <xf numFmtId="49" fontId="8" fillId="0" borderId="127" xfId="2" applyNumberFormat="1" applyFont="1" applyBorder="1">
      <alignment vertical="center"/>
    </xf>
    <xf numFmtId="49" fontId="8" fillId="3" borderId="127" xfId="2" applyNumberFormat="1" applyFont="1" applyFill="1" applyBorder="1">
      <alignment vertical="center"/>
    </xf>
    <xf numFmtId="0" fontId="0" fillId="0" borderId="137" xfId="0" applyBorder="1">
      <alignment vertic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0" borderId="145" xfId="0" applyBorder="1">
      <alignment vertical="center"/>
    </xf>
    <xf numFmtId="0" fontId="0" fillId="0" borderId="142" xfId="0" applyBorder="1">
      <alignment vertical="center"/>
    </xf>
    <xf numFmtId="0" fontId="0" fillId="0" borderId="141" xfId="0" applyBorder="1">
      <alignment vertical="center"/>
    </xf>
    <xf numFmtId="0" fontId="0" fillId="0" borderId="143" xfId="0" applyBorder="1">
      <alignment vertical="center"/>
    </xf>
    <xf numFmtId="0" fontId="0" fillId="0" borderId="144" xfId="0" applyBorder="1">
      <alignment vertical="center"/>
    </xf>
    <xf numFmtId="0" fontId="0" fillId="0" borderId="146" xfId="0" applyBorder="1">
      <alignment vertical="center"/>
    </xf>
    <xf numFmtId="0" fontId="0" fillId="0" borderId="137" xfId="0" applyBorder="1" applyAlignment="1">
      <alignment horizontal="center" vertical="center"/>
    </xf>
    <xf numFmtId="0" fontId="0" fillId="0" borderId="134" xfId="0" applyBorder="1">
      <alignment vertical="center"/>
    </xf>
    <xf numFmtId="0" fontId="7" fillId="0" borderId="145" xfId="2" applyFont="1" applyBorder="1">
      <alignment vertical="center"/>
    </xf>
    <xf numFmtId="0" fontId="7" fillId="0" borderId="150" xfId="2" applyFont="1" applyBorder="1">
      <alignment vertical="center"/>
    </xf>
    <xf numFmtId="49" fontId="47" fillId="0" borderId="0" xfId="0" applyNumberFormat="1" applyFont="1" applyAlignment="1">
      <alignment vertical="center" shrinkToFit="1"/>
    </xf>
    <xf numFmtId="0" fontId="97" fillId="0" borderId="0" xfId="0" applyFont="1">
      <alignment vertical="center"/>
    </xf>
    <xf numFmtId="0" fontId="98" fillId="0" borderId="0" xfId="0" applyFont="1">
      <alignment vertical="center"/>
    </xf>
    <xf numFmtId="183" fontId="98" fillId="0" borderId="0" xfId="0" applyNumberFormat="1" applyFont="1">
      <alignment vertical="center"/>
    </xf>
    <xf numFmtId="183" fontId="103" fillId="0" borderId="0" xfId="0" applyNumberFormat="1" applyFont="1">
      <alignment vertical="center"/>
    </xf>
    <xf numFmtId="0" fontId="103" fillId="0" borderId="0" xfId="0" applyFont="1">
      <alignment vertical="center"/>
    </xf>
    <xf numFmtId="0" fontId="16" fillId="0" borderId="0" xfId="0" applyFont="1">
      <alignment vertical="center"/>
    </xf>
    <xf numFmtId="0" fontId="104" fillId="0" borderId="0" xfId="3" applyFont="1">
      <alignment vertical="center"/>
    </xf>
    <xf numFmtId="0" fontId="105" fillId="0" borderId="0" xfId="0" applyFont="1">
      <alignment vertical="center"/>
    </xf>
    <xf numFmtId="0" fontId="46" fillId="0" borderId="152" xfId="0" applyFont="1" applyBorder="1" applyAlignment="1">
      <alignment horizontal="center" vertical="center"/>
    </xf>
    <xf numFmtId="0" fontId="96" fillId="0" borderId="0" xfId="0" applyFont="1" applyAlignment="1">
      <alignment horizontal="center" vertical="center" shrinkToFit="1"/>
    </xf>
    <xf numFmtId="0" fontId="96" fillId="0" borderId="191" xfId="0" applyFont="1" applyBorder="1" applyAlignment="1">
      <alignment vertical="center" shrinkToFit="1"/>
    </xf>
    <xf numFmtId="0" fontId="46" fillId="0" borderId="0" xfId="0" applyFont="1" applyAlignment="1">
      <alignment horizontal="center" vertical="center"/>
    </xf>
    <xf numFmtId="0" fontId="16" fillId="0" borderId="0" xfId="3" applyFont="1">
      <alignment vertical="center"/>
    </xf>
    <xf numFmtId="0" fontId="21" fillId="0" borderId="205" xfId="3" applyFont="1" applyBorder="1" applyAlignment="1">
      <alignment horizontal="center" vertical="center"/>
    </xf>
    <xf numFmtId="0" fontId="21" fillId="0" borderId="0" xfId="3" applyFont="1" applyAlignment="1">
      <alignment horizontal="center" vertical="center"/>
    </xf>
    <xf numFmtId="0" fontId="21" fillId="0" borderId="195" xfId="3" applyFont="1" applyBorder="1" applyAlignment="1">
      <alignment horizontal="center" vertical="center"/>
    </xf>
    <xf numFmtId="184" fontId="103" fillId="0" borderId="205" xfId="3" applyNumberFormat="1" applyFont="1" applyBorder="1">
      <alignment vertical="center"/>
    </xf>
    <xf numFmtId="184" fontId="103" fillId="0" borderId="0" xfId="3" applyNumberFormat="1" applyFont="1">
      <alignment vertical="center"/>
    </xf>
    <xf numFmtId="184" fontId="103" fillId="0" borderId="195" xfId="3" applyNumberFormat="1" applyFont="1" applyBorder="1">
      <alignment vertical="center"/>
    </xf>
    <xf numFmtId="0" fontId="11" fillId="0" borderId="0" xfId="3" applyFont="1">
      <alignment vertical="center"/>
    </xf>
    <xf numFmtId="0" fontId="103" fillId="0" borderId="0" xfId="3" applyFont="1" applyAlignment="1">
      <alignment horizontal="center" vertical="center"/>
    </xf>
    <xf numFmtId="0" fontId="115" fillId="0" borderId="0" xfId="3" applyFont="1" applyAlignment="1">
      <alignment horizontal="center" vertical="center" shrinkToFit="1"/>
    </xf>
    <xf numFmtId="0" fontId="115" fillId="0" borderId="0" xfId="3" applyFont="1" applyAlignment="1">
      <alignment vertical="center" shrinkToFit="1"/>
    </xf>
    <xf numFmtId="0" fontId="115" fillId="0" borderId="0" xfId="3" applyFont="1">
      <alignment vertical="center"/>
    </xf>
    <xf numFmtId="0" fontId="115" fillId="0" borderId="0" xfId="3" applyFont="1" applyAlignment="1">
      <alignment horizontal="center" vertical="center"/>
    </xf>
    <xf numFmtId="0" fontId="19" fillId="0" borderId="0" xfId="3" applyFont="1" applyAlignment="1">
      <alignment horizontal="left" vertical="center"/>
    </xf>
    <xf numFmtId="0" fontId="73" fillId="0" borderId="0" xfId="3" applyFont="1">
      <alignment vertical="center"/>
    </xf>
    <xf numFmtId="0" fontId="19" fillId="0" borderId="0" xfId="3" applyFont="1">
      <alignment vertical="center"/>
    </xf>
    <xf numFmtId="49" fontId="19" fillId="0" borderId="0" xfId="3" applyNumberFormat="1" applyFont="1" applyAlignment="1">
      <alignment vertical="top" wrapText="1"/>
    </xf>
    <xf numFmtId="0" fontId="19" fillId="0" borderId="0" xfId="3" applyFont="1" applyAlignment="1">
      <alignment vertical="top" wrapText="1"/>
    </xf>
    <xf numFmtId="0" fontId="73" fillId="0" borderId="0" xfId="3" applyFont="1" applyAlignment="1">
      <alignment vertical="top" wrapText="1"/>
    </xf>
    <xf numFmtId="0" fontId="73" fillId="0" borderId="0" xfId="3" applyFont="1" applyAlignment="1">
      <alignment vertical="center" shrinkToFit="1"/>
    </xf>
    <xf numFmtId="0" fontId="73" fillId="0" borderId="0" xfId="3" applyFont="1" applyAlignment="1">
      <alignment vertical="center" wrapText="1"/>
    </xf>
    <xf numFmtId="0" fontId="6" fillId="0" borderId="0" xfId="3">
      <alignment vertical="center"/>
    </xf>
    <xf numFmtId="0" fontId="19" fillId="0" borderId="0" xfId="3" applyFont="1" applyAlignment="1">
      <alignment horizontal="center" vertical="center"/>
    </xf>
    <xf numFmtId="0" fontId="109" fillId="0" borderId="0" xfId="5" applyFont="1">
      <alignment vertical="center"/>
    </xf>
    <xf numFmtId="0" fontId="96" fillId="0" borderId="0" xfId="5" applyFont="1">
      <alignment vertical="center"/>
    </xf>
    <xf numFmtId="0" fontId="122" fillId="0" borderId="0" xfId="5" applyFont="1">
      <alignment vertical="center"/>
    </xf>
    <xf numFmtId="0" fontId="121" fillId="0" borderId="0" xfId="5" applyFont="1">
      <alignment vertical="center"/>
    </xf>
    <xf numFmtId="0" fontId="121" fillId="0" borderId="0" xfId="5" applyFont="1" applyAlignment="1">
      <alignment horizontal="right" vertical="center"/>
    </xf>
    <xf numFmtId="0" fontId="47" fillId="0" borderId="0" xfId="5" applyFont="1">
      <alignment vertical="center"/>
    </xf>
    <xf numFmtId="0" fontId="47" fillId="0" borderId="0" xfId="5" applyFont="1" applyAlignment="1">
      <alignment horizontal="center" vertical="center"/>
    </xf>
    <xf numFmtId="0" fontId="109" fillId="0" borderId="0" xfId="5" applyFont="1" applyAlignment="1">
      <alignment horizontal="center" vertical="center"/>
    </xf>
    <xf numFmtId="0" fontId="125" fillId="0" borderId="0" xfId="5" applyFont="1">
      <alignment vertical="center"/>
    </xf>
    <xf numFmtId="0" fontId="109" fillId="0" borderId="152" xfId="5" applyFont="1" applyBorder="1">
      <alignment vertical="center"/>
    </xf>
    <xf numFmtId="0" fontId="126" fillId="0" borderId="152" xfId="5" applyFont="1" applyBorder="1">
      <alignment vertical="center"/>
    </xf>
    <xf numFmtId="0" fontId="126" fillId="0" borderId="0" xfId="5" applyFont="1">
      <alignment vertical="center"/>
    </xf>
    <xf numFmtId="0" fontId="24" fillId="0" borderId="0" xfId="2" applyFont="1" applyAlignment="1">
      <alignment vertical="center" shrinkToFit="1"/>
    </xf>
    <xf numFmtId="0" fontId="127" fillId="0" borderId="0" xfId="2" applyFont="1" applyAlignment="1">
      <alignment vertical="center" shrinkToFit="1"/>
    </xf>
    <xf numFmtId="0" fontId="24" fillId="0" borderId="0" xfId="2" applyFont="1" applyAlignment="1">
      <alignment horizontal="center" vertical="center"/>
    </xf>
    <xf numFmtId="0" fontId="31" fillId="0" borderId="0" xfId="2" applyFont="1" applyAlignment="1">
      <alignment vertical="top" shrinkToFit="1"/>
    </xf>
    <xf numFmtId="0" fontId="129" fillId="0" borderId="0" xfId="2" applyFont="1" applyAlignment="1">
      <alignment horizontal="center" vertical="top" shrinkToFit="1"/>
    </xf>
    <xf numFmtId="0" fontId="25" fillId="0" borderId="0" xfId="2" applyFont="1">
      <alignment vertical="center"/>
    </xf>
    <xf numFmtId="0" fontId="24" fillId="0" borderId="0" xfId="2" applyFont="1">
      <alignment vertical="center"/>
    </xf>
    <xf numFmtId="0" fontId="130" fillId="0" borderId="0" xfId="2" applyFont="1">
      <alignment vertical="center"/>
    </xf>
    <xf numFmtId="0" fontId="130" fillId="0" borderId="0" xfId="2" applyFont="1" applyAlignment="1">
      <alignment horizontal="left" vertical="center"/>
    </xf>
    <xf numFmtId="0" fontId="131" fillId="0" borderId="0" xfId="2" applyFont="1">
      <alignment vertical="center"/>
    </xf>
    <xf numFmtId="0" fontId="132" fillId="0" borderId="0" xfId="2" applyFont="1" applyAlignment="1">
      <alignment horizontal="left" vertical="center"/>
    </xf>
    <xf numFmtId="0" fontId="25" fillId="0" borderId="0" xfId="2" applyFont="1" applyAlignment="1">
      <alignment vertical="center" shrinkToFit="1"/>
    </xf>
    <xf numFmtId="0" fontId="30" fillId="0" borderId="0" xfId="2" applyFont="1">
      <alignment vertical="center"/>
    </xf>
    <xf numFmtId="0" fontId="127" fillId="0" borderId="0" xfId="2" applyFont="1">
      <alignment vertical="center"/>
    </xf>
    <xf numFmtId="0" fontId="133" fillId="0" borderId="0" xfId="2" applyFont="1" applyAlignment="1">
      <alignment vertical="center" shrinkToFit="1"/>
    </xf>
    <xf numFmtId="0" fontId="134" fillId="0" borderId="0" xfId="0" applyFont="1">
      <alignment vertical="center"/>
    </xf>
    <xf numFmtId="0" fontId="127" fillId="0" borderId="0" xfId="0" applyFont="1" applyAlignment="1">
      <alignment vertical="center" shrinkToFit="1"/>
    </xf>
    <xf numFmtId="0" fontId="24" fillId="0" borderId="0" xfId="0" applyFont="1">
      <alignment vertical="center"/>
    </xf>
    <xf numFmtId="0" fontId="127" fillId="0" borderId="0" xfId="0" applyFont="1">
      <alignment vertical="center"/>
    </xf>
    <xf numFmtId="0" fontId="24" fillId="0" borderId="0" xfId="0" applyFont="1" applyAlignment="1">
      <alignment vertical="center" shrinkToFit="1"/>
    </xf>
    <xf numFmtId="0" fontId="27" fillId="0" borderId="0" xfId="0" applyFont="1" applyAlignment="1">
      <alignment horizontal="left" vertical="center" shrinkToFit="1"/>
    </xf>
    <xf numFmtId="0" fontId="127" fillId="0" borderId="0" xfId="0" applyFont="1" applyAlignment="1">
      <alignment horizontal="left" vertical="center" shrinkToFit="1"/>
    </xf>
    <xf numFmtId="0" fontId="25" fillId="0" borderId="0" xfId="0" applyFont="1" applyAlignment="1">
      <alignment vertical="center" shrinkToFit="1"/>
    </xf>
    <xf numFmtId="0" fontId="24" fillId="0" borderId="0" xfId="0" applyFont="1" applyAlignment="1">
      <alignment horizontal="right" vertical="center" shrinkToFit="1"/>
    </xf>
    <xf numFmtId="0" fontId="26" fillId="0" borderId="0" xfId="0" applyFont="1" applyAlignment="1">
      <alignment vertical="center" shrinkToFit="1"/>
    </xf>
    <xf numFmtId="0" fontId="26" fillId="0" borderId="0" xfId="0" applyFont="1" applyAlignment="1">
      <alignment horizontal="center" vertical="center" shrinkToFit="1"/>
    </xf>
    <xf numFmtId="0" fontId="25" fillId="4" borderId="0" xfId="0" applyFont="1" applyFill="1" applyAlignment="1">
      <alignment horizontal="left" vertical="center" shrinkToFit="1"/>
    </xf>
    <xf numFmtId="0" fontId="127" fillId="4" borderId="0" xfId="0" applyFont="1" applyFill="1" applyAlignment="1">
      <alignment vertical="center" shrinkToFit="1"/>
    </xf>
    <xf numFmtId="0" fontId="24" fillId="0" borderId="0" xfId="0" applyFont="1" applyAlignment="1">
      <alignment horizontal="right" shrinkToFit="1"/>
    </xf>
    <xf numFmtId="0" fontId="25" fillId="4" borderId="144" xfId="0" applyFont="1" applyFill="1" applyBorder="1" applyAlignment="1">
      <alignment horizontal="left" vertical="center" shrinkToFit="1"/>
    </xf>
    <xf numFmtId="0" fontId="24" fillId="0" borderId="144" xfId="0" applyFont="1" applyBorder="1" applyAlignment="1">
      <alignment horizontal="right" shrinkToFit="1"/>
    </xf>
    <xf numFmtId="0" fontId="24" fillId="0" borderId="0" xfId="0" applyFont="1" applyAlignment="1">
      <alignment horizontal="center" vertical="center" shrinkToFit="1"/>
    </xf>
    <xf numFmtId="0" fontId="22" fillId="0" borderId="0" xfId="0" applyFont="1" applyAlignment="1">
      <alignment vertical="center" shrinkToFit="1"/>
    </xf>
    <xf numFmtId="0" fontId="6" fillId="0" borderId="0" xfId="0" applyFont="1" applyAlignment="1">
      <alignment horizontal="left" vertical="center"/>
    </xf>
    <xf numFmtId="0" fontId="135" fillId="0" borderId="0" xfId="0" applyFont="1">
      <alignment vertical="center"/>
    </xf>
    <xf numFmtId="0" fontId="137" fillId="0" borderId="0" xfId="3" applyFont="1">
      <alignment vertical="center"/>
    </xf>
    <xf numFmtId="0" fontId="137" fillId="0" borderId="0" xfId="3" applyFont="1" applyAlignment="1">
      <alignment horizontal="center" vertical="center"/>
    </xf>
    <xf numFmtId="0" fontId="16" fillId="0" borderId="0" xfId="3" applyFont="1" applyAlignment="1">
      <alignment vertical="center" wrapText="1"/>
    </xf>
    <xf numFmtId="0" fontId="16" fillId="0" borderId="0" xfId="3" applyFont="1" applyAlignment="1">
      <alignment horizontal="right" vertical="center"/>
    </xf>
    <xf numFmtId="0" fontId="16" fillId="0" borderId="0" xfId="3" applyFont="1" applyAlignment="1">
      <alignment horizontal="left" vertical="center"/>
    </xf>
    <xf numFmtId="177" fontId="47" fillId="0" borderId="0" xfId="3" applyNumberFormat="1" applyFont="1">
      <alignment vertical="center"/>
    </xf>
    <xf numFmtId="0" fontId="47" fillId="0" borderId="0" xfId="3" applyFont="1" applyAlignment="1">
      <alignment horizontal="center" vertical="center"/>
    </xf>
    <xf numFmtId="0" fontId="16" fillId="0" borderId="0" xfId="3" applyFont="1" applyAlignment="1">
      <alignment horizontal="left" vertical="top" wrapText="1"/>
    </xf>
    <xf numFmtId="0" fontId="16" fillId="0" borderId="0" xfId="3" applyFont="1" applyAlignment="1">
      <alignment horizontal="left" vertical="center" wrapText="1"/>
    </xf>
    <xf numFmtId="49" fontId="47" fillId="0" borderId="0" xfId="0" applyNumberFormat="1" applyFont="1" applyAlignment="1">
      <alignment vertical="top"/>
    </xf>
    <xf numFmtId="0" fontId="47" fillId="0" borderId="0" xfId="3" applyFont="1" applyAlignment="1">
      <alignment vertical="center" shrinkToFit="1"/>
    </xf>
    <xf numFmtId="0" fontId="47" fillId="0" borderId="0" xfId="3" applyFont="1">
      <alignment vertical="center"/>
    </xf>
    <xf numFmtId="0" fontId="16" fillId="0" borderId="0" xfId="3" applyFont="1" applyAlignment="1">
      <alignment vertical="top" wrapText="1"/>
    </xf>
    <xf numFmtId="0" fontId="16" fillId="0" borderId="0" xfId="3" applyFont="1" applyAlignment="1">
      <alignment horizontal="right" vertical="center" wrapText="1"/>
    </xf>
    <xf numFmtId="0" fontId="16" fillId="0" borderId="0" xfId="3" applyFont="1" applyAlignment="1" applyProtection="1">
      <alignment horizontal="center" vertical="center" wrapText="1"/>
      <protection locked="0"/>
    </xf>
    <xf numFmtId="0" fontId="16" fillId="0" borderId="0" xfId="3" applyFont="1" applyAlignment="1">
      <alignment horizontal="center" vertical="center" wrapText="1"/>
    </xf>
    <xf numFmtId="0" fontId="138" fillId="0" borderId="0" xfId="3" applyFont="1" applyAlignment="1">
      <alignment horizontal="right" vertical="center"/>
    </xf>
    <xf numFmtId="0" fontId="47" fillId="0" borderId="0" xfId="3" applyFont="1" applyAlignment="1">
      <alignment horizontal="right" vertical="center"/>
    </xf>
    <xf numFmtId="49" fontId="16" fillId="0" borderId="0" xfId="3" applyNumberFormat="1" applyFont="1">
      <alignment vertical="center"/>
    </xf>
    <xf numFmtId="186" fontId="139" fillId="0" borderId="0" xfId="3" applyNumberFormat="1" applyFont="1" applyAlignment="1">
      <alignment horizontal="left" vertical="center" wrapText="1"/>
    </xf>
    <xf numFmtId="186" fontId="139" fillId="0" borderId="0" xfId="3" applyNumberFormat="1" applyFont="1" applyAlignment="1">
      <alignment horizontal="left" vertical="center" shrinkToFit="1"/>
    </xf>
    <xf numFmtId="0" fontId="38" fillId="0" borderId="0" xfId="4" applyFont="1" applyAlignment="1"/>
    <xf numFmtId="0" fontId="38" fillId="0" borderId="144" xfId="4" applyFont="1" applyBorder="1" applyAlignment="1"/>
    <xf numFmtId="0" fontId="143" fillId="0" borderId="0" xfId="4" applyFont="1" applyAlignment="1"/>
    <xf numFmtId="0" fontId="44" fillId="0" borderId="0" xfId="4" applyAlignment="1"/>
    <xf numFmtId="0" fontId="44" fillId="0" borderId="142" xfId="4" applyBorder="1" applyAlignment="1" applyProtection="1">
      <protection locked="0"/>
    </xf>
    <xf numFmtId="0" fontId="44" fillId="0" borderId="141" xfId="4" applyBorder="1" applyAlignment="1" applyProtection="1">
      <protection locked="0"/>
    </xf>
    <xf numFmtId="0" fontId="44" fillId="0" borderId="143" xfId="4" applyBorder="1" applyAlignment="1" applyProtection="1">
      <protection locked="0"/>
    </xf>
    <xf numFmtId="0" fontId="44" fillId="0" borderId="11" xfId="4" applyBorder="1" applyAlignment="1" applyProtection="1">
      <protection locked="0"/>
    </xf>
    <xf numFmtId="0" fontId="44" fillId="0" borderId="107" xfId="4" applyBorder="1" applyAlignment="1" applyProtection="1">
      <protection locked="0"/>
    </xf>
    <xf numFmtId="0" fontId="44" fillId="0" borderId="145" xfId="4" applyBorder="1" applyAlignment="1" applyProtection="1">
      <protection locked="0"/>
    </xf>
    <xf numFmtId="0" fontId="44" fillId="0" borderId="144" xfId="4" applyBorder="1" applyAlignment="1" applyProtection="1">
      <protection locked="0"/>
    </xf>
    <xf numFmtId="0" fontId="44" fillId="0" borderId="146" xfId="4" applyBorder="1" applyAlignment="1" applyProtection="1">
      <protection locked="0"/>
    </xf>
    <xf numFmtId="0" fontId="41" fillId="0" borderId="144" xfId="4" applyFont="1" applyBorder="1" applyAlignment="1">
      <alignment horizontal="center" vertical="top" shrinkToFit="1"/>
    </xf>
    <xf numFmtId="0" fontId="144" fillId="0" borderId="0" xfId="4" applyFont="1" applyAlignment="1"/>
    <xf numFmtId="0" fontId="44" fillId="0" borderId="0" xfId="4" applyAlignment="1" applyProtection="1">
      <protection locked="0"/>
    </xf>
    <xf numFmtId="0" fontId="44" fillId="0" borderId="141" xfId="4" applyBorder="1" applyAlignment="1"/>
    <xf numFmtId="0" fontId="17" fillId="0" borderId="0" xfId="3" applyFont="1">
      <alignment vertical="center"/>
    </xf>
    <xf numFmtId="184" fontId="17" fillId="0" borderId="242" xfId="3" applyNumberFormat="1"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center" vertical="center"/>
    </xf>
    <xf numFmtId="0" fontId="17" fillId="0" borderId="0" xfId="3" applyFont="1" applyAlignment="1">
      <alignment horizontal="distributed" vertical="center"/>
    </xf>
    <xf numFmtId="0" fontId="17" fillId="0" borderId="242" xfId="3" applyFont="1" applyBorder="1">
      <alignment vertical="center"/>
    </xf>
    <xf numFmtId="0" fontId="17" fillId="0" borderId="244" xfId="3" applyFont="1" applyBorder="1">
      <alignment vertical="center"/>
    </xf>
    <xf numFmtId="0" fontId="17" fillId="0" borderId="245" xfId="3" applyFont="1" applyBorder="1">
      <alignment vertical="center"/>
    </xf>
    <xf numFmtId="0" fontId="17" fillId="0" borderId="245" xfId="3" applyFont="1" applyBorder="1" applyAlignment="1">
      <alignment horizontal="distributed" vertical="center"/>
    </xf>
    <xf numFmtId="0" fontId="149" fillId="0" borderId="0" xfId="17" applyFont="1">
      <alignment vertical="center"/>
    </xf>
    <xf numFmtId="0" fontId="150" fillId="5" borderId="0" xfId="17" applyFont="1" applyFill="1" applyAlignment="1">
      <alignment horizontal="center" vertical="center"/>
    </xf>
    <xf numFmtId="0" fontId="149" fillId="5" borderId="0" xfId="17" applyFont="1" applyFill="1">
      <alignment vertical="center"/>
    </xf>
    <xf numFmtId="0" fontId="149" fillId="5" borderId="0" xfId="17" applyFont="1" applyFill="1" applyAlignment="1">
      <alignment horizontal="right" vertical="center"/>
    </xf>
    <xf numFmtId="0" fontId="149" fillId="5" borderId="0" xfId="17" applyFont="1" applyFill="1" applyAlignment="1">
      <alignment horizontal="left" vertical="center"/>
    </xf>
    <xf numFmtId="0" fontId="149" fillId="0" borderId="0" xfId="18" applyFont="1">
      <alignment vertical="center"/>
    </xf>
    <xf numFmtId="0" fontId="149" fillId="5" borderId="0" xfId="18" applyFont="1" applyFill="1">
      <alignment vertical="center"/>
    </xf>
    <xf numFmtId="0" fontId="153" fillId="5" borderId="0" xfId="18" applyFont="1" applyFill="1" applyAlignment="1">
      <alignment horizontal="center" vertical="center"/>
    </xf>
    <xf numFmtId="0" fontId="153" fillId="5" borderId="142" xfId="18" applyFont="1" applyFill="1" applyBorder="1" applyAlignment="1">
      <alignment horizontal="left" vertical="center"/>
    </xf>
    <xf numFmtId="0" fontId="153" fillId="5" borderId="141" xfId="18" applyFont="1" applyFill="1" applyBorder="1" applyAlignment="1">
      <alignment horizontal="left" vertical="center"/>
    </xf>
    <xf numFmtId="0" fontId="153" fillId="5" borderId="143" xfId="18" applyFont="1" applyFill="1" applyBorder="1" applyAlignment="1">
      <alignment horizontal="left" vertical="center"/>
    </xf>
    <xf numFmtId="0" fontId="153" fillId="5" borderId="247" xfId="18" applyFont="1" applyFill="1" applyBorder="1" applyAlignment="1">
      <alignment horizontal="left" vertical="center"/>
    </xf>
    <xf numFmtId="0" fontId="149" fillId="5" borderId="145" xfId="18" applyFont="1" applyFill="1" applyBorder="1">
      <alignment vertical="center"/>
    </xf>
    <xf numFmtId="0" fontId="149" fillId="5" borderId="144" xfId="18" applyFont="1" applyFill="1" applyBorder="1">
      <alignment vertical="center"/>
    </xf>
    <xf numFmtId="0" fontId="149" fillId="5" borderId="146" xfId="18" applyFont="1" applyFill="1" applyBorder="1">
      <alignment vertical="center"/>
    </xf>
    <xf numFmtId="0" fontId="157" fillId="0" borderId="0" xfId="19" applyFont="1" applyAlignment="1"/>
    <xf numFmtId="0" fontId="157" fillId="0" borderId="0" xfId="19" applyFont="1">
      <alignment vertical="center"/>
    </xf>
    <xf numFmtId="0" fontId="158" fillId="0" borderId="0" xfId="19" applyFont="1" applyAlignment="1"/>
    <xf numFmtId="0" fontId="156" fillId="0" borderId="0" xfId="19" applyFont="1" applyAlignment="1">
      <alignment horizontal="center" vertical="center"/>
    </xf>
    <xf numFmtId="0" fontId="159" fillId="0" borderId="0" xfId="19" applyFont="1">
      <alignment vertical="center"/>
    </xf>
    <xf numFmtId="0" fontId="158" fillId="0" borderId="0" xfId="19" applyFont="1">
      <alignment vertical="center"/>
    </xf>
    <xf numFmtId="0" fontId="157" fillId="0" borderId="0" xfId="19" applyFont="1" applyAlignment="1">
      <alignment vertical="top"/>
    </xf>
    <xf numFmtId="0" fontId="161" fillId="0" borderId="141" xfId="19" applyFont="1" applyBorder="1">
      <alignment vertical="center"/>
    </xf>
    <xf numFmtId="0" fontId="161" fillId="0" borderId="143" xfId="19" applyFont="1" applyBorder="1">
      <alignment vertical="center"/>
    </xf>
    <xf numFmtId="0" fontId="157" fillId="0" borderId="141" xfId="19" applyFont="1" applyBorder="1">
      <alignment vertical="center"/>
    </xf>
    <xf numFmtId="0" fontId="162" fillId="0" borderId="248" xfId="19" applyFont="1" applyBorder="1">
      <alignment vertical="center"/>
    </xf>
    <xf numFmtId="0" fontId="162" fillId="0" borderId="141" xfId="19" applyFont="1" applyBorder="1">
      <alignment vertical="center"/>
    </xf>
    <xf numFmtId="0" fontId="162" fillId="0" borderId="249" xfId="19" applyFont="1" applyBorder="1">
      <alignment vertical="center"/>
    </xf>
    <xf numFmtId="0" fontId="163" fillId="0" borderId="250" xfId="19" applyFont="1" applyBorder="1" applyAlignment="1">
      <alignment horizontal="center" vertical="top"/>
    </xf>
    <xf numFmtId="0" fontId="163" fillId="0" borderId="253" xfId="19" applyFont="1" applyBorder="1" applyAlignment="1">
      <alignment horizontal="center" vertical="top"/>
    </xf>
    <xf numFmtId="0" fontId="161" fillId="0" borderId="0" xfId="19" applyFont="1" applyAlignment="1">
      <alignment vertical="top" wrapText="1"/>
    </xf>
    <xf numFmtId="0" fontId="161" fillId="0" borderId="254" xfId="19" applyFont="1" applyBorder="1" applyAlignment="1">
      <alignment vertical="top" wrapText="1"/>
    </xf>
    <xf numFmtId="0" fontId="2" fillId="0" borderId="0" xfId="19" applyAlignment="1">
      <alignment vertical="top" wrapText="1"/>
    </xf>
    <xf numFmtId="0" fontId="2" fillId="0" borderId="254" xfId="19" applyBorder="1" applyAlignment="1">
      <alignment vertical="top" wrapText="1"/>
    </xf>
    <xf numFmtId="0" fontId="157" fillId="0" borderId="0" xfId="19" applyFont="1" applyAlignment="1">
      <alignment vertical="center" wrapText="1"/>
    </xf>
    <xf numFmtId="0" fontId="157" fillId="0" borderId="255" xfId="19" applyFont="1" applyBorder="1">
      <alignment vertical="center"/>
    </xf>
    <xf numFmtId="0" fontId="19" fillId="0" borderId="0" xfId="0" applyFont="1">
      <alignment vertical="center"/>
    </xf>
    <xf numFmtId="0" fontId="11" fillId="0" borderId="0" xfId="0" applyFont="1">
      <alignment vertical="center"/>
    </xf>
    <xf numFmtId="0" fontId="47" fillId="0" borderId="0" xfId="0" applyFont="1" applyAlignment="1">
      <alignment vertical="center" shrinkToFit="1"/>
    </xf>
    <xf numFmtId="0" fontId="11" fillId="0" borderId="136" xfId="0" applyFont="1" applyBorder="1" applyAlignment="1">
      <alignment horizontal="center" vertical="center"/>
    </xf>
    <xf numFmtId="0" fontId="11" fillId="0" borderId="135" xfId="0" applyFont="1" applyBorder="1" applyAlignment="1">
      <alignment horizontal="center" vertical="center"/>
    </xf>
    <xf numFmtId="0" fontId="11" fillId="0" borderId="131" xfId="0" applyFont="1" applyBorder="1" applyAlignment="1">
      <alignment horizontal="center" vertical="center"/>
    </xf>
    <xf numFmtId="0" fontId="11" fillId="0" borderId="130" xfId="0" applyFont="1" applyBorder="1" applyAlignment="1">
      <alignment horizontal="center" vertical="center"/>
    </xf>
    <xf numFmtId="0" fontId="171" fillId="0" borderId="130" xfId="0" applyFont="1" applyBorder="1">
      <alignment vertical="center"/>
    </xf>
    <xf numFmtId="0" fontId="171" fillId="0" borderId="214" xfId="0" applyFont="1" applyBorder="1">
      <alignment vertical="center"/>
    </xf>
    <xf numFmtId="0" fontId="11" fillId="0" borderId="135" xfId="0" applyFont="1" applyBorder="1">
      <alignment vertical="center"/>
    </xf>
    <xf numFmtId="0" fontId="11" fillId="0" borderId="131" xfId="0" applyFont="1" applyBorder="1">
      <alignment vertical="center"/>
    </xf>
    <xf numFmtId="0" fontId="16" fillId="0" borderId="130" xfId="0" applyFont="1" applyBorder="1" applyAlignment="1">
      <alignment horizontal="center" vertical="center"/>
    </xf>
    <xf numFmtId="0" fontId="141" fillId="0" borderId="130" xfId="0" applyFont="1" applyBorder="1">
      <alignment vertical="center"/>
    </xf>
    <xf numFmtId="0" fontId="141" fillId="0" borderId="214" xfId="0" applyFont="1" applyBorder="1">
      <alignment vertical="center"/>
    </xf>
    <xf numFmtId="0" fontId="141" fillId="0" borderId="0" xfId="0" applyFont="1">
      <alignment vertical="center"/>
    </xf>
    <xf numFmtId="0" fontId="141" fillId="0" borderId="206" xfId="0" applyFont="1" applyBorder="1">
      <alignment vertical="center"/>
    </xf>
    <xf numFmtId="0" fontId="19" fillId="5" borderId="258" xfId="0" applyFont="1" applyFill="1" applyBorder="1" applyAlignment="1">
      <alignment horizontal="distributed" vertical="center" wrapText="1"/>
    </xf>
    <xf numFmtId="0" fontId="11" fillId="5" borderId="260" xfId="0" applyFont="1" applyFill="1" applyBorder="1" applyAlignment="1">
      <alignment vertical="center" wrapText="1"/>
    </xf>
    <xf numFmtId="0" fontId="16" fillId="0" borderId="258" xfId="0" applyFont="1" applyBorder="1" applyAlignment="1">
      <alignment horizontal="center" vertical="center"/>
    </xf>
    <xf numFmtId="0" fontId="16" fillId="0" borderId="259" xfId="0" applyFont="1" applyBorder="1" applyAlignment="1">
      <alignment horizontal="center" vertical="center"/>
    </xf>
    <xf numFmtId="0" fontId="11" fillId="0" borderId="259" xfId="0" applyFont="1" applyBorder="1" applyAlignment="1">
      <alignment horizontal="center" vertical="center"/>
    </xf>
    <xf numFmtId="49" fontId="16" fillId="0" borderId="259" xfId="0" applyNumberFormat="1" applyFont="1" applyBorder="1" applyAlignment="1">
      <alignment horizontal="center" vertical="center"/>
    </xf>
    <xf numFmtId="0" fontId="11" fillId="0" borderId="260" xfId="0" applyFont="1" applyBorder="1" applyAlignment="1">
      <alignment horizontal="center" vertical="center"/>
    </xf>
    <xf numFmtId="0" fontId="19" fillId="5" borderId="263" xfId="0" applyFont="1" applyFill="1" applyBorder="1" applyAlignment="1">
      <alignment horizontal="distributed" vertical="center" wrapText="1"/>
    </xf>
    <xf numFmtId="0" fontId="11" fillId="5" borderId="261" xfId="0" applyFont="1" applyFill="1" applyBorder="1" applyAlignment="1">
      <alignment vertical="center" wrapText="1"/>
    </xf>
    <xf numFmtId="49" fontId="19" fillId="0" borderId="263" xfId="0" applyNumberFormat="1" applyFont="1" applyBorder="1" applyAlignment="1">
      <alignment horizontal="center" vertical="center"/>
    </xf>
    <xf numFmtId="0" fontId="11" fillId="0" borderId="261" xfId="0" applyFont="1" applyBorder="1" applyAlignment="1">
      <alignment horizontal="center" vertical="center"/>
    </xf>
    <xf numFmtId="0" fontId="11" fillId="0" borderId="0" xfId="0" applyFont="1" applyAlignment="1">
      <alignment horizontal="center" vertical="center"/>
    </xf>
    <xf numFmtId="0" fontId="16" fillId="0" borderId="0" xfId="0" applyFont="1" applyAlignment="1">
      <alignment horizontal="center" vertical="center"/>
    </xf>
    <xf numFmtId="49" fontId="16" fillId="0" borderId="0" xfId="0" applyNumberFormat="1" applyFont="1" applyAlignment="1">
      <alignment horizontal="center" vertical="center"/>
    </xf>
    <xf numFmtId="0" fontId="19" fillId="0" borderId="263" xfId="0" applyFont="1" applyBorder="1">
      <alignment vertical="center"/>
    </xf>
    <xf numFmtId="0" fontId="11" fillId="5" borderId="264" xfId="0" applyFont="1" applyFill="1" applyBorder="1" applyAlignment="1">
      <alignment vertical="center" wrapText="1"/>
    </xf>
    <xf numFmtId="0" fontId="11" fillId="0" borderId="263" xfId="0" applyFont="1" applyBorder="1" applyAlignment="1">
      <alignment horizontal="center" vertical="center"/>
    </xf>
    <xf numFmtId="0" fontId="11" fillId="5" borderId="258" xfId="0" applyFont="1" applyFill="1" applyBorder="1" applyAlignment="1">
      <alignment horizontal="center" vertical="center"/>
    </xf>
    <xf numFmtId="0" fontId="11" fillId="5" borderId="259" xfId="0" applyFont="1" applyFill="1" applyBorder="1" applyAlignment="1">
      <alignment horizontal="center" vertical="center"/>
    </xf>
    <xf numFmtId="0" fontId="11" fillId="5" borderId="263" xfId="0" applyFont="1" applyFill="1" applyBorder="1" applyAlignment="1">
      <alignment horizontal="center" vertical="center"/>
    </xf>
    <xf numFmtId="0" fontId="11" fillId="5" borderId="0" xfId="0" applyFont="1" applyFill="1" applyAlignment="1">
      <alignment horizontal="center" vertical="center"/>
    </xf>
    <xf numFmtId="0" fontId="19" fillId="5" borderId="263" xfId="0" applyFont="1" applyFill="1" applyBorder="1" applyAlignment="1">
      <alignment vertical="top" wrapText="1" shrinkToFit="1"/>
    </xf>
    <xf numFmtId="0" fontId="19" fillId="5" borderId="0" xfId="0" applyFont="1" applyFill="1" applyAlignment="1">
      <alignment vertical="top" wrapText="1" shrinkToFit="1"/>
    </xf>
    <xf numFmtId="0" fontId="19" fillId="5" borderId="261" xfId="0" applyFont="1" applyFill="1" applyBorder="1" applyAlignment="1">
      <alignment vertical="top" wrapText="1" shrinkToFit="1"/>
    </xf>
    <xf numFmtId="0" fontId="11" fillId="5" borderId="262" xfId="0" applyFont="1" applyFill="1" applyBorder="1" applyAlignment="1">
      <alignment horizontal="center" vertical="center"/>
    </xf>
    <xf numFmtId="0" fontId="11" fillId="5" borderId="222" xfId="0" applyFont="1" applyFill="1" applyBorder="1" applyAlignment="1">
      <alignment horizontal="center" vertical="center"/>
    </xf>
    <xf numFmtId="0" fontId="167" fillId="5" borderId="262" xfId="0" applyFont="1" applyFill="1" applyBorder="1" applyAlignment="1">
      <alignment vertical="top" wrapText="1" shrinkToFit="1"/>
    </xf>
    <xf numFmtId="0" fontId="167" fillId="5" borderId="222" xfId="0" applyFont="1" applyFill="1" applyBorder="1" applyAlignment="1">
      <alignment vertical="top" wrapText="1" shrinkToFit="1"/>
    </xf>
    <xf numFmtId="0" fontId="167" fillId="5" borderId="264" xfId="0" applyFont="1" applyFill="1" applyBorder="1" applyAlignment="1">
      <alignment vertical="top" wrapText="1" shrinkToFit="1"/>
    </xf>
    <xf numFmtId="0" fontId="33" fillId="0" borderId="0" xfId="0" applyFont="1" applyAlignment="1">
      <alignment horizontal="center" vertical="center"/>
    </xf>
    <xf numFmtId="0" fontId="33" fillId="0" borderId="0" xfId="0" applyFont="1">
      <alignment vertical="center"/>
    </xf>
    <xf numFmtId="0" fontId="11" fillId="0" borderId="258" xfId="0" applyFont="1" applyBorder="1">
      <alignment vertical="center"/>
    </xf>
    <xf numFmtId="0" fontId="11" fillId="0" borderId="259" xfId="0" applyFont="1" applyBorder="1">
      <alignment vertical="center"/>
    </xf>
    <xf numFmtId="0" fontId="11" fillId="0" borderId="260" xfId="0" applyFont="1" applyBorder="1">
      <alignment vertical="center"/>
    </xf>
    <xf numFmtId="0" fontId="11" fillId="0" borderId="262" xfId="0" applyFont="1" applyBorder="1">
      <alignment vertical="center"/>
    </xf>
    <xf numFmtId="0" fontId="11" fillId="0" borderId="222" xfId="0" applyFont="1" applyBorder="1">
      <alignment vertical="center"/>
    </xf>
    <xf numFmtId="0" fontId="11" fillId="0" borderId="264" xfId="0" applyFont="1" applyBorder="1">
      <alignment vertical="center"/>
    </xf>
    <xf numFmtId="0" fontId="175" fillId="0" borderId="0" xfId="3" applyFont="1" applyAlignment="1">
      <alignment horizontal="center" vertical="center"/>
    </xf>
    <xf numFmtId="0" fontId="17" fillId="0" borderId="0" xfId="3" applyFont="1" applyAlignment="1">
      <alignment horizontal="right" vertical="center"/>
    </xf>
    <xf numFmtId="0" fontId="17" fillId="0" borderId="0" xfId="3" applyFont="1" applyAlignment="1">
      <alignment vertical="top"/>
    </xf>
    <xf numFmtId="0" fontId="17" fillId="0" borderId="134" xfId="3" applyFont="1" applyBorder="1" applyAlignment="1">
      <alignment horizontal="left" vertical="top" wrapText="1"/>
    </xf>
    <xf numFmtId="0" fontId="17" fillId="0" borderId="109" xfId="3" applyFont="1" applyBorder="1" applyAlignment="1">
      <alignment horizontal="left" vertical="top"/>
    </xf>
    <xf numFmtId="0" fontId="17" fillId="0" borderId="150" xfId="3" applyFont="1" applyBorder="1" applyAlignment="1">
      <alignment horizontal="left" vertical="top"/>
    </xf>
    <xf numFmtId="0" fontId="17" fillId="0" borderId="134" xfId="3" applyFont="1" applyBorder="1" applyAlignment="1">
      <alignment horizontal="left" vertical="top"/>
    </xf>
    <xf numFmtId="0" fontId="17" fillId="0" borderId="15" xfId="3" applyFont="1" applyBorder="1" applyAlignment="1">
      <alignment vertical="top"/>
    </xf>
    <xf numFmtId="0" fontId="17" fillId="0" borderId="142" xfId="3" applyFont="1" applyBorder="1" applyAlignment="1">
      <alignment vertical="top"/>
    </xf>
    <xf numFmtId="0" fontId="17" fillId="0" borderId="141" xfId="3" applyFont="1" applyBorder="1" applyAlignment="1">
      <alignment vertical="top"/>
    </xf>
    <xf numFmtId="0" fontId="17" fillId="0" borderId="143" xfId="3" applyFont="1" applyBorder="1" applyAlignment="1">
      <alignment vertical="top"/>
    </xf>
    <xf numFmtId="0" fontId="17" fillId="0" borderId="11" xfId="3" applyFont="1" applyBorder="1" applyAlignment="1">
      <alignment vertical="top"/>
    </xf>
    <xf numFmtId="0" fontId="17" fillId="0" borderId="247" xfId="3" applyFont="1" applyBorder="1" applyAlignment="1">
      <alignment vertical="top"/>
    </xf>
    <xf numFmtId="0" fontId="17" fillId="0" borderId="145" xfId="3" applyFont="1" applyBorder="1" applyAlignment="1">
      <alignment vertical="top"/>
    </xf>
    <xf numFmtId="0" fontId="17" fillId="0" borderId="146" xfId="3" applyFont="1" applyBorder="1" applyAlignment="1">
      <alignment vertical="top"/>
    </xf>
    <xf numFmtId="0" fontId="17" fillId="0" borderId="144" xfId="3" applyFont="1" applyBorder="1" applyAlignment="1">
      <alignment vertical="top"/>
    </xf>
    <xf numFmtId="0" fontId="179" fillId="0" borderId="0" xfId="0" applyFont="1" applyAlignment="1">
      <alignment horizontal="justify" vertical="center"/>
    </xf>
    <xf numFmtId="0" fontId="181" fillId="0" borderId="0" xfId="0" applyFont="1" applyAlignment="1">
      <alignment horizontal="justify" vertical="center"/>
    </xf>
    <xf numFmtId="0" fontId="182" fillId="0" borderId="0" xfId="0" applyFont="1">
      <alignment vertical="center"/>
    </xf>
    <xf numFmtId="0" fontId="182" fillId="0" borderId="0" xfId="0" applyFont="1" applyAlignment="1">
      <alignment horizontal="center" vertical="center"/>
    </xf>
    <xf numFmtId="0" fontId="138" fillId="0" borderId="0" xfId="0" applyFont="1" applyAlignment="1">
      <alignment horizontal="right" vertical="center"/>
    </xf>
    <xf numFmtId="0" fontId="102" fillId="0" borderId="0" xfId="0" applyFont="1" applyAlignment="1">
      <alignment vertical="top" wrapText="1"/>
    </xf>
    <xf numFmtId="0" fontId="102" fillId="0" borderId="0" xfId="0" applyFont="1" applyAlignment="1">
      <alignment vertical="center" wrapText="1"/>
    </xf>
    <xf numFmtId="0" fontId="102" fillId="0" borderId="268" xfId="0" applyFont="1" applyBorder="1" applyAlignment="1">
      <alignment horizontal="justify" vertical="center" wrapText="1"/>
    </xf>
    <xf numFmtId="0" fontId="102" fillId="0" borderId="268" xfId="0" applyFont="1" applyBorder="1" applyAlignment="1">
      <alignment horizontal="center" vertical="center" wrapText="1"/>
    </xf>
    <xf numFmtId="0" fontId="102" fillId="0" borderId="268" xfId="0" applyFont="1" applyBorder="1" applyAlignment="1">
      <alignment vertical="center" wrapText="1"/>
    </xf>
    <xf numFmtId="0" fontId="102" fillId="0" borderId="0" xfId="0" applyFont="1" applyAlignment="1">
      <alignment horizontal="center" vertical="center" wrapText="1"/>
    </xf>
    <xf numFmtId="49" fontId="102" fillId="0" borderId="0" xfId="0" applyNumberFormat="1" applyFont="1" applyAlignment="1">
      <alignment horizontal="justify" vertical="center" wrapText="1"/>
    </xf>
    <xf numFmtId="0" fontId="179" fillId="0" borderId="268" xfId="0" applyFont="1" applyBorder="1" applyAlignment="1">
      <alignment vertical="center" wrapText="1"/>
    </xf>
    <xf numFmtId="49" fontId="102" fillId="0" borderId="268" xfId="0" applyNumberFormat="1" applyFont="1" applyBorder="1" applyAlignment="1">
      <alignment vertical="center" wrapText="1"/>
    </xf>
    <xf numFmtId="49" fontId="102" fillId="0" borderId="0" xfId="0" applyNumberFormat="1" applyFont="1" applyAlignment="1">
      <alignment horizontal="justify" vertical="center" shrinkToFit="1"/>
    </xf>
    <xf numFmtId="49" fontId="102" fillId="0" borderId="268" xfId="0" applyNumberFormat="1" applyFont="1" applyBorder="1" applyAlignment="1">
      <alignment vertical="center" shrinkToFit="1"/>
    </xf>
    <xf numFmtId="0" fontId="102" fillId="0" borderId="0" xfId="0" applyFont="1" applyAlignment="1">
      <alignment horizontal="left" vertical="center"/>
    </xf>
    <xf numFmtId="0" fontId="102" fillId="0" borderId="22" xfId="0" applyFont="1" applyBorder="1" applyAlignment="1">
      <alignment horizontal="center" vertical="center" wrapText="1"/>
    </xf>
    <xf numFmtId="0" fontId="102" fillId="0" borderId="23" xfId="0" applyFont="1" applyBorder="1" applyAlignment="1">
      <alignment horizontal="center" vertical="center" wrapText="1"/>
    </xf>
    <xf numFmtId="0" fontId="0" fillId="0" borderId="0" xfId="0" applyAlignment="1">
      <alignment vertical="center" shrinkToFit="1"/>
    </xf>
    <xf numFmtId="0" fontId="47" fillId="0" borderId="29" xfId="0" applyFont="1" applyBorder="1">
      <alignment vertical="center"/>
    </xf>
    <xf numFmtId="49" fontId="80" fillId="5" borderId="105" xfId="9" applyNumberFormat="1" applyFont="1" applyFill="1" applyBorder="1" applyAlignment="1" applyProtection="1">
      <alignment vertical="center" shrinkToFit="1"/>
      <protection hidden="1"/>
    </xf>
    <xf numFmtId="49" fontId="80" fillId="5" borderId="106" xfId="9" applyNumberFormat="1" applyFont="1" applyFill="1" applyBorder="1" applyAlignment="1" applyProtection="1">
      <alignment vertical="center" shrinkToFit="1"/>
      <protection hidden="1"/>
    </xf>
    <xf numFmtId="49" fontId="11" fillId="5" borderId="105" xfId="9" applyNumberFormat="1" applyFont="1" applyFill="1" applyBorder="1" applyAlignment="1" applyProtection="1">
      <alignment vertical="center" shrinkToFit="1"/>
      <protection hidden="1"/>
    </xf>
    <xf numFmtId="0" fontId="194" fillId="0" borderId="0" xfId="0" applyFont="1">
      <alignment vertical="center"/>
    </xf>
    <xf numFmtId="178" fontId="11" fillId="0" borderId="122" xfId="8" applyNumberFormat="1" applyFont="1" applyFill="1" applyBorder="1" applyAlignment="1" applyProtection="1">
      <alignment horizontal="center"/>
      <protection locked="0"/>
    </xf>
    <xf numFmtId="49" fontId="0" fillId="0" borderId="144" xfId="0" applyNumberFormat="1" applyBorder="1" applyProtection="1">
      <alignment vertical="center"/>
    </xf>
    <xf numFmtId="0" fontId="0" fillId="0" borderId="146" xfId="0" applyBorder="1" applyProtection="1">
      <alignment vertical="center"/>
    </xf>
    <xf numFmtId="0" fontId="47" fillId="0" borderId="0" xfId="0" applyFont="1" applyAlignment="1">
      <alignment horizontal="center" vertical="center"/>
    </xf>
    <xf numFmtId="0" fontId="0" fillId="0" borderId="0" xfId="0" applyAlignment="1">
      <alignment vertical="center" shrinkToFit="1"/>
    </xf>
    <xf numFmtId="0" fontId="47" fillId="0" borderId="0" xfId="0" applyFont="1" applyProtection="1">
      <alignment vertical="center"/>
    </xf>
    <xf numFmtId="0" fontId="47" fillId="0" borderId="29" xfId="0" applyFont="1" applyBorder="1" applyProtection="1">
      <alignment vertical="center"/>
    </xf>
    <xf numFmtId="183" fontId="98" fillId="0" borderId="0" xfId="0" applyNumberFormat="1" applyFont="1" applyProtection="1">
      <alignment vertical="center"/>
    </xf>
    <xf numFmtId="0" fontId="16" fillId="0" borderId="152" xfId="0" applyFont="1" applyBorder="1" applyAlignment="1" applyProtection="1">
      <alignment horizontal="center" vertical="center" shrinkToFit="1"/>
    </xf>
    <xf numFmtId="0" fontId="47" fillId="0" borderId="29" xfId="0" applyFont="1" applyBorder="1" applyAlignment="1" applyProtection="1">
      <alignment vertical="center" shrinkToFit="1"/>
    </xf>
    <xf numFmtId="49" fontId="47" fillId="0" borderId="0" xfId="0" applyNumberFormat="1" applyFont="1" applyProtection="1">
      <alignment vertical="center"/>
    </xf>
    <xf numFmtId="0" fontId="19" fillId="0" borderId="0" xfId="8" applyFont="1" applyAlignment="1">
      <alignment horizontal="center" vertical="center"/>
    </xf>
    <xf numFmtId="0" fontId="19" fillId="17" borderId="65" xfId="8" applyFont="1" applyFill="1" applyBorder="1" applyAlignment="1">
      <alignment horizontal="center" vertical="center"/>
    </xf>
    <xf numFmtId="0" fontId="19" fillId="0" borderId="65" xfId="2" applyFont="1" applyBorder="1" applyAlignment="1" applyProtection="1">
      <alignment horizontal="center" vertical="center" shrinkToFit="1"/>
    </xf>
    <xf numFmtId="0" fontId="25" fillId="0" borderId="0" xfId="2" applyFont="1" applyAlignment="1">
      <alignment horizontal="center" vertical="center"/>
    </xf>
    <xf numFmtId="49" fontId="25" fillId="0" borderId="0" xfId="2" applyNumberFormat="1" applyFont="1" applyAlignment="1" applyProtection="1">
      <alignment horizontal="left" vertical="center" shrinkToFit="1"/>
      <protection locked="0"/>
    </xf>
    <xf numFmtId="0" fontId="25" fillId="0" borderId="0" xfId="2" applyNumberFormat="1" applyFont="1" applyAlignment="1">
      <alignment horizontal="right" vertical="center"/>
    </xf>
    <xf numFmtId="0" fontId="25" fillId="0" borderId="0" xfId="2" applyNumberFormat="1" applyFont="1" applyAlignment="1" applyProtection="1">
      <alignment horizontal="right" vertical="center"/>
      <protection locked="0"/>
    </xf>
    <xf numFmtId="0" fontId="25" fillId="0" borderId="0" xfId="2" applyFont="1" applyAlignment="1">
      <alignment horizontal="right" vertical="center"/>
    </xf>
    <xf numFmtId="0" fontId="25" fillId="0" borderId="0" xfId="2" applyNumberFormat="1" applyFont="1" applyAlignment="1">
      <alignment horizontal="left" vertical="center"/>
    </xf>
    <xf numFmtId="0" fontId="24" fillId="0" borderId="0" xfId="2" applyNumberFormat="1" applyFont="1" applyAlignment="1">
      <alignment horizontal="left" vertical="center"/>
    </xf>
    <xf numFmtId="0" fontId="19" fillId="0" borderId="138" xfId="8" applyFont="1" applyBorder="1" applyAlignment="1">
      <alignment vertical="center"/>
    </xf>
    <xf numFmtId="49" fontId="19" fillId="4" borderId="138" xfId="8" applyNumberFormat="1" applyFont="1" applyFill="1" applyBorder="1" applyAlignment="1">
      <alignment horizontal="left" vertical="center"/>
    </xf>
    <xf numFmtId="0" fontId="19" fillId="4" borderId="138" xfId="8" applyNumberFormat="1" applyFont="1" applyFill="1" applyBorder="1" applyAlignment="1">
      <alignment horizontal="left" vertical="center"/>
    </xf>
    <xf numFmtId="49" fontId="25" fillId="0" borderId="0" xfId="2" applyNumberFormat="1" applyFont="1" applyAlignment="1">
      <alignment horizontal="center" vertical="center"/>
    </xf>
    <xf numFmtId="0" fontId="25" fillId="0" borderId="0" xfId="2" applyNumberFormat="1" applyFont="1" applyAlignment="1">
      <alignment horizontal="center" vertical="center"/>
    </xf>
    <xf numFmtId="0" fontId="25" fillId="0" borderId="0" xfId="2" applyNumberFormat="1" applyFont="1" applyAlignment="1" applyProtection="1">
      <alignment horizontal="center" vertical="center"/>
      <protection locked="0"/>
    </xf>
    <xf numFmtId="0" fontId="47" fillId="0" borderId="152" xfId="0" applyNumberFormat="1" applyFont="1" applyBorder="1" applyAlignment="1">
      <alignment horizontal="center" vertical="center" shrinkToFit="1"/>
    </xf>
    <xf numFmtId="49" fontId="20" fillId="0" borderId="0" xfId="2" applyNumberFormat="1" applyFont="1" applyProtection="1">
      <alignment vertical="center"/>
    </xf>
    <xf numFmtId="0" fontId="20" fillId="0" borderId="0" xfId="2" applyFont="1" applyProtection="1">
      <alignment vertical="center"/>
    </xf>
    <xf numFmtId="49" fontId="25" fillId="0" borderId="0" xfId="2" applyNumberFormat="1" applyFont="1" applyAlignment="1" applyProtection="1">
      <alignment horizontal="right" vertical="center"/>
    </xf>
    <xf numFmtId="0" fontId="25" fillId="0" borderId="0" xfId="2" applyFont="1" applyAlignment="1" applyProtection="1">
      <alignment horizontal="left" vertical="center"/>
    </xf>
    <xf numFmtId="0" fontId="25" fillId="0" borderId="0" xfId="2" applyNumberFormat="1" applyFont="1" applyAlignment="1" applyProtection="1">
      <alignment horizontal="right" vertical="center"/>
    </xf>
    <xf numFmtId="0" fontId="25" fillId="0" borderId="0" xfId="2" applyNumberFormat="1" applyFont="1" applyAlignment="1" applyProtection="1">
      <alignment horizontal="left" vertical="center"/>
    </xf>
    <xf numFmtId="49" fontId="8" fillId="3" borderId="109" xfId="2" applyNumberFormat="1" applyFont="1" applyFill="1" applyBorder="1" applyAlignment="1">
      <alignment horizontal="center" vertical="center"/>
    </xf>
    <xf numFmtId="0" fontId="7" fillId="0" borderId="0" xfId="2" applyFont="1">
      <alignment vertical="center"/>
    </xf>
    <xf numFmtId="0" fontId="25" fillId="0" borderId="0" xfId="2" applyFont="1">
      <alignment vertical="center"/>
    </xf>
    <xf numFmtId="0" fontId="25" fillId="0" borderId="0" xfId="2" applyFont="1" applyAlignment="1">
      <alignment horizontal="left" vertical="center"/>
    </xf>
    <xf numFmtId="49" fontId="8" fillId="0" borderId="282" xfId="2" applyNumberFormat="1" applyFont="1" applyBorder="1">
      <alignment vertical="center"/>
    </xf>
    <xf numFmtId="49" fontId="8" fillId="3" borderId="283" xfId="2" applyNumberFormat="1" applyFont="1" applyFill="1" applyBorder="1" applyAlignment="1">
      <alignment horizontal="center" vertical="center"/>
    </xf>
    <xf numFmtId="49" fontId="8" fillId="0" borderId="285" xfId="2" applyNumberFormat="1" applyFont="1" applyBorder="1">
      <alignment vertical="center"/>
    </xf>
    <xf numFmtId="49" fontId="8" fillId="3" borderId="286" xfId="2" applyNumberFormat="1" applyFont="1" applyFill="1" applyBorder="1" applyAlignment="1">
      <alignment horizontal="center" vertical="center"/>
    </xf>
    <xf numFmtId="0" fontId="1" fillId="0" borderId="290" xfId="20" applyBorder="1">
      <alignment vertical="center"/>
    </xf>
    <xf numFmtId="0" fontId="1" fillId="0" borderId="291" xfId="20" applyBorder="1">
      <alignment vertical="center"/>
    </xf>
    <xf numFmtId="0" fontId="1" fillId="0" borderId="0" xfId="20">
      <alignment vertical="center"/>
    </xf>
    <xf numFmtId="0" fontId="198" fillId="0" borderId="292" xfId="20" applyFont="1" applyBorder="1">
      <alignment vertical="center"/>
    </xf>
    <xf numFmtId="0" fontId="198" fillId="0" borderId="0" xfId="20" applyFont="1">
      <alignment vertical="center"/>
    </xf>
    <xf numFmtId="0" fontId="198" fillId="0" borderId="293" xfId="20" applyFont="1" applyBorder="1">
      <alignment vertical="center"/>
    </xf>
    <xf numFmtId="0" fontId="199" fillId="0" borderId="0" xfId="20" applyFont="1" applyAlignment="1">
      <alignment horizontal="right" vertical="top" shrinkToFit="1"/>
    </xf>
    <xf numFmtId="0" fontId="197" fillId="0" borderId="0" xfId="20" applyFont="1" applyAlignment="1">
      <alignment horizontal="right" vertical="top" shrinkToFit="1"/>
    </xf>
    <xf numFmtId="0" fontId="200" fillId="0" borderId="292" xfId="20" applyFont="1" applyBorder="1" applyAlignment="1">
      <alignment horizontal="left" vertical="center"/>
    </xf>
    <xf numFmtId="0" fontId="200" fillId="0" borderId="292" xfId="20" applyFont="1" applyBorder="1">
      <alignment vertical="center"/>
    </xf>
    <xf numFmtId="0" fontId="198" fillId="0" borderId="63" xfId="20" applyFont="1" applyBorder="1" applyAlignment="1">
      <alignment horizontal="center" vertical="center" wrapText="1" shrinkToFit="1"/>
    </xf>
    <xf numFmtId="0" fontId="198" fillId="0" borderId="0" xfId="20" applyFont="1" applyAlignment="1">
      <alignment horizontal="center" vertical="center" shrinkToFit="1"/>
    </xf>
    <xf numFmtId="0" fontId="198" fillId="0" borderId="247" xfId="20" applyFont="1" applyBorder="1" applyAlignment="1">
      <alignment horizontal="center" vertical="center" shrinkToFit="1"/>
    </xf>
    <xf numFmtId="0" fontId="202" fillId="0" borderId="292" xfId="20" applyFont="1" applyBorder="1">
      <alignment vertical="center"/>
    </xf>
    <xf numFmtId="0" fontId="202" fillId="0" borderId="293" xfId="20" applyFont="1" applyBorder="1">
      <alignment vertical="center"/>
    </xf>
    <xf numFmtId="0" fontId="202" fillId="0" borderId="0" xfId="20" applyFont="1">
      <alignment vertical="center"/>
    </xf>
    <xf numFmtId="0" fontId="202" fillId="0" borderId="63" xfId="20" applyFont="1" applyBorder="1" applyAlignment="1">
      <alignment vertical="center" wrapText="1"/>
    </xf>
    <xf numFmtId="0" fontId="202" fillId="0" borderId="0" xfId="20" applyFont="1" applyAlignment="1">
      <alignment vertical="top"/>
    </xf>
    <xf numFmtId="0" fontId="1" fillId="0" borderId="0" xfId="20" applyAlignment="1">
      <alignment vertical="center" wrapText="1"/>
    </xf>
    <xf numFmtId="0" fontId="202" fillId="0" borderId="0" xfId="20" applyFont="1" applyAlignment="1">
      <alignment horizontal="left" vertical="center"/>
    </xf>
    <xf numFmtId="0" fontId="202" fillId="0" borderId="63" xfId="20" applyFont="1" applyBorder="1" applyAlignment="1">
      <alignment horizontal="center" vertical="center"/>
    </xf>
    <xf numFmtId="0" fontId="202" fillId="0" borderId="0" xfId="20" applyFont="1" applyAlignment="1">
      <alignment horizontal="right" vertical="center" shrinkToFit="1"/>
    </xf>
    <xf numFmtId="0" fontId="202" fillId="0" borderId="0" xfId="20" applyFont="1" applyAlignment="1">
      <alignment horizontal="center" vertical="center"/>
    </xf>
    <xf numFmtId="0" fontId="1" fillId="0" borderId="0" xfId="20" applyAlignment="1">
      <alignment vertical="top" wrapText="1"/>
    </xf>
    <xf numFmtId="0" fontId="202" fillId="0" borderId="63" xfId="20" applyFont="1" applyBorder="1" applyAlignment="1">
      <alignment horizontal="left" vertical="center"/>
    </xf>
    <xf numFmtId="0" fontId="202" fillId="0" borderId="0" xfId="20" applyFont="1" applyAlignment="1">
      <alignment horizontal="left" vertical="top"/>
    </xf>
    <xf numFmtId="0" fontId="1" fillId="0" borderId="0" xfId="20" applyAlignment="1">
      <alignment vertical="top"/>
    </xf>
    <xf numFmtId="0" fontId="202" fillId="0" borderId="0" xfId="20" applyFont="1" applyAlignment="1">
      <alignment horizontal="right" vertical="center"/>
    </xf>
    <xf numFmtId="0" fontId="202" fillId="0" borderId="0" xfId="20" applyFont="1" applyAlignment="1">
      <alignment horizontal="left" vertical="center" shrinkToFit="1"/>
    </xf>
    <xf numFmtId="0" fontId="202" fillId="0" borderId="64" xfId="20" applyFont="1" applyBorder="1">
      <alignment vertical="center"/>
    </xf>
    <xf numFmtId="0" fontId="202" fillId="0" borderId="65" xfId="20" applyFont="1" applyBorder="1" applyAlignment="1">
      <alignment horizontal="left" vertical="center"/>
    </xf>
    <xf numFmtId="0" fontId="202" fillId="0" borderId="65" xfId="20" applyFont="1" applyBorder="1" applyAlignment="1">
      <alignment vertical="center" shrinkToFit="1"/>
    </xf>
    <xf numFmtId="0" fontId="202" fillId="0" borderId="65" xfId="20" applyFont="1" applyBorder="1">
      <alignment vertical="center"/>
    </xf>
    <xf numFmtId="0" fontId="202" fillId="0" borderId="65" xfId="20" applyFont="1" applyBorder="1" applyAlignment="1">
      <alignment vertical="top"/>
    </xf>
    <xf numFmtId="0" fontId="1" fillId="0" borderId="65" xfId="20" applyBorder="1">
      <alignment vertical="center"/>
    </xf>
    <xf numFmtId="0" fontId="1" fillId="0" borderId="66" xfId="20" applyBorder="1">
      <alignment vertical="center"/>
    </xf>
    <xf numFmtId="0" fontId="202" fillId="0" borderId="41" xfId="20" applyFont="1" applyBorder="1">
      <alignment vertical="center"/>
    </xf>
    <xf numFmtId="0" fontId="198" fillId="0" borderId="119" xfId="20" applyFont="1" applyBorder="1" applyAlignment="1">
      <alignment vertical="center" wrapText="1"/>
    </xf>
    <xf numFmtId="0" fontId="1" fillId="0" borderId="119" xfId="20" applyBorder="1" applyAlignment="1">
      <alignment vertical="center" wrapText="1"/>
    </xf>
    <xf numFmtId="0" fontId="1" fillId="0" borderId="294" xfId="20" applyBorder="1" applyAlignment="1">
      <alignment vertical="center" wrapText="1"/>
    </xf>
    <xf numFmtId="0" fontId="1" fillId="0" borderId="293" xfId="20" applyBorder="1" applyAlignment="1">
      <alignment vertical="center" wrapText="1"/>
    </xf>
    <xf numFmtId="0" fontId="1" fillId="11" borderId="296" xfId="20" applyFill="1" applyBorder="1" applyAlignment="1">
      <alignment vertical="center" wrapText="1"/>
    </xf>
    <xf numFmtId="0" fontId="1" fillId="11" borderId="119" xfId="20" applyFill="1" applyBorder="1" applyAlignment="1">
      <alignment vertical="center" wrapText="1"/>
    </xf>
    <xf numFmtId="0" fontId="1" fillId="11" borderId="294" xfId="20" applyFill="1" applyBorder="1" applyAlignment="1">
      <alignment vertical="center" wrapText="1"/>
    </xf>
    <xf numFmtId="0" fontId="1" fillId="0" borderId="45" xfId="20" applyBorder="1" applyAlignment="1">
      <alignment vertical="center" wrapText="1"/>
    </xf>
    <xf numFmtId="0" fontId="1" fillId="11" borderId="0" xfId="20" applyFill="1">
      <alignment vertical="center"/>
    </xf>
    <xf numFmtId="0" fontId="1" fillId="11" borderId="0" xfId="20" applyFill="1" applyAlignment="1">
      <alignment vertical="center" wrapText="1"/>
    </xf>
    <xf numFmtId="0" fontId="1" fillId="11" borderId="45" xfId="20" applyFill="1" applyBorder="1" applyAlignment="1">
      <alignment vertical="center" wrapText="1"/>
    </xf>
    <xf numFmtId="0" fontId="198" fillId="11" borderId="0" xfId="20" applyFont="1" applyFill="1">
      <alignment vertical="center"/>
    </xf>
    <xf numFmtId="0" fontId="202" fillId="11" borderId="45" xfId="20" applyFont="1" applyFill="1" applyBorder="1">
      <alignment vertical="center"/>
    </xf>
    <xf numFmtId="0" fontId="202" fillId="0" borderId="45" xfId="20" applyFont="1" applyBorder="1">
      <alignment vertical="center"/>
    </xf>
    <xf numFmtId="0" fontId="202" fillId="0" borderId="293" xfId="20" applyFont="1" applyBorder="1" applyAlignment="1">
      <alignment horizontal="left" vertical="center"/>
    </xf>
    <xf numFmtId="0" fontId="198" fillId="11" borderId="42" xfId="20" applyFont="1" applyFill="1" applyBorder="1">
      <alignment vertical="center"/>
    </xf>
    <xf numFmtId="0" fontId="198" fillId="11" borderId="268" xfId="20" applyFont="1" applyFill="1" applyBorder="1" applyAlignment="1">
      <alignment horizontal="left" vertical="center"/>
    </xf>
    <xf numFmtId="0" fontId="198" fillId="11" borderId="268" xfId="20" applyFont="1" applyFill="1" applyBorder="1" applyAlignment="1">
      <alignment vertical="center" shrinkToFit="1"/>
    </xf>
    <xf numFmtId="0" fontId="198" fillId="11" borderId="268" xfId="20" applyFont="1" applyFill="1" applyBorder="1">
      <alignment vertical="center"/>
    </xf>
    <xf numFmtId="0" fontId="198" fillId="11" borderId="124" xfId="20" applyFont="1" applyFill="1" applyBorder="1">
      <alignment vertical="center"/>
    </xf>
    <xf numFmtId="0" fontId="198" fillId="0" borderId="45" xfId="20" applyFont="1" applyBorder="1">
      <alignment vertical="center"/>
    </xf>
    <xf numFmtId="0" fontId="198" fillId="0" borderId="0" xfId="20" applyFont="1" applyAlignment="1">
      <alignment horizontal="left" vertical="center"/>
    </xf>
    <xf numFmtId="0" fontId="198" fillId="0" borderId="0" xfId="20" applyFont="1" applyAlignment="1">
      <alignment vertical="center" shrinkToFit="1"/>
    </xf>
    <xf numFmtId="0" fontId="199" fillId="0" borderId="0" xfId="20" applyFont="1">
      <alignment vertical="center"/>
    </xf>
    <xf numFmtId="0" fontId="198" fillId="0" borderId="295" xfId="20" applyFont="1" applyBorder="1">
      <alignment vertical="center"/>
    </xf>
    <xf numFmtId="0" fontId="199" fillId="0" borderId="298" xfId="20" applyFont="1" applyBorder="1">
      <alignment vertical="center"/>
    </xf>
    <xf numFmtId="0" fontId="198" fillId="0" borderId="301" xfId="20" applyFont="1" applyBorder="1">
      <alignment vertical="center"/>
    </xf>
    <xf numFmtId="0" fontId="199" fillId="0" borderId="42" xfId="20" applyFont="1" applyBorder="1">
      <alignment vertical="center"/>
    </xf>
    <xf numFmtId="0" fontId="199" fillId="0" borderId="268" xfId="20" applyFont="1" applyBorder="1">
      <alignment vertical="center"/>
    </xf>
    <xf numFmtId="0" fontId="198" fillId="0" borderId="268" xfId="20" applyFont="1" applyBorder="1">
      <alignment vertical="center"/>
    </xf>
    <xf numFmtId="0" fontId="198" fillId="0" borderId="268" xfId="20" applyFont="1" applyBorder="1" applyAlignment="1">
      <alignment horizontal="left" vertical="center"/>
    </xf>
    <xf numFmtId="0" fontId="199" fillId="0" borderId="268" xfId="20" applyFont="1" applyBorder="1" applyAlignment="1">
      <alignment horizontal="left" vertical="center"/>
    </xf>
    <xf numFmtId="0" fontId="1" fillId="0" borderId="137" xfId="20" applyBorder="1">
      <alignment vertical="center"/>
    </xf>
    <xf numFmtId="0" fontId="1" fillId="0" borderId="138" xfId="20" applyBorder="1">
      <alignment vertical="center"/>
    </xf>
    <xf numFmtId="0" fontId="1" fillId="0" borderId="149" xfId="20" applyBorder="1">
      <alignment vertical="center"/>
    </xf>
    <xf numFmtId="0" fontId="198" fillId="0" borderId="0" xfId="20" applyFont="1" applyAlignment="1">
      <alignment horizontal="left" vertical="center" shrinkToFit="1"/>
    </xf>
    <xf numFmtId="0" fontId="1" fillId="0" borderId="0" xfId="20" applyAlignment="1">
      <alignment vertical="center" shrinkToFit="1"/>
    </xf>
    <xf numFmtId="0" fontId="198" fillId="0" borderId="119" xfId="20" applyFont="1" applyBorder="1">
      <alignment vertical="center"/>
    </xf>
    <xf numFmtId="0" fontId="198" fillId="0" borderId="42" xfId="20" applyFont="1" applyBorder="1">
      <alignment vertical="center"/>
    </xf>
    <xf numFmtId="0" fontId="198" fillId="0" borderId="124" xfId="20" applyFont="1" applyBorder="1">
      <alignment vertical="center"/>
    </xf>
    <xf numFmtId="0" fontId="198" fillId="0" borderId="306" xfId="20" applyFont="1" applyBorder="1">
      <alignment vertical="center"/>
    </xf>
    <xf numFmtId="0" fontId="198" fillId="0" borderId="307" xfId="20" applyFont="1" applyBorder="1">
      <alignment vertical="center"/>
    </xf>
    <xf numFmtId="0" fontId="198" fillId="0" borderId="308" xfId="20" applyFont="1" applyBorder="1">
      <alignment vertical="center"/>
    </xf>
    <xf numFmtId="0" fontId="1" fillId="0" borderId="0" xfId="20" applyAlignment="1">
      <alignment horizontal="right"/>
    </xf>
    <xf numFmtId="0" fontId="207" fillId="0" borderId="0" xfId="20" applyFont="1">
      <alignment vertical="center"/>
    </xf>
    <xf numFmtId="0" fontId="10" fillId="0" borderId="289" xfId="1" applyBorder="1" applyAlignment="1" applyProtection="1">
      <alignment vertical="center"/>
    </xf>
    <xf numFmtId="0" fontId="211" fillId="0" borderId="0" xfId="9" applyFont="1" applyBorder="1" applyAlignment="1"/>
    <xf numFmtId="0" fontId="138" fillId="0" borderId="0" xfId="9" applyFont="1" applyBorder="1">
      <alignment vertical="center"/>
    </xf>
    <xf numFmtId="0" fontId="47" fillId="0" borderId="45" xfId="9" applyFont="1" applyBorder="1">
      <alignment vertical="center"/>
    </xf>
    <xf numFmtId="0" fontId="25" fillId="0" borderId="0" xfId="2" applyFont="1">
      <alignment vertical="center"/>
    </xf>
    <xf numFmtId="0" fontId="17" fillId="0" borderId="239" xfId="3" applyFont="1" applyBorder="1" applyAlignment="1">
      <alignment horizontal="left" vertical="center"/>
    </xf>
    <xf numFmtId="0" fontId="17" fillId="0" borderId="240" xfId="3" applyFont="1" applyBorder="1" applyAlignment="1">
      <alignment horizontal="left" vertical="center"/>
    </xf>
    <xf numFmtId="0" fontId="17" fillId="0" borderId="241" xfId="3" applyFont="1" applyBorder="1" applyAlignment="1">
      <alignment horizontal="left" vertical="center"/>
    </xf>
    <xf numFmtId="0" fontId="47" fillId="13" borderId="314" xfId="9" applyFont="1" applyFill="1" applyBorder="1" applyAlignment="1">
      <alignment horizontal="center" vertical="center"/>
    </xf>
    <xf numFmtId="0" fontId="47" fillId="13" borderId="0" xfId="9" applyFont="1" applyFill="1">
      <alignment vertical="center"/>
    </xf>
    <xf numFmtId="0" fontId="47" fillId="13" borderId="0" xfId="9" applyFont="1" applyFill="1" applyAlignment="1">
      <alignment horizontal="center" vertical="center"/>
    </xf>
    <xf numFmtId="0" fontId="213" fillId="0" borderId="0" xfId="1" applyFont="1" applyAlignment="1" applyProtection="1">
      <alignment vertical="center"/>
    </xf>
    <xf numFmtId="0" fontId="214" fillId="0" borderId="0" xfId="1" applyFont="1" applyAlignment="1" applyProtection="1">
      <alignment vertical="center"/>
    </xf>
    <xf numFmtId="0" fontId="47" fillId="0" borderId="295" xfId="9" applyFont="1" applyBorder="1">
      <alignment vertical="center"/>
    </xf>
    <xf numFmtId="0" fontId="47" fillId="19" borderId="0" xfId="9" applyFont="1" applyFill="1" applyBorder="1">
      <alignment vertical="center"/>
    </xf>
    <xf numFmtId="49" fontId="148" fillId="0" borderId="243" xfId="3" applyNumberFormat="1" applyFont="1" applyBorder="1" applyAlignment="1">
      <alignment horizontal="left" vertical="center" shrinkToFit="1"/>
    </xf>
    <xf numFmtId="49" fontId="148" fillId="0" borderId="243" xfId="3" applyNumberFormat="1" applyFont="1" applyBorder="1" applyAlignment="1">
      <alignment horizontal="left" vertical="center"/>
    </xf>
    <xf numFmtId="49" fontId="148" fillId="0" borderId="246" xfId="3" applyNumberFormat="1" applyFont="1" applyBorder="1" applyAlignment="1">
      <alignment horizontal="left" vertical="center"/>
    </xf>
    <xf numFmtId="0" fontId="47" fillId="0" borderId="314" xfId="9" applyFont="1" applyBorder="1" applyAlignment="1">
      <alignment horizontal="center" vertical="center"/>
    </xf>
    <xf numFmtId="0" fontId="47" fillId="0" borderId="314" xfId="9" applyFont="1" applyBorder="1" applyAlignment="1">
      <alignment horizontal="center" vertical="center" textRotation="255"/>
    </xf>
    <xf numFmtId="0" fontId="47" fillId="13" borderId="314" xfId="9" applyFont="1" applyFill="1" applyBorder="1" applyAlignment="1">
      <alignment horizontal="center" vertical="center"/>
    </xf>
    <xf numFmtId="49" fontId="210" fillId="0" borderId="63" xfId="1" applyNumberFormat="1" applyFont="1" applyBorder="1" applyAlignment="1" applyProtection="1">
      <alignment horizontal="center" vertical="center" shrinkToFit="1"/>
      <protection hidden="1"/>
    </xf>
    <xf numFmtId="49" fontId="210" fillId="0" borderId="0" xfId="1" applyNumberFormat="1" applyFont="1" applyBorder="1" applyAlignment="1" applyProtection="1">
      <alignment horizontal="center" vertical="center" shrinkToFit="1"/>
      <protection hidden="1"/>
    </xf>
    <xf numFmtId="49" fontId="210" fillId="0" borderId="313" xfId="1" applyNumberFormat="1" applyFont="1" applyBorder="1" applyAlignment="1" applyProtection="1">
      <alignment horizontal="center" vertical="center" shrinkToFit="1"/>
      <protection hidden="1"/>
    </xf>
    <xf numFmtId="49" fontId="210" fillId="0" borderId="65" xfId="1" applyNumberFormat="1" applyFont="1" applyBorder="1" applyAlignment="1" applyProtection="1">
      <alignment horizontal="center" vertical="center" shrinkToFit="1"/>
      <protection hidden="1"/>
    </xf>
    <xf numFmtId="49" fontId="11" fillId="19" borderId="137" xfId="9" applyNumberFormat="1" applyFont="1" applyFill="1" applyBorder="1" applyAlignment="1" applyProtection="1">
      <alignment horizontal="center" vertical="center" shrinkToFit="1"/>
      <protection locked="0"/>
    </xf>
    <xf numFmtId="49" fontId="11" fillId="19" borderId="138" xfId="9" applyNumberFormat="1" applyFont="1" applyFill="1" applyBorder="1" applyAlignment="1" applyProtection="1">
      <alignment horizontal="center" vertical="center" shrinkToFit="1"/>
      <protection locked="0"/>
    </xf>
    <xf numFmtId="49" fontId="11" fillId="19" borderId="139" xfId="9" applyNumberFormat="1" applyFont="1" applyFill="1" applyBorder="1" applyAlignment="1" applyProtection="1">
      <alignment horizontal="center" vertical="center" shrinkToFit="1"/>
      <protection locked="0"/>
    </xf>
    <xf numFmtId="49" fontId="86" fillId="0" borderId="138" xfId="9" applyNumberFormat="1" applyFont="1" applyBorder="1" applyAlignment="1" applyProtection="1">
      <alignment horizontal="left" vertical="center" shrinkToFit="1"/>
      <protection locked="0"/>
    </xf>
    <xf numFmtId="49" fontId="86" fillId="0" borderId="139" xfId="9" applyNumberFormat="1" applyFont="1" applyBorder="1" applyAlignment="1" applyProtection="1">
      <alignment horizontal="left" vertical="center" shrinkToFit="1"/>
      <protection locked="0"/>
    </xf>
    <xf numFmtId="49" fontId="19" fillId="0" borderId="108" xfId="9" applyNumberFormat="1" applyFont="1" applyBorder="1" applyAlignment="1" applyProtection="1">
      <alignment vertical="center" shrinkToFit="1"/>
      <protection hidden="1"/>
    </xf>
    <xf numFmtId="49" fontId="19" fillId="0" borderId="105" xfId="9" applyNumberFormat="1" applyFont="1" applyBorder="1" applyAlignment="1" applyProtection="1">
      <alignment vertical="center" shrinkToFit="1"/>
      <protection hidden="1"/>
    </xf>
    <xf numFmtId="49" fontId="19" fillId="0" borderId="106" xfId="9" applyNumberFormat="1" applyFont="1" applyBorder="1" applyAlignment="1" applyProtection="1">
      <alignment vertical="center" shrinkToFit="1"/>
      <protection hidden="1"/>
    </xf>
    <xf numFmtId="49" fontId="11" fillId="0" borderId="104" xfId="9" applyNumberFormat="1" applyFont="1" applyBorder="1" applyAlignment="1" applyProtection="1">
      <alignment vertical="center" shrinkToFit="1"/>
      <protection hidden="1"/>
    </xf>
    <xf numFmtId="49" fontId="11" fillId="0" borderId="102" xfId="9" applyNumberFormat="1" applyFont="1" applyBorder="1" applyAlignment="1" applyProtection="1">
      <alignment vertical="center" shrinkToFit="1"/>
      <protection hidden="1"/>
    </xf>
    <xf numFmtId="49" fontId="47" fillId="19" borderId="60" xfId="9" applyNumberFormat="1" applyFont="1" applyFill="1" applyBorder="1" applyAlignment="1" applyProtection="1">
      <alignment horizontal="center" vertical="center" shrinkToFit="1"/>
      <protection locked="0"/>
    </xf>
    <xf numFmtId="49" fontId="47" fillId="19" borderId="62" xfId="9" applyNumberFormat="1" applyFont="1" applyFill="1" applyBorder="1" applyAlignment="1" applyProtection="1">
      <alignment horizontal="center" vertical="center" shrinkToFit="1"/>
      <protection locked="0"/>
    </xf>
    <xf numFmtId="49" fontId="47" fillId="19" borderId="64" xfId="9" applyNumberFormat="1" applyFont="1" applyFill="1" applyBorder="1" applyAlignment="1" applyProtection="1">
      <alignment horizontal="center" vertical="center" shrinkToFit="1"/>
      <protection locked="0"/>
    </xf>
    <xf numFmtId="49" fontId="47" fillId="19" borderId="66" xfId="9" applyNumberFormat="1" applyFont="1" applyFill="1" applyBorder="1" applyAlignment="1" applyProtection="1">
      <alignment horizontal="center" vertical="center" shrinkToFit="1"/>
      <protection locked="0"/>
    </xf>
    <xf numFmtId="49" fontId="11" fillId="0" borderId="60" xfId="9" applyNumberFormat="1" applyFont="1" applyBorder="1" applyAlignment="1" applyProtection="1">
      <alignment vertical="center" shrinkToFit="1"/>
      <protection hidden="1"/>
    </xf>
    <xf numFmtId="49" fontId="11" fillId="0" borderId="64" xfId="9" applyNumberFormat="1" applyFont="1" applyBorder="1" applyAlignment="1" applyProtection="1">
      <alignment vertical="center" shrinkToFit="1"/>
      <protection hidden="1"/>
    </xf>
    <xf numFmtId="49" fontId="82" fillId="0" borderId="61" xfId="9" applyNumberFormat="1" applyFont="1" applyBorder="1" applyAlignment="1" applyProtection="1">
      <alignment horizontal="center" vertical="center" shrinkToFit="1"/>
      <protection hidden="1"/>
    </xf>
    <xf numFmtId="49" fontId="82" fillId="0" borderId="62" xfId="9" applyNumberFormat="1" applyFont="1" applyBorder="1" applyAlignment="1" applyProtection="1">
      <alignment horizontal="center" vertical="center" shrinkToFit="1"/>
      <protection hidden="1"/>
    </xf>
    <xf numFmtId="49" fontId="82" fillId="0" borderId="65" xfId="9" applyNumberFormat="1" applyFont="1" applyBorder="1" applyAlignment="1" applyProtection="1">
      <alignment horizontal="center" vertical="center" shrinkToFit="1"/>
      <protection hidden="1"/>
    </xf>
    <xf numFmtId="49" fontId="82" fillId="0" borderId="66" xfId="9" applyNumberFormat="1" applyFont="1" applyBorder="1" applyAlignment="1" applyProtection="1">
      <alignment horizontal="center" vertical="center" shrinkToFit="1"/>
      <protection hidden="1"/>
    </xf>
    <xf numFmtId="49" fontId="11" fillId="0" borderId="105" xfId="9" applyNumberFormat="1" applyFont="1" applyBorder="1" applyAlignment="1" applyProtection="1">
      <alignment horizontal="distributed" vertical="center" shrinkToFit="1"/>
      <protection hidden="1"/>
    </xf>
    <xf numFmtId="49" fontId="11" fillId="0" borderId="106" xfId="9" applyNumberFormat="1" applyFont="1" applyBorder="1" applyAlignment="1" applyProtection="1">
      <alignment horizontal="distributed" vertical="center" shrinkToFit="1"/>
      <protection hidden="1"/>
    </xf>
    <xf numFmtId="49" fontId="47" fillId="19" borderId="109" xfId="9" applyNumberFormat="1" applyFont="1" applyFill="1" applyBorder="1" applyAlignment="1" applyProtection="1">
      <alignment horizontal="center" vertical="center" shrinkToFit="1"/>
      <protection locked="0"/>
    </xf>
    <xf numFmtId="49" fontId="19" fillId="0" borderId="121" xfId="9" applyNumberFormat="1" applyFont="1" applyBorder="1" applyAlignment="1" applyProtection="1">
      <alignment horizontal="center" vertical="center" shrinkToFit="1"/>
      <protection hidden="1"/>
    </xf>
    <xf numFmtId="49" fontId="19" fillId="0" borderId="122" xfId="9" applyNumberFormat="1" applyFont="1" applyBorder="1" applyAlignment="1" applyProtection="1">
      <alignment horizontal="center" vertical="center" shrinkToFit="1"/>
      <protection hidden="1"/>
    </xf>
    <xf numFmtId="49" fontId="19" fillId="0" borderId="123" xfId="9" applyNumberFormat="1" applyFont="1" applyBorder="1" applyAlignment="1" applyProtection="1">
      <alignment horizontal="center" vertical="center" shrinkToFit="1"/>
      <protection hidden="1"/>
    </xf>
    <xf numFmtId="49" fontId="11" fillId="0" borderId="108" xfId="9" applyNumberFormat="1" applyFont="1" applyBorder="1" applyAlignment="1" applyProtection="1">
      <alignment horizontal="distributed" vertical="center" shrinkToFit="1"/>
      <protection hidden="1"/>
    </xf>
    <xf numFmtId="49" fontId="47" fillId="19" borderId="108" xfId="9" applyNumberFormat="1" applyFont="1" applyFill="1" applyBorder="1" applyAlignment="1" applyProtection="1">
      <alignment horizontal="left" vertical="center" shrinkToFit="1"/>
      <protection locked="0"/>
    </xf>
    <xf numFmtId="49" fontId="47" fillId="19" borderId="105" xfId="9" applyNumberFormat="1" applyFont="1" applyFill="1" applyBorder="1" applyAlignment="1" applyProtection="1">
      <alignment horizontal="left" vertical="center" shrinkToFit="1"/>
      <protection locked="0"/>
    </xf>
    <xf numFmtId="49" fontId="47" fillId="19" borderId="106" xfId="9" applyNumberFormat="1" applyFont="1" applyFill="1" applyBorder="1" applyAlignment="1" applyProtection="1">
      <alignment horizontal="left" vertical="center" shrinkToFit="1"/>
      <protection locked="0"/>
    </xf>
    <xf numFmtId="49" fontId="11" fillId="5" borderId="108" xfId="9" applyNumberFormat="1" applyFont="1" applyFill="1" applyBorder="1" applyAlignment="1" applyProtection="1">
      <alignment horizontal="right" vertical="center" shrinkToFit="1"/>
      <protection hidden="1"/>
    </xf>
    <xf numFmtId="49" fontId="11" fillId="5" borderId="105" xfId="9" applyNumberFormat="1" applyFont="1" applyFill="1" applyBorder="1" applyAlignment="1" applyProtection="1">
      <alignment horizontal="right" vertical="center" shrinkToFit="1"/>
      <protection hidden="1"/>
    </xf>
    <xf numFmtId="49" fontId="11" fillId="5" borderId="122" xfId="9" applyNumberFormat="1" applyFont="1" applyFill="1" applyBorder="1" applyAlignment="1" applyProtection="1">
      <alignment horizontal="right" vertical="center" shrinkToFit="1"/>
      <protection hidden="1"/>
    </xf>
    <xf numFmtId="49" fontId="47" fillId="5" borderId="122" xfId="9" applyNumberFormat="1" applyFont="1" applyFill="1" applyBorder="1" applyAlignment="1" applyProtection="1">
      <alignment horizontal="left" vertical="center" shrinkToFit="1"/>
      <protection locked="0"/>
    </xf>
    <xf numFmtId="49" fontId="80" fillId="5" borderId="122" xfId="9" applyNumberFormat="1" applyFont="1" applyFill="1" applyBorder="1" applyAlignment="1" applyProtection="1">
      <alignment horizontal="center" vertical="center" shrinkToFit="1"/>
      <protection hidden="1"/>
    </xf>
    <xf numFmtId="49" fontId="80" fillId="5" borderId="105" xfId="9" applyNumberFormat="1" applyFont="1" applyFill="1" applyBorder="1" applyAlignment="1" applyProtection="1">
      <alignment horizontal="center" vertical="center" shrinkToFit="1"/>
      <protection hidden="1"/>
    </xf>
    <xf numFmtId="49" fontId="80" fillId="5" borderId="106" xfId="9" applyNumberFormat="1" applyFont="1" applyFill="1" applyBorder="1" applyAlignment="1" applyProtection="1">
      <alignment horizontal="center" vertical="center" shrinkToFit="1"/>
      <protection hidden="1"/>
    </xf>
    <xf numFmtId="49" fontId="11" fillId="0" borderId="61" xfId="9" applyNumberFormat="1" applyFont="1" applyBorder="1" applyAlignment="1" applyProtection="1">
      <alignment horizontal="distributed" vertical="center" wrapText="1" shrinkToFit="1"/>
      <protection hidden="1"/>
    </xf>
    <xf numFmtId="49" fontId="11" fillId="0" borderId="62" xfId="9" applyNumberFormat="1" applyFont="1" applyBorder="1" applyAlignment="1" applyProtection="1">
      <alignment horizontal="distributed" vertical="center" wrapText="1" shrinkToFit="1"/>
      <protection hidden="1"/>
    </xf>
    <xf numFmtId="49" fontId="11" fillId="0" borderId="0" xfId="9" applyNumberFormat="1" applyFont="1" applyBorder="1" applyAlignment="1" applyProtection="1">
      <alignment horizontal="distributed" vertical="center" wrapText="1" shrinkToFit="1"/>
      <protection hidden="1"/>
    </xf>
    <xf numFmtId="49" fontId="11" fillId="0" borderId="107" xfId="9" applyNumberFormat="1" applyFont="1" applyBorder="1" applyAlignment="1" applyProtection="1">
      <alignment horizontal="distributed" vertical="center" wrapText="1" shrinkToFit="1"/>
      <protection hidden="1"/>
    </xf>
    <xf numFmtId="49" fontId="104" fillId="0" borderId="60" xfId="9" applyNumberFormat="1" applyFont="1" applyBorder="1" applyAlignment="1" applyProtection="1">
      <alignment vertical="center" wrapText="1" shrinkToFit="1"/>
      <protection hidden="1"/>
    </xf>
    <xf numFmtId="49" fontId="104" fillId="0" borderId="61" xfId="9" applyNumberFormat="1" applyFont="1" applyBorder="1" applyAlignment="1" applyProtection="1">
      <alignment vertical="center" wrapText="1" shrinkToFit="1"/>
      <protection hidden="1"/>
    </xf>
    <xf numFmtId="49" fontId="104" fillId="0" borderId="62" xfId="9" applyNumberFormat="1" applyFont="1" applyBorder="1" applyAlignment="1" applyProtection="1">
      <alignment vertical="center" wrapText="1" shrinkToFit="1"/>
      <protection hidden="1"/>
    </xf>
    <xf numFmtId="49" fontId="104" fillId="0" borderId="64" xfId="9" applyNumberFormat="1" applyFont="1" applyBorder="1" applyAlignment="1" applyProtection="1">
      <alignment vertical="center" wrapText="1" shrinkToFit="1"/>
      <protection hidden="1"/>
    </xf>
    <xf numFmtId="49" fontId="104" fillId="0" borderId="65" xfId="9" applyNumberFormat="1" applyFont="1" applyBorder="1" applyAlignment="1" applyProtection="1">
      <alignment vertical="center" wrapText="1" shrinkToFit="1"/>
      <protection hidden="1"/>
    </xf>
    <xf numFmtId="49" fontId="104" fillId="0" borderId="66" xfId="9" applyNumberFormat="1" applyFont="1" applyBorder="1" applyAlignment="1" applyProtection="1">
      <alignment vertical="center" wrapText="1" shrinkToFit="1"/>
      <protection hidden="1"/>
    </xf>
    <xf numFmtId="49" fontId="47" fillId="19" borderId="105" xfId="9" applyNumberFormat="1" applyFont="1" applyFill="1" applyBorder="1" applyAlignment="1" applyProtection="1">
      <alignment horizontal="center" vertical="center" shrinkToFit="1"/>
      <protection locked="0"/>
    </xf>
    <xf numFmtId="49" fontId="78" fillId="0" borderId="60" xfId="9" applyNumberFormat="1" applyFont="1" applyBorder="1" applyAlignment="1" applyProtection="1">
      <alignment horizontal="center" vertical="center" textRotation="255" wrapText="1" shrinkToFit="1"/>
      <protection hidden="1"/>
    </xf>
    <xf numFmtId="49" fontId="78" fillId="0" borderId="61" xfId="9" applyNumberFormat="1" applyFont="1" applyBorder="1" applyAlignment="1" applyProtection="1">
      <alignment horizontal="center" vertical="center" textRotation="255" wrapText="1" shrinkToFit="1"/>
      <protection hidden="1"/>
    </xf>
    <xf numFmtId="49" fontId="78" fillId="0" borderId="62" xfId="9" applyNumberFormat="1" applyFont="1" applyBorder="1" applyAlignment="1" applyProtection="1">
      <alignment horizontal="center" vertical="center" textRotation="255" wrapText="1" shrinkToFit="1"/>
      <protection hidden="1"/>
    </xf>
    <xf numFmtId="49" fontId="78" fillId="0" borderId="63" xfId="9" applyNumberFormat="1" applyFont="1" applyBorder="1" applyAlignment="1" applyProtection="1">
      <alignment horizontal="center" vertical="center" textRotation="255" wrapText="1" shrinkToFit="1"/>
      <protection hidden="1"/>
    </xf>
    <xf numFmtId="49" fontId="78" fillId="0" borderId="0" xfId="9" applyNumberFormat="1" applyFont="1" applyBorder="1" applyAlignment="1" applyProtection="1">
      <alignment horizontal="center" vertical="center" textRotation="255" wrapText="1" shrinkToFit="1"/>
      <protection hidden="1"/>
    </xf>
    <xf numFmtId="49" fontId="78" fillId="0" borderId="107" xfId="9" applyNumberFormat="1" applyFont="1" applyBorder="1" applyAlignment="1" applyProtection="1">
      <alignment horizontal="center" vertical="center" textRotation="255" wrapText="1" shrinkToFit="1"/>
      <protection hidden="1"/>
    </xf>
    <xf numFmtId="49" fontId="11" fillId="0" borderId="61" xfId="9" applyNumberFormat="1" applyFont="1" applyBorder="1" applyAlignment="1" applyProtection="1">
      <alignment horizontal="distributed" vertical="center" shrinkToFit="1"/>
      <protection hidden="1"/>
    </xf>
    <xf numFmtId="49" fontId="11" fillId="0" borderId="62" xfId="9" applyNumberFormat="1" applyFont="1" applyBorder="1" applyAlignment="1" applyProtection="1">
      <alignment horizontal="distributed" vertical="center" shrinkToFit="1"/>
      <protection hidden="1"/>
    </xf>
    <xf numFmtId="0" fontId="47" fillId="19" borderId="108" xfId="9" applyFont="1" applyFill="1" applyBorder="1" applyAlignment="1" applyProtection="1">
      <alignment vertical="center" shrinkToFit="1"/>
      <protection locked="0"/>
    </xf>
    <xf numFmtId="0" fontId="47" fillId="19" borderId="105" xfId="9" applyFont="1" applyFill="1" applyBorder="1" applyAlignment="1" applyProtection="1">
      <alignment vertical="center" shrinkToFit="1"/>
      <protection locked="0"/>
    </xf>
    <xf numFmtId="0" fontId="47" fillId="19" borderId="106" xfId="9" applyFont="1" applyFill="1" applyBorder="1" applyAlignment="1" applyProtection="1">
      <alignment vertical="center" shrinkToFit="1"/>
      <protection locked="0"/>
    </xf>
    <xf numFmtId="49" fontId="82" fillId="5" borderId="108" xfId="9" applyNumberFormat="1" applyFont="1" applyFill="1" applyBorder="1" applyAlignment="1" applyProtection="1">
      <alignment vertical="center" shrinkToFit="1"/>
      <protection hidden="1"/>
    </xf>
    <xf numFmtId="49" fontId="82" fillId="5" borderId="105" xfId="9" applyNumberFormat="1" applyFont="1" applyFill="1" applyBorder="1" applyAlignment="1" applyProtection="1">
      <alignment vertical="center" shrinkToFit="1"/>
      <protection hidden="1"/>
    </xf>
    <xf numFmtId="49" fontId="82" fillId="5" borderId="106" xfId="9" applyNumberFormat="1" applyFont="1" applyFill="1" applyBorder="1" applyAlignment="1" applyProtection="1">
      <alignment vertical="center" shrinkToFit="1"/>
      <protection hidden="1"/>
    </xf>
    <xf numFmtId="49" fontId="11" fillId="0" borderId="63" xfId="9" applyNumberFormat="1" applyFont="1" applyBorder="1" applyAlignment="1" applyProtection="1">
      <alignment horizontal="distributed" vertical="center" shrinkToFit="1"/>
      <protection hidden="1"/>
    </xf>
    <xf numFmtId="49" fontId="11" fillId="0" borderId="0" xfId="9" applyNumberFormat="1" applyFont="1" applyBorder="1" applyAlignment="1" applyProtection="1">
      <alignment horizontal="distributed" vertical="center" shrinkToFit="1"/>
      <protection hidden="1"/>
    </xf>
    <xf numFmtId="49" fontId="11" fillId="0" borderId="107" xfId="9" applyNumberFormat="1" applyFont="1" applyBorder="1" applyAlignment="1" applyProtection="1">
      <alignment horizontal="distributed" vertical="center" shrinkToFit="1"/>
      <protection hidden="1"/>
    </xf>
    <xf numFmtId="49" fontId="82" fillId="10" borderId="108" xfId="9" applyNumberFormat="1" applyFont="1" applyFill="1" applyBorder="1" applyAlignment="1" applyProtection="1">
      <alignment horizontal="center" vertical="center" wrapText="1" shrinkToFit="1"/>
      <protection hidden="1"/>
    </xf>
    <xf numFmtId="49" fontId="82" fillId="10" borderId="105" xfId="9" applyNumberFormat="1" applyFont="1" applyFill="1" applyBorder="1" applyAlignment="1" applyProtection="1">
      <alignment horizontal="center" vertical="center" wrapText="1" shrinkToFit="1"/>
      <protection hidden="1"/>
    </xf>
    <xf numFmtId="49" fontId="82" fillId="10" borderId="106" xfId="9" applyNumberFormat="1" applyFont="1" applyFill="1" applyBorder="1" applyAlignment="1" applyProtection="1">
      <alignment horizontal="center" vertical="center" wrapText="1" shrinkToFit="1"/>
      <protection hidden="1"/>
    </xf>
    <xf numFmtId="49" fontId="19" fillId="10" borderId="108" xfId="9" applyNumberFormat="1" applyFont="1" applyFill="1" applyBorder="1" applyAlignment="1" applyProtection="1">
      <alignment vertical="center" shrinkToFit="1"/>
      <protection hidden="1"/>
    </xf>
    <xf numFmtId="49" fontId="19" fillId="10" borderId="105" xfId="9" applyNumberFormat="1" applyFont="1" applyFill="1" applyBorder="1" applyAlignment="1" applyProtection="1">
      <alignment vertical="center" shrinkToFit="1"/>
      <protection hidden="1"/>
    </xf>
    <xf numFmtId="49" fontId="19" fillId="10" borderId="106" xfId="9" applyNumberFormat="1" applyFont="1" applyFill="1" applyBorder="1" applyAlignment="1" applyProtection="1">
      <alignment vertical="center" shrinkToFit="1"/>
      <protection hidden="1"/>
    </xf>
    <xf numFmtId="49" fontId="11" fillId="0" borderId="60" xfId="9" applyNumberFormat="1" applyFont="1" applyBorder="1" applyAlignment="1" applyProtection="1">
      <alignment horizontal="distributed" vertical="center" shrinkToFit="1"/>
      <protection hidden="1"/>
    </xf>
    <xf numFmtId="49" fontId="47" fillId="19" borderId="108" xfId="9" applyNumberFormat="1" applyFont="1" applyFill="1" applyBorder="1" applyAlignment="1" applyProtection="1">
      <alignment vertical="center" shrinkToFit="1"/>
      <protection locked="0"/>
    </xf>
    <xf numFmtId="49" fontId="47" fillId="19" borderId="105" xfId="9" applyNumberFormat="1" applyFont="1" applyFill="1" applyBorder="1" applyAlignment="1" applyProtection="1">
      <alignment vertical="center" shrinkToFit="1"/>
      <protection locked="0"/>
    </xf>
    <xf numFmtId="49" fontId="47" fillId="19" borderId="106" xfId="9" applyNumberFormat="1" applyFont="1" applyFill="1" applyBorder="1" applyAlignment="1" applyProtection="1">
      <alignment vertical="center" shrinkToFit="1"/>
      <protection locked="0"/>
    </xf>
    <xf numFmtId="49" fontId="86" fillId="5" borderId="105" xfId="9" applyNumberFormat="1" applyFont="1" applyFill="1" applyBorder="1" applyAlignment="1" applyProtection="1">
      <alignment vertical="center" shrinkToFit="1"/>
      <protection hidden="1"/>
    </xf>
    <xf numFmtId="49" fontId="86" fillId="5" borderId="106" xfId="9" applyNumberFormat="1" applyFont="1" applyFill="1" applyBorder="1" applyAlignment="1" applyProtection="1">
      <alignment vertical="center" shrinkToFit="1"/>
      <protection hidden="1"/>
    </xf>
    <xf numFmtId="49" fontId="11" fillId="0" borderId="65" xfId="9" applyNumberFormat="1" applyFont="1" applyBorder="1" applyAlignment="1" applyProtection="1">
      <alignment horizontal="distributed" vertical="center" shrinkToFit="1"/>
      <protection hidden="1"/>
    </xf>
    <xf numFmtId="49" fontId="11" fillId="0" borderId="66" xfId="9" applyNumberFormat="1" applyFont="1" applyBorder="1" applyAlignment="1" applyProtection="1">
      <alignment horizontal="distributed" vertical="center" shrinkToFit="1"/>
      <protection hidden="1"/>
    </xf>
    <xf numFmtId="49" fontId="11" fillId="0" borderId="64" xfId="9" applyNumberFormat="1" applyFont="1" applyBorder="1" applyAlignment="1" applyProtection="1">
      <alignment horizontal="distributed" vertical="center" shrinkToFit="1"/>
      <protection hidden="1"/>
    </xf>
    <xf numFmtId="49" fontId="47" fillId="19" borderId="61" xfId="9" applyNumberFormat="1" applyFont="1" applyFill="1" applyBorder="1" applyAlignment="1" applyProtection="1">
      <alignment horizontal="center" vertical="center" shrinkToFit="1"/>
      <protection locked="0"/>
    </xf>
    <xf numFmtId="49" fontId="47" fillId="19" borderId="65" xfId="9" applyNumberFormat="1" applyFont="1" applyFill="1" applyBorder="1" applyAlignment="1" applyProtection="1">
      <alignment horizontal="center" vertical="center" shrinkToFit="1"/>
      <protection locked="0"/>
    </xf>
    <xf numFmtId="49" fontId="86" fillId="0" borderId="60" xfId="9" applyNumberFormat="1" applyFont="1" applyBorder="1" applyAlignment="1" applyProtection="1">
      <alignment vertical="center" wrapText="1" shrinkToFit="1"/>
      <protection hidden="1"/>
    </xf>
    <xf numFmtId="49" fontId="86" fillId="0" borderId="61" xfId="9" applyNumberFormat="1" applyFont="1" applyBorder="1" applyAlignment="1" applyProtection="1">
      <alignment vertical="center" wrapText="1" shrinkToFit="1"/>
      <protection hidden="1"/>
    </xf>
    <xf numFmtId="49" fontId="86" fillId="0" borderId="62" xfId="9" applyNumberFormat="1" applyFont="1" applyBorder="1" applyAlignment="1" applyProtection="1">
      <alignment vertical="center" wrapText="1" shrinkToFit="1"/>
      <protection hidden="1"/>
    </xf>
    <xf numFmtId="49" fontId="86" fillId="0" borderId="64" xfId="9" applyNumberFormat="1" applyFont="1" applyBorder="1" applyAlignment="1" applyProtection="1">
      <alignment vertical="center" wrapText="1" shrinkToFit="1"/>
      <protection hidden="1"/>
    </xf>
    <xf numFmtId="49" fontId="86" fillId="0" borderId="65" xfId="9" applyNumberFormat="1" applyFont="1" applyBorder="1" applyAlignment="1" applyProtection="1">
      <alignment vertical="center" wrapText="1" shrinkToFit="1"/>
      <protection hidden="1"/>
    </xf>
    <xf numFmtId="49" fontId="86" fillId="0" borderId="66" xfId="9" applyNumberFormat="1" applyFont="1" applyBorder="1" applyAlignment="1" applyProtection="1">
      <alignment vertical="center" wrapText="1" shrinkToFit="1"/>
      <protection hidden="1"/>
    </xf>
    <xf numFmtId="49" fontId="47" fillId="19" borderId="121" xfId="9" applyNumberFormat="1" applyFont="1" applyFill="1" applyBorder="1" applyAlignment="1" applyProtection="1">
      <alignment horizontal="left" vertical="center" shrinkToFit="1"/>
      <protection locked="0"/>
    </xf>
    <xf numFmtId="49" fontId="47" fillId="19" borderId="122" xfId="9" applyNumberFormat="1" applyFont="1" applyFill="1" applyBorder="1" applyAlignment="1" applyProtection="1">
      <alignment horizontal="left" vertical="center" shrinkToFit="1"/>
      <protection locked="0"/>
    </xf>
    <xf numFmtId="49" fontId="47" fillId="19" borderId="123" xfId="9" applyNumberFormat="1" applyFont="1" applyFill="1" applyBorder="1" applyAlignment="1" applyProtection="1">
      <alignment horizontal="left" vertical="center" shrinkToFit="1"/>
      <protection locked="0"/>
    </xf>
    <xf numFmtId="49" fontId="47" fillId="13" borderId="104" xfId="9" applyNumberFormat="1" applyFont="1" applyFill="1" applyBorder="1" applyAlignment="1" applyProtection="1">
      <alignment horizontal="center" vertical="center" shrinkToFit="1"/>
      <protection locked="0"/>
    </xf>
    <xf numFmtId="49" fontId="47" fillId="13" borderId="60" xfId="9" applyNumberFormat="1" applyFont="1" applyFill="1" applyBorder="1" applyAlignment="1" applyProtection="1">
      <alignment horizontal="center" vertical="center" shrinkToFit="1"/>
      <protection locked="0"/>
    </xf>
    <xf numFmtId="49" fontId="47" fillId="13" borderId="61" xfId="9" applyNumberFormat="1" applyFont="1" applyFill="1" applyBorder="1" applyAlignment="1" applyProtection="1">
      <alignment horizontal="center" vertical="center" shrinkToFit="1"/>
      <protection locked="0"/>
    </xf>
    <xf numFmtId="49" fontId="47" fillId="13" borderId="62" xfId="9" applyNumberFormat="1" applyFont="1" applyFill="1" applyBorder="1" applyAlignment="1" applyProtection="1">
      <alignment horizontal="center" vertical="center" shrinkToFit="1"/>
      <protection locked="0"/>
    </xf>
    <xf numFmtId="49" fontId="19" fillId="0" borderId="60" xfId="9" applyNumberFormat="1" applyFont="1" applyBorder="1" applyAlignment="1" applyProtection="1">
      <alignment vertical="center" shrinkToFit="1"/>
      <protection hidden="1"/>
    </xf>
    <xf numFmtId="49" fontId="19" fillId="0" borderId="61" xfId="9" applyNumberFormat="1" applyFont="1" applyBorder="1" applyAlignment="1" applyProtection="1">
      <alignment vertical="center" shrinkToFit="1"/>
      <protection hidden="1"/>
    </xf>
    <xf numFmtId="49" fontId="19" fillId="0" borderId="122" xfId="9" applyNumberFormat="1" applyFont="1" applyBorder="1" applyAlignment="1" applyProtection="1">
      <alignment vertical="center" shrinkToFit="1"/>
      <protection hidden="1"/>
    </xf>
    <xf numFmtId="49" fontId="19" fillId="0" borderId="123" xfId="9" applyNumberFormat="1" applyFont="1" applyBorder="1" applyAlignment="1" applyProtection="1">
      <alignment vertical="center" shrinkToFit="1"/>
      <protection hidden="1"/>
    </xf>
    <xf numFmtId="49" fontId="10" fillId="13" borderId="121" xfId="1" applyNumberFormat="1" applyFill="1" applyBorder="1" applyAlignment="1" applyProtection="1">
      <alignment horizontal="left" vertical="center" shrinkToFit="1"/>
      <protection locked="0"/>
    </xf>
    <xf numFmtId="49" fontId="47" fillId="13" borderId="122" xfId="9" applyNumberFormat="1" applyFont="1" applyFill="1" applyBorder="1" applyAlignment="1" applyProtection="1">
      <alignment horizontal="left" vertical="center" shrinkToFit="1"/>
      <protection locked="0"/>
    </xf>
    <xf numFmtId="49" fontId="10" fillId="13" borderId="64" xfId="1" applyNumberFormat="1" applyFill="1" applyBorder="1" applyAlignment="1" applyProtection="1">
      <alignment horizontal="left" vertical="center" shrinkToFit="1"/>
      <protection locked="0"/>
    </xf>
    <xf numFmtId="49" fontId="47" fillId="13" borderId="65" xfId="9" applyNumberFormat="1" applyFont="1" applyFill="1" applyBorder="1" applyAlignment="1" applyProtection="1">
      <alignment horizontal="left" vertical="center" shrinkToFit="1"/>
      <protection locked="0"/>
    </xf>
    <xf numFmtId="49" fontId="19" fillId="0" borderId="65" xfId="9" applyNumberFormat="1" applyFont="1" applyBorder="1" applyAlignment="1" applyProtection="1">
      <alignment horizontal="center" vertical="center" shrinkToFit="1"/>
      <protection hidden="1"/>
    </xf>
    <xf numFmtId="49" fontId="19" fillId="0" borderId="66" xfId="9" applyNumberFormat="1" applyFont="1" applyBorder="1" applyAlignment="1" applyProtection="1">
      <alignment horizontal="center" vertical="center" shrinkToFit="1"/>
      <protection hidden="1"/>
    </xf>
    <xf numFmtId="49" fontId="47" fillId="0" borderId="108" xfId="9" applyNumberFormat="1" applyFont="1" applyBorder="1" applyAlignment="1" applyProtection="1">
      <alignment horizontal="left" vertical="center" shrinkToFit="1"/>
      <protection hidden="1"/>
    </xf>
    <xf numFmtId="49" fontId="47" fillId="0" borderId="105" xfId="9" applyNumberFormat="1" applyFont="1" applyBorder="1" applyAlignment="1" applyProtection="1">
      <alignment horizontal="left" vertical="center" shrinkToFit="1"/>
      <protection hidden="1"/>
    </xf>
    <xf numFmtId="49" fontId="47" fillId="0" borderId="106" xfId="9" applyNumberFormat="1" applyFont="1" applyBorder="1" applyAlignment="1" applyProtection="1">
      <alignment horizontal="left" vertical="center" shrinkToFit="1"/>
      <protection hidden="1"/>
    </xf>
    <xf numFmtId="49" fontId="82" fillId="10" borderId="66" xfId="9" applyNumberFormat="1" applyFont="1" applyFill="1" applyBorder="1" applyAlignment="1" applyProtection="1">
      <alignment horizontal="center" vertical="center" wrapText="1" shrinkToFit="1"/>
      <protection hidden="1"/>
    </xf>
    <xf numFmtId="49" fontId="47" fillId="0" borderId="64" xfId="9" applyNumberFormat="1" applyFont="1" applyBorder="1" applyAlignment="1" applyProtection="1">
      <alignment horizontal="center" vertical="center" shrinkToFit="1"/>
      <protection hidden="1"/>
    </xf>
    <xf numFmtId="49" fontId="47" fillId="0" borderId="65" xfId="9" applyNumberFormat="1" applyFont="1" applyBorder="1" applyAlignment="1" applyProtection="1">
      <alignment horizontal="center" vertical="center" shrinkToFit="1"/>
      <protection hidden="1"/>
    </xf>
    <xf numFmtId="49" fontId="47" fillId="0" borderId="105" xfId="9" applyNumberFormat="1" applyFont="1" applyBorder="1" applyAlignment="1" applyProtection="1">
      <alignment horizontal="center" vertical="center" shrinkToFit="1"/>
      <protection hidden="1"/>
    </xf>
    <xf numFmtId="49" fontId="47" fillId="0" borderId="106" xfId="9" applyNumberFormat="1" applyFont="1" applyBorder="1" applyAlignment="1" applyProtection="1">
      <alignment horizontal="center" vertical="center" shrinkToFit="1"/>
      <protection hidden="1"/>
    </xf>
    <xf numFmtId="49" fontId="11" fillId="0" borderId="60" xfId="9" applyNumberFormat="1" applyFont="1" applyFill="1" applyBorder="1" applyAlignment="1" applyProtection="1">
      <alignment horizontal="center" vertical="center" wrapText="1" shrinkToFit="1"/>
      <protection hidden="1"/>
    </xf>
    <xf numFmtId="49" fontId="11" fillId="0" borderId="61" xfId="9" applyNumberFormat="1" applyFont="1" applyFill="1" applyBorder="1" applyAlignment="1" applyProtection="1">
      <alignment horizontal="center" vertical="center" wrapText="1" shrinkToFit="1"/>
      <protection hidden="1"/>
    </xf>
    <xf numFmtId="49" fontId="11" fillId="0" borderId="62" xfId="9" applyNumberFormat="1" applyFont="1" applyFill="1" applyBorder="1" applyAlignment="1" applyProtection="1">
      <alignment horizontal="center" vertical="center" wrapText="1" shrinkToFit="1"/>
      <protection hidden="1"/>
    </xf>
    <xf numFmtId="49" fontId="11" fillId="0" borderId="63" xfId="9" applyNumberFormat="1" applyFont="1" applyFill="1" applyBorder="1" applyAlignment="1" applyProtection="1">
      <alignment horizontal="center" vertical="center" wrapText="1" shrinkToFit="1"/>
      <protection hidden="1"/>
    </xf>
    <xf numFmtId="49" fontId="11" fillId="0" borderId="0" xfId="9" applyNumberFormat="1" applyFont="1" applyFill="1" applyBorder="1" applyAlignment="1" applyProtection="1">
      <alignment horizontal="center" vertical="center" wrapText="1" shrinkToFit="1"/>
      <protection hidden="1"/>
    </xf>
    <xf numFmtId="49" fontId="11" fillId="0" borderId="107" xfId="9" applyNumberFormat="1" applyFont="1" applyFill="1" applyBorder="1" applyAlignment="1" applyProtection="1">
      <alignment horizontal="center" vertical="center" wrapText="1" shrinkToFit="1"/>
      <protection hidden="1"/>
    </xf>
    <xf numFmtId="49" fontId="11" fillId="0" borderId="110" xfId="9" applyNumberFormat="1" applyFont="1" applyFill="1" applyBorder="1" applyAlignment="1" applyProtection="1">
      <alignment horizontal="center" vertical="center" wrapText="1" shrinkToFit="1"/>
      <protection hidden="1"/>
    </xf>
    <xf numFmtId="49" fontId="11" fillId="0" borderId="111" xfId="9" applyNumberFormat="1" applyFont="1" applyFill="1" applyBorder="1" applyAlignment="1" applyProtection="1">
      <alignment horizontal="center" vertical="center" wrapText="1" shrinkToFit="1"/>
      <protection hidden="1"/>
    </xf>
    <xf numFmtId="49" fontId="11" fillId="0" borderId="112" xfId="9" applyNumberFormat="1" applyFont="1" applyFill="1" applyBorder="1" applyAlignment="1" applyProtection="1">
      <alignment horizontal="center" vertical="center" wrapText="1" shrinkToFit="1"/>
      <protection hidden="1"/>
    </xf>
    <xf numFmtId="49" fontId="83" fillId="0" borderId="108" xfId="9" applyNumberFormat="1" applyFont="1" applyBorder="1" applyAlignment="1" applyProtection="1">
      <alignment horizontal="left" vertical="center" shrinkToFit="1"/>
      <protection hidden="1"/>
    </xf>
    <xf numFmtId="49" fontId="83" fillId="0" borderId="105" xfId="9" applyNumberFormat="1" applyFont="1" applyBorder="1" applyAlignment="1" applyProtection="1">
      <alignment horizontal="left" vertical="center" shrinkToFit="1"/>
      <protection hidden="1"/>
    </xf>
    <xf numFmtId="49" fontId="83" fillId="0" borderId="106" xfId="9" applyNumberFormat="1" applyFont="1" applyBorder="1" applyAlignment="1" applyProtection="1">
      <alignment horizontal="left" vertical="center" shrinkToFit="1"/>
      <protection hidden="1"/>
    </xf>
    <xf numFmtId="49" fontId="47" fillId="0" borderId="60" xfId="9" applyNumberFormat="1" applyFont="1" applyBorder="1" applyAlignment="1" applyProtection="1">
      <alignment horizontal="center" vertical="center" shrinkToFit="1"/>
      <protection hidden="1"/>
    </xf>
    <xf numFmtId="49" fontId="47" fillId="0" borderId="62" xfId="9" applyNumberFormat="1" applyFont="1" applyBorder="1" applyAlignment="1" applyProtection="1">
      <alignment horizontal="center" vertical="center" shrinkToFit="1"/>
      <protection hidden="1"/>
    </xf>
    <xf numFmtId="49" fontId="47" fillId="0" borderId="66" xfId="9" applyNumberFormat="1" applyFont="1" applyBorder="1" applyAlignment="1" applyProtection="1">
      <alignment horizontal="center" vertical="center" shrinkToFit="1"/>
      <protection hidden="1"/>
    </xf>
    <xf numFmtId="49" fontId="11" fillId="0" borderId="61" xfId="9" applyNumberFormat="1" applyFont="1" applyBorder="1" applyAlignment="1" applyProtection="1">
      <alignment horizontal="center" vertical="center" wrapText="1" shrinkToFit="1"/>
      <protection hidden="1"/>
    </xf>
    <xf numFmtId="49" fontId="11" fillId="0" borderId="61" xfId="9" applyNumberFormat="1" applyFont="1" applyBorder="1" applyAlignment="1" applyProtection="1">
      <alignment horizontal="center" vertical="center" shrinkToFit="1"/>
      <protection hidden="1"/>
    </xf>
    <xf numFmtId="49" fontId="11" fillId="0" borderId="62" xfId="9" applyNumberFormat="1" applyFont="1" applyBorder="1" applyAlignment="1" applyProtection="1">
      <alignment horizontal="center" vertical="center" shrinkToFit="1"/>
      <protection hidden="1"/>
    </xf>
    <xf numFmtId="49" fontId="11" fillId="0" borderId="65" xfId="9" applyNumberFormat="1" applyFont="1" applyBorder="1" applyAlignment="1" applyProtection="1">
      <alignment horizontal="center" vertical="center" shrinkToFit="1"/>
      <protection hidden="1"/>
    </xf>
    <xf numFmtId="49" fontId="11" fillId="0" borderId="66" xfId="9" applyNumberFormat="1" applyFont="1" applyBorder="1" applyAlignment="1" applyProtection="1">
      <alignment horizontal="center" vertical="center" shrinkToFit="1"/>
      <protection hidden="1"/>
    </xf>
    <xf numFmtId="49" fontId="11" fillId="0" borderId="109" xfId="9" applyNumberFormat="1" applyFont="1" applyBorder="1" applyAlignment="1" applyProtection="1">
      <alignment horizontal="center" vertical="center" shrinkToFit="1"/>
      <protection hidden="1"/>
    </xf>
    <xf numFmtId="49" fontId="47" fillId="19" borderId="109" xfId="9" applyNumberFormat="1" applyFont="1" applyFill="1" applyBorder="1" applyAlignment="1" applyProtection="1">
      <alignment vertical="center" shrinkToFit="1"/>
      <protection locked="0"/>
    </xf>
    <xf numFmtId="49" fontId="19" fillId="0" borderId="109" xfId="9" applyNumberFormat="1" applyFont="1" applyBorder="1" applyAlignment="1" applyProtection="1">
      <alignment vertical="center" shrinkToFit="1"/>
      <protection hidden="1"/>
    </xf>
    <xf numFmtId="49" fontId="47" fillId="13" borderId="108" xfId="9" applyNumberFormat="1" applyFont="1" applyFill="1" applyBorder="1" applyAlignment="1" applyProtection="1">
      <alignment horizontal="right" vertical="center" shrinkToFit="1"/>
      <protection locked="0"/>
    </xf>
    <xf numFmtId="49" fontId="47" fillId="13" borderId="105" xfId="9" applyNumberFormat="1" applyFont="1" applyFill="1" applyBorder="1" applyAlignment="1" applyProtection="1">
      <alignment horizontal="right" vertical="center" shrinkToFit="1"/>
      <protection locked="0"/>
    </xf>
    <xf numFmtId="49" fontId="11" fillId="0" borderId="105" xfId="9" applyNumberFormat="1" applyFont="1" applyBorder="1" applyAlignment="1" applyProtection="1">
      <alignment horizontal="right" vertical="center" shrinkToFit="1"/>
      <protection hidden="1"/>
    </xf>
    <xf numFmtId="49" fontId="11" fillId="0" borderId="106" xfId="9" applyNumberFormat="1" applyFont="1" applyBorder="1" applyAlignment="1" applyProtection="1">
      <alignment horizontal="right" vertical="center" shrinkToFit="1"/>
      <protection hidden="1"/>
    </xf>
    <xf numFmtId="49" fontId="47" fillId="13" borderId="106" xfId="9" applyNumberFormat="1" applyFont="1" applyFill="1" applyBorder="1" applyAlignment="1" applyProtection="1">
      <alignment horizontal="right" vertical="center" shrinkToFit="1"/>
      <protection locked="0"/>
    </xf>
    <xf numFmtId="49" fontId="11" fillId="0" borderId="108" xfId="9" applyNumberFormat="1" applyFont="1" applyBorder="1" applyAlignment="1" applyProtection="1">
      <alignment horizontal="center" vertical="center" shrinkToFit="1"/>
      <protection hidden="1"/>
    </xf>
    <xf numFmtId="49" fontId="11" fillId="0" borderId="105" xfId="9" applyNumberFormat="1" applyFont="1" applyBorder="1" applyAlignment="1" applyProtection="1">
      <alignment horizontal="center" vertical="center" shrinkToFit="1"/>
      <protection hidden="1"/>
    </xf>
    <xf numFmtId="49" fontId="11" fillId="0" borderId="106" xfId="9" applyNumberFormat="1" applyFont="1" applyBorder="1" applyAlignment="1" applyProtection="1">
      <alignment horizontal="center" vertical="center" shrinkToFit="1"/>
      <protection hidden="1"/>
    </xf>
    <xf numFmtId="49" fontId="47" fillId="19" borderId="108" xfId="9" applyNumberFormat="1" applyFont="1" applyFill="1" applyBorder="1" applyAlignment="1" applyProtection="1">
      <alignment horizontal="center" vertical="center" shrinkToFit="1"/>
      <protection locked="0"/>
    </xf>
    <xf numFmtId="49" fontId="11" fillId="0" borderId="63" xfId="9" applyNumberFormat="1" applyFont="1" applyBorder="1" applyAlignment="1" applyProtection="1">
      <alignment horizontal="distributed" vertical="center" wrapText="1" shrinkToFit="1"/>
      <protection hidden="1"/>
    </xf>
    <xf numFmtId="49" fontId="11" fillId="0" borderId="64" xfId="9" applyNumberFormat="1" applyFont="1" applyBorder="1" applyAlignment="1" applyProtection="1">
      <alignment horizontal="distributed" vertical="center" wrapText="1" shrinkToFit="1"/>
      <protection hidden="1"/>
    </xf>
    <xf numFmtId="49" fontId="11" fillId="0" borderId="65" xfId="9" applyNumberFormat="1" applyFont="1" applyBorder="1" applyAlignment="1" applyProtection="1">
      <alignment horizontal="distributed" vertical="center" wrapText="1" shrinkToFit="1"/>
      <protection hidden="1"/>
    </xf>
    <xf numFmtId="49" fontId="11" fillId="0" borderId="66" xfId="9" applyNumberFormat="1" applyFont="1" applyBorder="1" applyAlignment="1" applyProtection="1">
      <alignment horizontal="distributed" vertical="center" wrapText="1" shrinkToFit="1"/>
      <protection hidden="1"/>
    </xf>
    <xf numFmtId="49" fontId="11" fillId="0" borderId="2" xfId="9" applyNumberFormat="1" applyFont="1" applyBorder="1" applyAlignment="1" applyProtection="1">
      <alignment horizontal="distributed" vertical="center" wrapText="1" shrinkToFit="1"/>
      <protection hidden="1"/>
    </xf>
    <xf numFmtId="49" fontId="11" fillId="0" borderId="0" xfId="9" applyNumberFormat="1" applyFont="1" applyAlignment="1" applyProtection="1">
      <alignment horizontal="distributed" vertical="center" wrapText="1" shrinkToFit="1"/>
      <protection hidden="1"/>
    </xf>
    <xf numFmtId="49" fontId="11" fillId="0" borderId="67" xfId="9" applyNumberFormat="1" applyFont="1" applyBorder="1" applyAlignment="1" applyProtection="1">
      <alignment horizontal="distributed" vertical="center" wrapText="1" shrinkToFit="1"/>
      <protection hidden="1"/>
    </xf>
    <xf numFmtId="49" fontId="92" fillId="0" borderId="2" xfId="9" applyNumberFormat="1" applyFont="1" applyFill="1" applyBorder="1" applyAlignment="1" applyProtection="1">
      <alignment horizontal="center" vertical="center" wrapText="1" shrinkToFit="1"/>
      <protection hidden="1"/>
    </xf>
    <xf numFmtId="49" fontId="92" fillId="0" borderId="61" xfId="9" applyNumberFormat="1" applyFont="1" applyFill="1" applyBorder="1" applyAlignment="1" applyProtection="1">
      <alignment horizontal="center" vertical="center" wrapText="1" shrinkToFit="1"/>
      <protection hidden="1"/>
    </xf>
    <xf numFmtId="49" fontId="92" fillId="0" borderId="62" xfId="9" applyNumberFormat="1" applyFont="1" applyFill="1" applyBorder="1" applyAlignment="1" applyProtection="1">
      <alignment horizontal="center" vertical="center" wrapText="1" shrinkToFit="1"/>
      <protection hidden="1"/>
    </xf>
    <xf numFmtId="49" fontId="92" fillId="0" borderId="63" xfId="9" applyNumberFormat="1" applyFont="1" applyFill="1" applyBorder="1" applyAlignment="1" applyProtection="1">
      <alignment horizontal="center" vertical="center" wrapText="1" shrinkToFit="1"/>
      <protection hidden="1"/>
    </xf>
    <xf numFmtId="49" fontId="92" fillId="0" borderId="0" xfId="9" applyNumberFormat="1" applyFont="1" applyFill="1" applyAlignment="1" applyProtection="1">
      <alignment horizontal="center" vertical="center" wrapText="1" shrinkToFit="1"/>
      <protection hidden="1"/>
    </xf>
    <xf numFmtId="49" fontId="92" fillId="0" borderId="67" xfId="9" applyNumberFormat="1" applyFont="1" applyFill="1" applyBorder="1" applyAlignment="1" applyProtection="1">
      <alignment horizontal="center" vertical="center" wrapText="1" shrinkToFit="1"/>
      <protection hidden="1"/>
    </xf>
    <xf numFmtId="49" fontId="92" fillId="0" borderId="64" xfId="9" applyNumberFormat="1" applyFont="1" applyFill="1" applyBorder="1" applyAlignment="1" applyProtection="1">
      <alignment horizontal="center" vertical="center" wrapText="1" shrinkToFit="1"/>
      <protection hidden="1"/>
    </xf>
    <xf numFmtId="49" fontId="92" fillId="0" borderId="65" xfId="9" applyNumberFormat="1" applyFont="1" applyFill="1" applyBorder="1" applyAlignment="1" applyProtection="1">
      <alignment horizontal="center" vertical="center" wrapText="1" shrinkToFit="1"/>
      <protection hidden="1"/>
    </xf>
    <xf numFmtId="49" fontId="92" fillId="0" borderId="66" xfId="9" applyNumberFormat="1" applyFont="1" applyFill="1" applyBorder="1" applyAlignment="1" applyProtection="1">
      <alignment horizontal="center" vertical="center" wrapText="1" shrinkToFit="1"/>
      <protection hidden="1"/>
    </xf>
    <xf numFmtId="49" fontId="91" fillId="0" borderId="60" xfId="9" applyNumberFormat="1" applyFont="1" applyFill="1" applyBorder="1" applyAlignment="1" applyProtection="1">
      <alignment horizontal="center" vertical="center" wrapText="1" shrinkToFit="1"/>
      <protection hidden="1"/>
    </xf>
    <xf numFmtId="49" fontId="91" fillId="0" borderId="61" xfId="9" applyNumberFormat="1" applyFont="1" applyFill="1" applyBorder="1" applyAlignment="1" applyProtection="1">
      <alignment horizontal="center" vertical="center" wrapText="1" shrinkToFit="1"/>
      <protection hidden="1"/>
    </xf>
    <xf numFmtId="49" fontId="91" fillId="0" borderId="62" xfId="9" applyNumberFormat="1" applyFont="1" applyFill="1" applyBorder="1" applyAlignment="1" applyProtection="1">
      <alignment horizontal="center" vertical="center" wrapText="1" shrinkToFit="1"/>
      <protection hidden="1"/>
    </xf>
    <xf numFmtId="49" fontId="91" fillId="0" borderId="110" xfId="9" applyNumberFormat="1" applyFont="1" applyFill="1" applyBorder="1" applyAlignment="1" applyProtection="1">
      <alignment horizontal="center" vertical="center" wrapText="1" shrinkToFit="1"/>
      <protection hidden="1"/>
    </xf>
    <xf numFmtId="49" fontId="91" fillId="0" borderId="111" xfId="9" applyNumberFormat="1" applyFont="1" applyFill="1" applyBorder="1" applyAlignment="1" applyProtection="1">
      <alignment horizontal="center" vertical="center" wrapText="1" shrinkToFit="1"/>
      <protection hidden="1"/>
    </xf>
    <xf numFmtId="49" fontId="91" fillId="0" borderId="112" xfId="9" applyNumberFormat="1" applyFont="1" applyFill="1" applyBorder="1" applyAlignment="1" applyProtection="1">
      <alignment horizontal="center" vertical="center" wrapText="1" shrinkToFit="1"/>
      <protection hidden="1"/>
    </xf>
    <xf numFmtId="0" fontId="47" fillId="0" borderId="10" xfId="9" applyFont="1" applyBorder="1" applyAlignment="1">
      <alignment horizontal="center" vertical="center"/>
    </xf>
    <xf numFmtId="0" fontId="47" fillId="0" borderId="9" xfId="9" applyFont="1" applyBorder="1" applyAlignment="1">
      <alignment horizontal="center" vertical="center"/>
    </xf>
    <xf numFmtId="49" fontId="11" fillId="0" borderId="8" xfId="9" applyNumberFormat="1" applyFont="1" applyBorder="1" applyAlignment="1" applyProtection="1">
      <alignment horizontal="distributed" vertical="center" wrapText="1" shrinkToFit="1"/>
      <protection hidden="1"/>
    </xf>
    <xf numFmtId="49" fontId="11" fillId="0" borderId="10" xfId="9" applyNumberFormat="1" applyFont="1" applyBorder="1" applyAlignment="1" applyProtection="1">
      <alignment horizontal="distributed" vertical="center" wrapText="1" shrinkToFit="1"/>
      <protection hidden="1"/>
    </xf>
    <xf numFmtId="49" fontId="11" fillId="0" borderId="9" xfId="9" applyNumberFormat="1" applyFont="1" applyBorder="1" applyAlignment="1" applyProtection="1">
      <alignment horizontal="distributed" vertical="center" wrapText="1" shrinkToFit="1"/>
      <protection hidden="1"/>
    </xf>
    <xf numFmtId="49" fontId="47" fillId="13" borderId="8" xfId="9" applyNumberFormat="1" applyFont="1" applyFill="1" applyBorder="1" applyAlignment="1" applyProtection="1">
      <alignment horizontal="center" vertical="center" shrinkToFit="1"/>
      <protection locked="0"/>
    </xf>
    <xf numFmtId="49" fontId="47" fillId="13" borderId="10" xfId="9" applyNumberFormat="1" applyFont="1" applyFill="1" applyBorder="1" applyAlignment="1" applyProtection="1">
      <alignment horizontal="center" vertical="center" shrinkToFit="1"/>
      <protection locked="0"/>
    </xf>
    <xf numFmtId="49" fontId="11" fillId="0" borderId="8" xfId="9" applyNumberFormat="1" applyFont="1" applyBorder="1" applyAlignment="1" applyProtection="1">
      <alignment horizontal="center" vertical="center" wrapText="1" shrinkToFit="1"/>
      <protection hidden="1"/>
    </xf>
    <xf numFmtId="49" fontId="11" fillId="0" borderId="10" xfId="9" applyNumberFormat="1" applyFont="1" applyBorder="1" applyAlignment="1" applyProtection="1">
      <alignment horizontal="center" vertical="center" wrapText="1" shrinkToFit="1"/>
      <protection hidden="1"/>
    </xf>
    <xf numFmtId="49" fontId="11" fillId="0" borderId="9" xfId="9" applyNumberFormat="1" applyFont="1" applyBorder="1" applyAlignment="1" applyProtection="1">
      <alignment horizontal="center" vertical="center" wrapText="1" shrinkToFit="1"/>
      <protection hidden="1"/>
    </xf>
    <xf numFmtId="49" fontId="47" fillId="13" borderId="9" xfId="9" applyNumberFormat="1" applyFont="1" applyFill="1" applyBorder="1" applyAlignment="1" applyProtection="1">
      <alignment horizontal="center" vertical="center" shrinkToFit="1"/>
      <protection locked="0"/>
    </xf>
    <xf numFmtId="49" fontId="47" fillId="19" borderId="2" xfId="9" applyNumberFormat="1" applyFont="1" applyFill="1" applyBorder="1" applyAlignment="1" applyProtection="1">
      <alignment horizontal="right" vertical="center" shrinkToFit="1"/>
      <protection locked="0"/>
    </xf>
    <xf numFmtId="49" fontId="47" fillId="19" borderId="62" xfId="9" applyNumberFormat="1" applyFont="1" applyFill="1" applyBorder="1" applyAlignment="1" applyProtection="1">
      <alignment horizontal="right" vertical="center" shrinkToFit="1"/>
      <protection locked="0"/>
    </xf>
    <xf numFmtId="49" fontId="47" fillId="19" borderId="110" xfId="9" applyNumberFormat="1" applyFont="1" applyFill="1" applyBorder="1" applyAlignment="1" applyProtection="1">
      <alignment horizontal="right" vertical="center" shrinkToFit="1"/>
      <protection locked="0"/>
    </xf>
    <xf numFmtId="49" fontId="47" fillId="19" borderId="112" xfId="9" applyNumberFormat="1" applyFont="1" applyFill="1" applyBorder="1" applyAlignment="1" applyProtection="1">
      <alignment horizontal="right" vertical="center" shrinkToFit="1"/>
      <protection locked="0"/>
    </xf>
    <xf numFmtId="49" fontId="11" fillId="0" borderId="61" xfId="9" applyNumberFormat="1" applyFont="1" applyBorder="1" applyAlignment="1" applyProtection="1">
      <alignment horizontal="left" vertical="center" shrinkToFit="1"/>
      <protection hidden="1"/>
    </xf>
    <xf numFmtId="49" fontId="11" fillId="0" borderId="62" xfId="9" applyNumberFormat="1" applyFont="1" applyBorder="1" applyAlignment="1" applyProtection="1">
      <alignment horizontal="left" vertical="center" shrinkToFit="1"/>
      <protection hidden="1"/>
    </xf>
    <xf numFmtId="49" fontId="11" fillId="0" borderId="111" xfId="9" applyNumberFormat="1" applyFont="1" applyBorder="1" applyAlignment="1" applyProtection="1">
      <alignment horizontal="left" vertical="center" shrinkToFit="1"/>
      <protection hidden="1"/>
    </xf>
    <xf numFmtId="49" fontId="11" fillId="0" borderId="112" xfId="9" applyNumberFormat="1" applyFont="1" applyBorder="1" applyAlignment="1" applyProtection="1">
      <alignment horizontal="left" vertical="center" shrinkToFit="1"/>
      <protection hidden="1"/>
    </xf>
    <xf numFmtId="49" fontId="93" fillId="0" borderId="2" xfId="9" applyNumberFormat="1" applyFont="1" applyFill="1" applyBorder="1" applyAlignment="1" applyProtection="1">
      <alignment horizontal="center" vertical="center" wrapText="1" shrinkToFit="1"/>
      <protection hidden="1"/>
    </xf>
    <xf numFmtId="49" fontId="93" fillId="0" borderId="61" xfId="9" applyNumberFormat="1" applyFont="1" applyFill="1" applyBorder="1" applyAlignment="1" applyProtection="1">
      <alignment horizontal="center" vertical="center" wrapText="1" shrinkToFit="1"/>
      <protection hidden="1"/>
    </xf>
    <xf numFmtId="49" fontId="93" fillId="0" borderId="62" xfId="9" applyNumberFormat="1" applyFont="1" applyFill="1" applyBorder="1" applyAlignment="1" applyProtection="1">
      <alignment horizontal="center" vertical="center" wrapText="1" shrinkToFit="1"/>
      <protection hidden="1"/>
    </xf>
    <xf numFmtId="49" fontId="93" fillId="0" borderId="64" xfId="9" applyNumberFormat="1" applyFont="1" applyFill="1" applyBorder="1" applyAlignment="1" applyProtection="1">
      <alignment horizontal="center" vertical="center" wrapText="1" shrinkToFit="1"/>
      <protection hidden="1"/>
    </xf>
    <xf numFmtId="49" fontId="93" fillId="0" borderId="65" xfId="9" applyNumberFormat="1" applyFont="1" applyFill="1" applyBorder="1" applyAlignment="1" applyProtection="1">
      <alignment horizontal="center" vertical="center" wrapText="1" shrinkToFit="1"/>
      <protection hidden="1"/>
    </xf>
    <xf numFmtId="49" fontId="93" fillId="0" borderId="66" xfId="9" applyNumberFormat="1" applyFont="1" applyFill="1" applyBorder="1" applyAlignment="1" applyProtection="1">
      <alignment horizontal="center" vertical="center" wrapText="1" shrinkToFit="1"/>
      <protection hidden="1"/>
    </xf>
    <xf numFmtId="49" fontId="47" fillId="19" borderId="61" xfId="9" applyNumberFormat="1" applyFont="1" applyFill="1" applyBorder="1" applyAlignment="1" applyProtection="1">
      <alignment horizontal="right" vertical="center" shrinkToFit="1"/>
      <protection locked="0"/>
    </xf>
    <xf numFmtId="49" fontId="47" fillId="19" borderId="111" xfId="9" applyNumberFormat="1" applyFont="1" applyFill="1" applyBorder="1" applyAlignment="1" applyProtection="1">
      <alignment horizontal="right" vertical="center" shrinkToFit="1"/>
      <protection locked="0"/>
    </xf>
    <xf numFmtId="49" fontId="19" fillId="0" borderId="61" xfId="9" applyNumberFormat="1" applyFont="1" applyBorder="1" applyAlignment="1" applyProtection="1">
      <alignment horizontal="left" vertical="center" shrinkToFit="1"/>
      <protection hidden="1"/>
    </xf>
    <xf numFmtId="49" fontId="19" fillId="0" borderId="111" xfId="9" applyNumberFormat="1" applyFont="1" applyBorder="1" applyAlignment="1" applyProtection="1">
      <alignment horizontal="left" vertical="center" shrinkToFit="1"/>
      <protection hidden="1"/>
    </xf>
    <xf numFmtId="49" fontId="11" fillId="0" borderId="111" xfId="9" applyNumberFormat="1" applyFont="1" applyBorder="1" applyAlignment="1" applyProtection="1">
      <alignment horizontal="center" vertical="center" shrinkToFit="1"/>
      <protection hidden="1"/>
    </xf>
    <xf numFmtId="49" fontId="19" fillId="0" borderId="10" xfId="9" applyNumberFormat="1" applyFont="1" applyBorder="1" applyAlignment="1" applyProtection="1">
      <alignment vertical="center" shrinkToFit="1"/>
      <protection hidden="1"/>
    </xf>
    <xf numFmtId="49" fontId="19" fillId="0" borderId="9" xfId="9" applyNumberFormat="1" applyFont="1" applyBorder="1" applyAlignment="1" applyProtection="1">
      <alignment vertical="center" shrinkToFit="1"/>
      <protection hidden="1"/>
    </xf>
    <xf numFmtId="49" fontId="47" fillId="12" borderId="8" xfId="9" applyNumberFormat="1" applyFont="1" applyFill="1" applyBorder="1" applyAlignment="1" applyProtection="1">
      <alignment horizontal="center" vertical="center" shrinkToFit="1"/>
      <protection locked="0"/>
    </xf>
    <xf numFmtId="49" fontId="47" fillId="12" borderId="10" xfId="9" applyNumberFormat="1" applyFont="1" applyFill="1" applyBorder="1" applyAlignment="1" applyProtection="1">
      <alignment horizontal="center" vertical="center" shrinkToFit="1"/>
      <protection locked="0"/>
    </xf>
    <xf numFmtId="0" fontId="54" fillId="0" borderId="65" xfId="9" applyFont="1" applyBorder="1" applyAlignment="1">
      <alignment horizontal="left" vertical="center"/>
    </xf>
    <xf numFmtId="49" fontId="11" fillId="0" borderId="61" xfId="9" applyNumberFormat="1" applyFont="1" applyBorder="1" applyAlignment="1" applyProtection="1">
      <alignment vertical="center" shrinkToFit="1"/>
      <protection hidden="1"/>
    </xf>
    <xf numFmtId="49" fontId="11" fillId="0" borderId="65" xfId="9" applyNumberFormat="1" applyFont="1" applyBorder="1" applyAlignment="1" applyProtection="1">
      <alignment vertical="center" shrinkToFit="1"/>
      <protection hidden="1"/>
    </xf>
    <xf numFmtId="49" fontId="80" fillId="0" borderId="61" xfId="9" applyNumberFormat="1" applyFont="1" applyBorder="1" applyAlignment="1" applyProtection="1">
      <alignment horizontal="left" vertical="center" shrinkToFit="1"/>
      <protection hidden="1"/>
    </xf>
    <xf numFmtId="49" fontId="80" fillId="0" borderId="65" xfId="9" applyNumberFormat="1" applyFont="1" applyBorder="1" applyAlignment="1" applyProtection="1">
      <alignment horizontal="left" vertical="center" shrinkToFit="1"/>
      <protection hidden="1"/>
    </xf>
    <xf numFmtId="49" fontId="81" fillId="0" borderId="61" xfId="12" applyNumberFormat="1" applyFont="1" applyBorder="1" applyAlignment="1" applyProtection="1">
      <alignment vertical="center" shrinkToFit="1"/>
      <protection hidden="1"/>
    </xf>
    <xf numFmtId="49" fontId="81" fillId="0" borderId="62" xfId="12" applyNumberFormat="1" applyFont="1" applyBorder="1" applyAlignment="1" applyProtection="1">
      <alignment vertical="center" shrinkToFit="1"/>
      <protection hidden="1"/>
    </xf>
    <xf numFmtId="49" fontId="81" fillId="0" borderId="65" xfId="12" applyNumberFormat="1" applyFont="1" applyBorder="1" applyAlignment="1" applyProtection="1">
      <alignment vertical="center" shrinkToFit="1"/>
      <protection hidden="1"/>
    </xf>
    <xf numFmtId="49" fontId="81" fillId="0" borderId="66" xfId="12" applyNumberFormat="1" applyFont="1" applyBorder="1" applyAlignment="1" applyProtection="1">
      <alignment vertical="center" shrinkToFit="1"/>
      <protection hidden="1"/>
    </xf>
    <xf numFmtId="49" fontId="11" fillId="0" borderId="142" xfId="9" applyNumberFormat="1" applyFont="1" applyBorder="1" applyAlignment="1" applyProtection="1">
      <alignment horizontal="distributed" vertical="center" shrinkToFit="1"/>
      <protection hidden="1"/>
    </xf>
    <xf numFmtId="49" fontId="11" fillId="0" borderId="145" xfId="9" applyNumberFormat="1" applyFont="1" applyBorder="1" applyAlignment="1" applyProtection="1">
      <alignment horizontal="distributed" vertical="center" shrinkToFit="1"/>
      <protection hidden="1"/>
    </xf>
    <xf numFmtId="49" fontId="11" fillId="0" borderId="144" xfId="9" applyNumberFormat="1" applyFont="1" applyBorder="1" applyAlignment="1" applyProtection="1">
      <alignment horizontal="distributed" vertical="center" shrinkToFit="1"/>
      <protection hidden="1"/>
    </xf>
    <xf numFmtId="49" fontId="11" fillId="0" borderId="146" xfId="9" applyNumberFormat="1" applyFont="1" applyBorder="1" applyAlignment="1" applyProtection="1">
      <alignment horizontal="distributed" vertical="center" shrinkToFit="1"/>
      <protection hidden="1"/>
    </xf>
    <xf numFmtId="49" fontId="11" fillId="0" borderId="142" xfId="9" applyNumberFormat="1" applyFont="1" applyBorder="1" applyAlignment="1" applyProtection="1">
      <alignment horizontal="right" vertical="center" shrinkToFit="1"/>
      <protection hidden="1"/>
    </xf>
    <xf numFmtId="49" fontId="11" fillId="0" borderId="61" xfId="9" applyNumberFormat="1" applyFont="1" applyBorder="1" applyAlignment="1" applyProtection="1">
      <alignment horizontal="right" vertical="center" shrinkToFit="1"/>
      <protection hidden="1"/>
    </xf>
    <xf numFmtId="49" fontId="11" fillId="0" borderId="145" xfId="9" applyNumberFormat="1" applyFont="1" applyBorder="1" applyAlignment="1" applyProtection="1">
      <alignment horizontal="right" vertical="center" shrinkToFit="1"/>
      <protection hidden="1"/>
    </xf>
    <xf numFmtId="49" fontId="11" fillId="0" borderId="144" xfId="9" applyNumberFormat="1" applyFont="1" applyBorder="1" applyAlignment="1" applyProtection="1">
      <alignment horizontal="right" vertical="center" shrinkToFit="1"/>
      <protection hidden="1"/>
    </xf>
    <xf numFmtId="49" fontId="21" fillId="19" borderId="142" xfId="9" applyNumberFormat="1" applyFont="1" applyFill="1" applyBorder="1" applyAlignment="1" applyProtection="1">
      <alignment horizontal="center" vertical="center" shrinkToFit="1"/>
      <protection locked="0"/>
    </xf>
    <xf numFmtId="49" fontId="21" fillId="19" borderId="62" xfId="9" applyNumberFormat="1" applyFont="1" applyFill="1" applyBorder="1" applyAlignment="1" applyProtection="1">
      <alignment horizontal="center" vertical="center" shrinkToFit="1"/>
      <protection locked="0"/>
    </xf>
    <xf numFmtId="49" fontId="21" fillId="19" borderId="145" xfId="9" applyNumberFormat="1" applyFont="1" applyFill="1" applyBorder="1" applyAlignment="1" applyProtection="1">
      <alignment horizontal="center" vertical="center" shrinkToFit="1"/>
      <protection locked="0"/>
    </xf>
    <xf numFmtId="49" fontId="21" fillId="19" borderId="146" xfId="9" applyNumberFormat="1" applyFont="1" applyFill="1" applyBorder="1" applyAlignment="1" applyProtection="1">
      <alignment horizontal="center" vertical="center" shrinkToFit="1"/>
      <protection locked="0"/>
    </xf>
    <xf numFmtId="49" fontId="11" fillId="0" borderId="144" xfId="9" applyNumberFormat="1" applyFont="1" applyBorder="1" applyAlignment="1" applyProtection="1">
      <alignment vertical="center" shrinkToFit="1"/>
      <protection hidden="1"/>
    </xf>
    <xf numFmtId="49" fontId="54" fillId="0" borderId="2" xfId="9" applyNumberFormat="1" applyFont="1" applyFill="1" applyBorder="1" applyAlignment="1" applyProtection="1">
      <alignment horizontal="center" vertical="center"/>
      <protection hidden="1"/>
    </xf>
    <xf numFmtId="49" fontId="54" fillId="0" borderId="61" xfId="9" applyNumberFormat="1" applyFont="1" applyFill="1" applyBorder="1" applyAlignment="1" applyProtection="1">
      <alignment horizontal="center" vertical="center"/>
      <protection hidden="1"/>
    </xf>
    <xf numFmtId="49" fontId="54" fillId="0" borderId="62" xfId="9" applyNumberFormat="1" applyFont="1" applyFill="1" applyBorder="1" applyAlignment="1" applyProtection="1">
      <alignment horizontal="center" vertical="center"/>
      <protection hidden="1"/>
    </xf>
    <xf numFmtId="49" fontId="54" fillId="0" borderId="2" xfId="9" applyNumberFormat="1" applyFont="1" applyFill="1" applyBorder="1" applyAlignment="1" applyProtection="1">
      <alignment horizontal="center" vertical="center" wrapText="1"/>
      <protection hidden="1"/>
    </xf>
    <xf numFmtId="49" fontId="54" fillId="0" borderId="61" xfId="9" applyNumberFormat="1" applyFont="1" applyFill="1" applyBorder="1" applyAlignment="1" applyProtection="1">
      <alignment horizontal="center" vertical="center" wrapText="1"/>
      <protection hidden="1"/>
    </xf>
    <xf numFmtId="49" fontId="54" fillId="0" borderId="62" xfId="9" applyNumberFormat="1" applyFont="1" applyFill="1" applyBorder="1" applyAlignment="1" applyProtection="1">
      <alignment horizontal="center" vertical="center" wrapText="1"/>
      <protection hidden="1"/>
    </xf>
    <xf numFmtId="49" fontId="69" fillId="0" borderId="104" xfId="9" applyNumberFormat="1" applyFont="1" applyBorder="1" applyAlignment="1" applyProtection="1">
      <alignment horizontal="center" vertical="center" shrinkToFit="1"/>
      <protection hidden="1"/>
    </xf>
    <xf numFmtId="49" fontId="69" fillId="0" borderId="15" xfId="9" applyNumberFormat="1" applyFont="1" applyBorder="1" applyAlignment="1" applyProtection="1">
      <alignment horizontal="center" vertical="center" shrinkToFit="1"/>
      <protection hidden="1"/>
    </xf>
    <xf numFmtId="49" fontId="69" fillId="0" borderId="117" xfId="9" applyNumberFormat="1" applyFont="1" applyBorder="1" applyAlignment="1" applyProtection="1">
      <alignment horizontal="center" vertical="center" shrinkToFit="1"/>
      <protection hidden="1"/>
    </xf>
    <xf numFmtId="49" fontId="11" fillId="0" borderId="60" xfId="12" applyNumberFormat="1" applyFont="1" applyBorder="1" applyAlignment="1" applyProtection="1">
      <alignment horizontal="distributed" vertical="center" shrinkToFit="1"/>
      <protection hidden="1"/>
    </xf>
    <xf numFmtId="49" fontId="11" fillId="0" borderId="61" xfId="12" applyNumberFormat="1" applyFont="1" applyBorder="1" applyAlignment="1" applyProtection="1">
      <alignment horizontal="distributed" vertical="center" shrinkToFit="1"/>
      <protection hidden="1"/>
    </xf>
    <xf numFmtId="49" fontId="11" fillId="0" borderId="62" xfId="12" applyNumberFormat="1" applyFont="1" applyBorder="1" applyAlignment="1" applyProtection="1">
      <alignment horizontal="distributed" vertical="center" shrinkToFit="1"/>
      <protection hidden="1"/>
    </xf>
    <xf numFmtId="49" fontId="11" fillId="0" borderId="64" xfId="12" applyNumberFormat="1" applyFont="1" applyBorder="1" applyAlignment="1" applyProtection="1">
      <alignment horizontal="distributed" vertical="center" shrinkToFit="1"/>
      <protection hidden="1"/>
    </xf>
    <xf numFmtId="49" fontId="11" fillId="0" borderId="65" xfId="12" applyNumberFormat="1" applyFont="1" applyBorder="1" applyAlignment="1" applyProtection="1">
      <alignment horizontal="distributed" vertical="center" shrinkToFit="1"/>
      <protection hidden="1"/>
    </xf>
    <xf numFmtId="49" fontId="11" fillId="0" borderId="66" xfId="12" applyNumberFormat="1" applyFont="1" applyBorder="1" applyAlignment="1" applyProtection="1">
      <alignment horizontal="distributed" vertical="center" shrinkToFit="1"/>
      <protection hidden="1"/>
    </xf>
    <xf numFmtId="49" fontId="11" fillId="0" borderId="60" xfId="9" applyNumberFormat="1" applyFont="1" applyBorder="1" applyAlignment="1" applyProtection="1">
      <alignment horizontal="right" vertical="center" shrinkToFit="1"/>
      <protection hidden="1"/>
    </xf>
    <xf numFmtId="49" fontId="11" fillId="0" borderId="64" xfId="9" applyNumberFormat="1" applyFont="1" applyBorder="1" applyAlignment="1" applyProtection="1">
      <alignment horizontal="right" vertical="center" shrinkToFit="1"/>
      <protection hidden="1"/>
    </xf>
    <xf numFmtId="49" fontId="11" fillId="0" borderId="65" xfId="9" applyNumberFormat="1" applyFont="1" applyBorder="1" applyAlignment="1" applyProtection="1">
      <alignment horizontal="right" vertical="center" shrinkToFit="1"/>
      <protection hidden="1"/>
    </xf>
    <xf numFmtId="49" fontId="21" fillId="13" borderId="60" xfId="9" applyNumberFormat="1" applyFont="1" applyFill="1" applyBorder="1" applyAlignment="1" applyProtection="1">
      <alignment horizontal="center" vertical="center" shrinkToFit="1"/>
      <protection locked="0"/>
    </xf>
    <xf numFmtId="49" fontId="21" fillId="13" borderId="62" xfId="9" applyNumberFormat="1" applyFont="1" applyFill="1" applyBorder="1" applyAlignment="1" applyProtection="1">
      <alignment horizontal="center" vertical="center" shrinkToFit="1"/>
      <protection locked="0"/>
    </xf>
    <xf numFmtId="49" fontId="21" fillId="13" borderId="64" xfId="9" applyNumberFormat="1" applyFont="1" applyFill="1" applyBorder="1" applyAlignment="1" applyProtection="1">
      <alignment horizontal="center" vertical="center" shrinkToFit="1"/>
      <protection locked="0"/>
    </xf>
    <xf numFmtId="49" fontId="21" fillId="13" borderId="66" xfId="9" applyNumberFormat="1" applyFont="1" applyFill="1" applyBorder="1" applyAlignment="1" applyProtection="1">
      <alignment horizontal="center" vertical="center" shrinkToFit="1"/>
      <protection locked="0"/>
    </xf>
    <xf numFmtId="0" fontId="86" fillId="0" borderId="115" xfId="9" applyFont="1" applyBorder="1" applyAlignment="1" applyProtection="1">
      <alignment vertical="center" shrinkToFit="1"/>
      <protection hidden="1"/>
    </xf>
    <xf numFmtId="0" fontId="86" fillId="0" borderId="113" xfId="9" applyFont="1" applyBorder="1" applyAlignment="1" applyProtection="1">
      <alignment vertical="center" shrinkToFit="1"/>
      <protection hidden="1"/>
    </xf>
    <xf numFmtId="0" fontId="86" fillId="0" borderId="114" xfId="9" applyFont="1" applyBorder="1" applyAlignment="1" applyProtection="1">
      <alignment vertical="center" shrinkToFit="1"/>
      <protection hidden="1"/>
    </xf>
    <xf numFmtId="49" fontId="82" fillId="10" borderId="63" xfId="9" applyNumberFormat="1" applyFont="1" applyFill="1" applyBorder="1" applyAlignment="1" applyProtection="1">
      <alignment horizontal="center" vertical="center" wrapText="1" shrinkToFit="1"/>
      <protection hidden="1"/>
    </xf>
    <xf numFmtId="49" fontId="82" fillId="10" borderId="0" xfId="9" applyNumberFormat="1" applyFont="1" applyFill="1" applyBorder="1" applyAlignment="1" applyProtection="1">
      <alignment horizontal="center" vertical="center" wrapText="1" shrinkToFit="1"/>
      <protection hidden="1"/>
    </xf>
    <xf numFmtId="49" fontId="82" fillId="10" borderId="107" xfId="9" applyNumberFormat="1" applyFont="1" applyFill="1" applyBorder="1" applyAlignment="1" applyProtection="1">
      <alignment horizontal="center" vertical="center" wrapText="1" shrinkToFit="1"/>
      <protection hidden="1"/>
    </xf>
    <xf numFmtId="49" fontId="82" fillId="10" borderId="64" xfId="9" applyNumberFormat="1" applyFont="1" applyFill="1" applyBorder="1" applyAlignment="1" applyProtection="1">
      <alignment horizontal="center" vertical="center" wrapText="1" shrinkToFit="1"/>
      <protection hidden="1"/>
    </xf>
    <xf numFmtId="49" fontId="82" fillId="10" borderId="65" xfId="9" applyNumberFormat="1" applyFont="1" applyFill="1" applyBorder="1" applyAlignment="1" applyProtection="1">
      <alignment horizontal="center" vertical="center" wrapText="1" shrinkToFit="1"/>
      <protection hidden="1"/>
    </xf>
    <xf numFmtId="0" fontId="19" fillId="10" borderId="63" xfId="9" applyFont="1" applyFill="1" applyBorder="1" applyAlignment="1" applyProtection="1">
      <alignment vertical="top" wrapText="1" shrinkToFit="1"/>
      <protection hidden="1"/>
    </xf>
    <xf numFmtId="0" fontId="19" fillId="10" borderId="0" xfId="9" applyFont="1" applyFill="1" applyBorder="1" applyAlignment="1" applyProtection="1">
      <alignment vertical="top" wrapText="1" shrinkToFit="1"/>
      <protection hidden="1"/>
    </xf>
    <xf numFmtId="0" fontId="19" fillId="10" borderId="107" xfId="9" applyFont="1" applyFill="1" applyBorder="1" applyAlignment="1" applyProtection="1">
      <alignment vertical="top" wrapText="1" shrinkToFit="1"/>
      <protection hidden="1"/>
    </xf>
    <xf numFmtId="0" fontId="19" fillId="10" borderId="64" xfId="9" applyFont="1" applyFill="1" applyBorder="1" applyAlignment="1" applyProtection="1">
      <alignment vertical="top" wrapText="1" shrinkToFit="1"/>
      <protection hidden="1"/>
    </xf>
    <xf numFmtId="0" fontId="19" fillId="10" borderId="65" xfId="9" applyFont="1" applyFill="1" applyBorder="1" applyAlignment="1" applyProtection="1">
      <alignment vertical="top" wrapText="1" shrinkToFit="1"/>
      <protection hidden="1"/>
    </xf>
    <xf numFmtId="0" fontId="19" fillId="10" borderId="66" xfId="9" applyFont="1" applyFill="1" applyBorder="1" applyAlignment="1" applyProtection="1">
      <alignment vertical="top" wrapText="1" shrinkToFit="1"/>
      <protection hidden="1"/>
    </xf>
    <xf numFmtId="49" fontId="91" fillId="0" borderId="104" xfId="9" applyNumberFormat="1" applyFont="1" applyFill="1" applyBorder="1" applyAlignment="1" applyProtection="1">
      <alignment vertical="center" textRotation="255" wrapText="1" shrinkToFit="1"/>
      <protection hidden="1"/>
    </xf>
    <xf numFmtId="49" fontId="91" fillId="0" borderId="15" xfId="9" applyNumberFormat="1" applyFont="1" applyFill="1" applyBorder="1" applyAlignment="1" applyProtection="1">
      <alignment vertical="center" textRotation="255" shrinkToFit="1"/>
      <protection hidden="1"/>
    </xf>
    <xf numFmtId="49" fontId="91" fillId="0" borderId="117" xfId="9" applyNumberFormat="1" applyFont="1" applyFill="1" applyBorder="1" applyAlignment="1" applyProtection="1">
      <alignment vertical="center" textRotation="255" shrinkToFit="1"/>
      <protection hidden="1"/>
    </xf>
    <xf numFmtId="49" fontId="19" fillId="0" borderId="108" xfId="9" applyNumberFormat="1" applyFont="1" applyBorder="1" applyAlignment="1" applyProtection="1">
      <alignment horizontal="center" vertical="center" shrinkToFit="1"/>
      <protection hidden="1"/>
    </xf>
    <xf numFmtId="49" fontId="19" fillId="0" borderId="105" xfId="9" applyNumberFormat="1" applyFont="1" applyBorder="1" applyAlignment="1" applyProtection="1">
      <alignment horizontal="center" vertical="center" shrinkToFit="1"/>
      <protection hidden="1"/>
    </xf>
    <xf numFmtId="49" fontId="19" fillId="0" borderId="106" xfId="9" applyNumberFormat="1" applyFont="1" applyBorder="1" applyAlignment="1" applyProtection="1">
      <alignment horizontal="center" vertical="center" shrinkToFit="1"/>
      <protection hidden="1"/>
    </xf>
    <xf numFmtId="49" fontId="47" fillId="7" borderId="108" xfId="9" applyNumberFormat="1" applyFont="1" applyFill="1" applyBorder="1" applyAlignment="1" applyProtection="1">
      <alignment vertical="center" shrinkToFit="1"/>
      <protection hidden="1"/>
    </xf>
    <xf numFmtId="49" fontId="47" fillId="7" borderId="105" xfId="9" applyNumberFormat="1" applyFont="1" applyFill="1" applyBorder="1" applyAlignment="1" applyProtection="1">
      <alignment vertical="center" shrinkToFit="1"/>
      <protection hidden="1"/>
    </xf>
    <xf numFmtId="49" fontId="47" fillId="7" borderId="106" xfId="9" applyNumberFormat="1" applyFont="1" applyFill="1" applyBorder="1" applyAlignment="1" applyProtection="1">
      <alignment vertical="center" shrinkToFit="1"/>
      <protection hidden="1"/>
    </xf>
    <xf numFmtId="49" fontId="82" fillId="0" borderId="108" xfId="9" applyNumberFormat="1" applyFont="1" applyBorder="1" applyAlignment="1" applyProtection="1">
      <alignment horizontal="left" vertical="center" shrinkToFit="1"/>
      <protection hidden="1"/>
    </xf>
    <xf numFmtId="49" fontId="82" fillId="0" borderId="105" xfId="9" applyNumberFormat="1" applyFont="1" applyBorder="1" applyAlignment="1" applyProtection="1">
      <alignment horizontal="left" vertical="center" shrinkToFit="1"/>
      <protection hidden="1"/>
    </xf>
    <xf numFmtId="49" fontId="82" fillId="0" borderId="106" xfId="9" applyNumberFormat="1" applyFont="1" applyBorder="1" applyAlignment="1" applyProtection="1">
      <alignment horizontal="left" vertical="center" shrinkToFit="1"/>
      <protection hidden="1"/>
    </xf>
    <xf numFmtId="49" fontId="19" fillId="0" borderId="60" xfId="9" applyNumberFormat="1" applyFont="1" applyBorder="1" applyAlignment="1" applyProtection="1">
      <alignment horizontal="center" vertical="center" shrinkToFit="1"/>
      <protection hidden="1"/>
    </xf>
    <xf numFmtId="49" fontId="19" fillId="0" borderId="61" xfId="9" applyNumberFormat="1" applyFont="1" applyBorder="1" applyAlignment="1" applyProtection="1">
      <alignment horizontal="center" vertical="center" shrinkToFit="1"/>
      <protection hidden="1"/>
    </xf>
    <xf numFmtId="49" fontId="19" fillId="0" borderId="62" xfId="9" applyNumberFormat="1" applyFont="1" applyBorder="1" applyAlignment="1" applyProtection="1">
      <alignment horizontal="center" vertical="center" shrinkToFit="1"/>
      <protection hidden="1"/>
    </xf>
    <xf numFmtId="49" fontId="19" fillId="0" borderId="64" xfId="9" applyNumberFormat="1" applyFont="1" applyBorder="1" applyAlignment="1" applyProtection="1">
      <alignment horizontal="center" vertical="center" shrinkToFit="1"/>
      <protection hidden="1"/>
    </xf>
    <xf numFmtId="49" fontId="86" fillId="0" borderId="61" xfId="9" applyNumberFormat="1" applyFont="1" applyBorder="1" applyAlignment="1" applyProtection="1">
      <alignment vertical="center" shrinkToFit="1"/>
      <protection hidden="1"/>
    </xf>
    <xf numFmtId="49" fontId="86" fillId="0" borderId="62" xfId="9" applyNumberFormat="1" applyFont="1" applyBorder="1" applyAlignment="1" applyProtection="1">
      <alignment vertical="center" shrinkToFit="1"/>
      <protection hidden="1"/>
    </xf>
    <xf numFmtId="49" fontId="86" fillId="0" borderId="144" xfId="9" applyNumberFormat="1" applyFont="1" applyBorder="1" applyAlignment="1" applyProtection="1">
      <alignment vertical="center" shrinkToFit="1"/>
      <protection hidden="1"/>
    </xf>
    <xf numFmtId="49" fontId="86" fillId="0" borderId="146" xfId="9" applyNumberFormat="1" applyFont="1" applyBorder="1" applyAlignment="1" applyProtection="1">
      <alignment vertical="center" shrinkToFit="1"/>
      <protection hidden="1"/>
    </xf>
    <xf numFmtId="0" fontId="47" fillId="13" borderId="137" xfId="9" applyFont="1" applyFill="1" applyBorder="1" applyAlignment="1" applyProtection="1">
      <alignment vertical="center" shrinkToFit="1"/>
      <protection locked="0"/>
    </xf>
    <xf numFmtId="0" fontId="47" fillId="13" borderId="138" xfId="9" applyFont="1" applyFill="1" applyBorder="1" applyAlignment="1" applyProtection="1">
      <alignment vertical="center" shrinkToFit="1"/>
      <protection locked="0"/>
    </xf>
    <xf numFmtId="0" fontId="47" fillId="13" borderId="139" xfId="9" applyFont="1" applyFill="1" applyBorder="1" applyAlignment="1" applyProtection="1">
      <alignment vertical="center" shrinkToFit="1"/>
      <protection locked="0"/>
    </xf>
    <xf numFmtId="0" fontId="86" fillId="0" borderId="137" xfId="9" applyFont="1" applyBorder="1" applyAlignment="1" applyProtection="1">
      <alignment vertical="center" wrapText="1" shrinkToFit="1"/>
      <protection hidden="1"/>
    </xf>
    <xf numFmtId="0" fontId="86" fillId="0" borderId="138" xfId="9" applyFont="1" applyBorder="1" applyAlignment="1" applyProtection="1">
      <alignment vertical="center" wrapText="1" shrinkToFit="1"/>
      <protection hidden="1"/>
    </xf>
    <xf numFmtId="0" fontId="86" fillId="0" borderId="139" xfId="9" applyFont="1" applyBorder="1" applyAlignment="1" applyProtection="1">
      <alignment vertical="center" wrapText="1" shrinkToFit="1"/>
      <protection hidden="1"/>
    </xf>
    <xf numFmtId="49" fontId="82" fillId="10" borderId="60" xfId="9" applyNumberFormat="1" applyFont="1" applyFill="1" applyBorder="1" applyAlignment="1" applyProtection="1">
      <alignment horizontal="center" vertical="center" wrapText="1" shrinkToFit="1"/>
      <protection hidden="1"/>
    </xf>
    <xf numFmtId="49" fontId="82" fillId="10" borderId="61" xfId="9" applyNumberFormat="1" applyFont="1" applyFill="1" applyBorder="1" applyAlignment="1" applyProtection="1">
      <alignment horizontal="center" vertical="center" wrapText="1" shrinkToFit="1"/>
      <protection hidden="1"/>
    </xf>
    <xf numFmtId="49" fontId="82" fillId="10" borderId="62" xfId="9" applyNumberFormat="1" applyFont="1" applyFill="1" applyBorder="1" applyAlignment="1" applyProtection="1">
      <alignment horizontal="center" vertical="center" wrapText="1" shrinkToFit="1"/>
      <protection hidden="1"/>
    </xf>
    <xf numFmtId="0" fontId="19" fillId="10" borderId="60" xfId="9" applyFont="1" applyFill="1" applyBorder="1" applyAlignment="1" applyProtection="1">
      <alignment vertical="top" shrinkToFit="1"/>
      <protection hidden="1"/>
    </xf>
    <xf numFmtId="0" fontId="19" fillId="10" borderId="61" xfId="9" applyFont="1" applyFill="1" applyBorder="1" applyAlignment="1" applyProtection="1">
      <alignment vertical="top" shrinkToFit="1"/>
      <protection hidden="1"/>
    </xf>
    <xf numFmtId="0" fontId="19" fillId="10" borderId="62" xfId="9" applyFont="1" applyFill="1" applyBorder="1" applyAlignment="1" applyProtection="1">
      <alignment vertical="top" shrinkToFit="1"/>
      <protection hidden="1"/>
    </xf>
    <xf numFmtId="0" fontId="19" fillId="10" borderId="64" xfId="9" applyFont="1" applyFill="1" applyBorder="1" applyAlignment="1" applyProtection="1">
      <alignment vertical="top" shrinkToFit="1"/>
      <protection hidden="1"/>
    </xf>
    <xf numFmtId="0" fontId="19" fillId="10" borderId="65" xfId="9" applyFont="1" applyFill="1" applyBorder="1" applyAlignment="1" applyProtection="1">
      <alignment vertical="top" shrinkToFit="1"/>
      <protection hidden="1"/>
    </xf>
    <xf numFmtId="0" fontId="19" fillId="10" borderId="66" xfId="9" applyFont="1" applyFill="1" applyBorder="1" applyAlignment="1" applyProtection="1">
      <alignment vertical="top" shrinkToFit="1"/>
      <protection hidden="1"/>
    </xf>
    <xf numFmtId="49" fontId="47" fillId="13" borderId="137" xfId="9" applyNumberFormat="1" applyFont="1" applyFill="1" applyBorder="1" applyAlignment="1" applyProtection="1">
      <alignment vertical="center" shrinkToFit="1"/>
      <protection locked="0"/>
    </xf>
    <xf numFmtId="49" fontId="47" fillId="13" borderId="138" xfId="9" applyNumberFormat="1" applyFont="1" applyFill="1" applyBorder="1" applyAlignment="1" applyProtection="1">
      <alignment vertical="center" shrinkToFit="1"/>
      <protection locked="0"/>
    </xf>
    <xf numFmtId="49" fontId="47" fillId="13" borderId="139" xfId="9" applyNumberFormat="1" applyFont="1" applyFill="1" applyBorder="1" applyAlignment="1" applyProtection="1">
      <alignment vertical="center" shrinkToFit="1"/>
      <protection locked="0"/>
    </xf>
    <xf numFmtId="0" fontId="47" fillId="13" borderId="108" xfId="9" applyFont="1" applyFill="1" applyBorder="1" applyAlignment="1" applyProtection="1">
      <alignment vertical="center" shrinkToFit="1"/>
      <protection locked="0"/>
    </xf>
    <xf numFmtId="0" fontId="47" fillId="13" borderId="105" xfId="9" applyFont="1" applyFill="1" applyBorder="1" applyAlignment="1" applyProtection="1">
      <alignment vertical="center" shrinkToFit="1"/>
      <protection locked="0"/>
    </xf>
    <xf numFmtId="0" fontId="47" fillId="13" borderId="106" xfId="9" applyFont="1" applyFill="1" applyBorder="1" applyAlignment="1" applyProtection="1">
      <alignment vertical="center" shrinkToFit="1"/>
      <protection locked="0"/>
    </xf>
    <xf numFmtId="0" fontId="86" fillId="0" borderId="108" xfId="9" applyFont="1" applyBorder="1" applyAlignment="1" applyProtection="1">
      <alignment vertical="center" wrapText="1" shrinkToFit="1"/>
      <protection hidden="1"/>
    </xf>
    <xf numFmtId="0" fontId="86" fillId="0" borderId="105" xfId="9" applyFont="1" applyBorder="1" applyAlignment="1" applyProtection="1">
      <alignment vertical="center" wrapText="1" shrinkToFit="1"/>
      <protection hidden="1"/>
    </xf>
    <xf numFmtId="0" fontId="86" fillId="0" borderId="106" xfId="9" applyFont="1" applyBorder="1" applyAlignment="1" applyProtection="1">
      <alignment vertical="center" wrapText="1" shrinkToFit="1"/>
      <protection hidden="1"/>
    </xf>
    <xf numFmtId="49" fontId="11" fillId="0" borderId="60" xfId="9" applyNumberFormat="1" applyFont="1" applyBorder="1" applyAlignment="1" applyProtection="1">
      <alignment horizontal="distributed" vertical="center" wrapText="1" shrinkToFit="1"/>
      <protection hidden="1"/>
    </xf>
    <xf numFmtId="49" fontId="47" fillId="7" borderId="108" xfId="9" applyNumberFormat="1" applyFont="1" applyFill="1" applyBorder="1" applyAlignment="1">
      <alignment horizontal="center" vertical="center" shrinkToFit="1"/>
    </xf>
    <xf numFmtId="49" fontId="47" fillId="7" borderId="105" xfId="9" applyNumberFormat="1" applyFont="1" applyFill="1" applyBorder="1" applyAlignment="1">
      <alignment horizontal="center" vertical="center" shrinkToFit="1"/>
    </xf>
    <xf numFmtId="49" fontId="47" fillId="7" borderId="106" xfId="9" applyNumberFormat="1" applyFont="1" applyFill="1" applyBorder="1" applyAlignment="1">
      <alignment horizontal="center" vertical="center" shrinkToFit="1"/>
    </xf>
    <xf numFmtId="49" fontId="47" fillId="13" borderId="108" xfId="9" applyNumberFormat="1" applyFont="1" applyFill="1" applyBorder="1" applyAlignment="1" applyProtection="1">
      <alignment horizontal="left" vertical="center" shrinkToFit="1"/>
      <protection locked="0"/>
    </xf>
    <xf numFmtId="49" fontId="47" fillId="13" borderId="61" xfId="9" applyNumberFormat="1" applyFont="1" applyFill="1" applyBorder="1" applyAlignment="1" applyProtection="1">
      <alignment horizontal="left" vertical="center" shrinkToFit="1"/>
      <protection locked="0"/>
    </xf>
    <xf numFmtId="49" fontId="47" fillId="13" borderId="62" xfId="9" applyNumberFormat="1" applyFont="1" applyFill="1" applyBorder="1" applyAlignment="1" applyProtection="1">
      <alignment horizontal="left" vertical="center" shrinkToFit="1"/>
      <protection locked="0"/>
    </xf>
    <xf numFmtId="49" fontId="47" fillId="7" borderId="108" xfId="9" applyNumberFormat="1" applyFont="1" applyFill="1" applyBorder="1" applyAlignment="1" applyProtection="1">
      <alignment horizontal="left" vertical="center" shrinkToFit="1"/>
      <protection hidden="1"/>
    </xf>
    <xf numFmtId="0" fontId="47" fillId="7" borderId="105" xfId="9" applyFont="1" applyFill="1" applyBorder="1" applyAlignment="1" applyProtection="1">
      <alignment horizontal="left" vertical="center" shrinkToFit="1"/>
      <protection hidden="1"/>
    </xf>
    <xf numFmtId="0" fontId="47" fillId="7" borderId="106" xfId="9" applyFont="1" applyFill="1" applyBorder="1" applyAlignment="1" applyProtection="1">
      <alignment horizontal="left" vertical="center" shrinkToFit="1"/>
      <protection hidden="1"/>
    </xf>
    <xf numFmtId="49" fontId="11" fillId="0" borderId="121" xfId="9" applyNumberFormat="1" applyFont="1" applyBorder="1" applyAlignment="1" applyProtection="1">
      <alignment horizontal="distributed" vertical="center" shrinkToFit="1"/>
      <protection hidden="1"/>
    </xf>
    <xf numFmtId="49" fontId="11" fillId="0" borderId="122" xfId="9" applyNumberFormat="1" applyFont="1" applyBorder="1" applyAlignment="1" applyProtection="1">
      <alignment horizontal="distributed" vertical="center" shrinkToFit="1"/>
      <protection hidden="1"/>
    </xf>
    <xf numFmtId="49" fontId="11" fillId="0" borderId="123" xfId="9" applyNumberFormat="1" applyFont="1" applyBorder="1" applyAlignment="1" applyProtection="1">
      <alignment horizontal="distributed" vertical="center" shrinkToFit="1"/>
      <protection hidden="1"/>
    </xf>
    <xf numFmtId="49" fontId="47" fillId="13" borderId="105" xfId="9" applyNumberFormat="1" applyFont="1" applyFill="1" applyBorder="1" applyAlignment="1" applyProtection="1">
      <alignment horizontal="center" vertical="center" shrinkToFit="1"/>
      <protection locked="0"/>
    </xf>
    <xf numFmtId="49" fontId="47" fillId="13" borderId="106" xfId="9" applyNumberFormat="1" applyFont="1" applyFill="1" applyBorder="1" applyAlignment="1" applyProtection="1">
      <alignment horizontal="center" vertical="center" shrinkToFit="1"/>
      <protection locked="0"/>
    </xf>
    <xf numFmtId="49" fontId="47" fillId="13" borderId="108" xfId="9" applyNumberFormat="1" applyFont="1" applyFill="1" applyBorder="1" applyAlignment="1" applyProtection="1">
      <alignment horizontal="center" vertical="center" shrinkToFit="1"/>
      <protection locked="0"/>
    </xf>
    <xf numFmtId="49" fontId="86" fillId="10" borderId="108" xfId="9" applyNumberFormat="1" applyFont="1" applyFill="1" applyBorder="1" applyAlignment="1" applyProtection="1">
      <alignment horizontal="center" vertical="center" wrapText="1" shrinkToFit="1"/>
      <protection hidden="1"/>
    </xf>
    <xf numFmtId="49" fontId="86" fillId="10" borderId="105" xfId="9" applyNumberFormat="1" applyFont="1" applyFill="1" applyBorder="1" applyAlignment="1" applyProtection="1">
      <alignment horizontal="center" vertical="center" wrapText="1" shrinkToFit="1"/>
      <protection hidden="1"/>
    </xf>
    <xf numFmtId="49" fontId="86" fillId="10" borderId="106" xfId="9" applyNumberFormat="1" applyFont="1" applyFill="1" applyBorder="1" applyAlignment="1" applyProtection="1">
      <alignment horizontal="center" vertical="center" wrapText="1" shrinkToFit="1"/>
      <protection hidden="1"/>
    </xf>
    <xf numFmtId="49" fontId="47" fillId="13" borderId="142" xfId="9" applyNumberFormat="1" applyFont="1" applyFill="1" applyBorder="1" applyAlignment="1" applyProtection="1">
      <alignment vertical="center" shrinkToFit="1"/>
      <protection locked="0"/>
    </xf>
    <xf numFmtId="49" fontId="47" fillId="13" borderId="61" xfId="9" applyNumberFormat="1" applyFont="1" applyFill="1" applyBorder="1" applyAlignment="1" applyProtection="1">
      <alignment vertical="center" shrinkToFit="1"/>
      <protection locked="0"/>
    </xf>
    <xf numFmtId="49" fontId="47" fillId="13" borderId="62" xfId="9" applyNumberFormat="1" applyFont="1" applyFill="1" applyBorder="1" applyAlignment="1" applyProtection="1">
      <alignment vertical="center" shrinkToFit="1"/>
      <protection locked="0"/>
    </xf>
    <xf numFmtId="49" fontId="11" fillId="0" borderId="108" xfId="9" applyNumberFormat="1" applyFont="1" applyBorder="1" applyAlignment="1" applyProtection="1">
      <alignment horizontal="distributed" vertical="center" wrapText="1" shrinkToFit="1"/>
      <protection hidden="1"/>
    </xf>
    <xf numFmtId="49" fontId="11" fillId="0" borderId="105" xfId="9" applyNumberFormat="1" applyFont="1" applyBorder="1" applyAlignment="1" applyProtection="1">
      <alignment horizontal="distributed" vertical="center" wrapText="1" shrinkToFit="1"/>
      <protection hidden="1"/>
    </xf>
    <xf numFmtId="49" fontId="11" fillId="0" borderId="106" xfId="9" applyNumberFormat="1" applyFont="1" applyBorder="1" applyAlignment="1" applyProtection="1">
      <alignment horizontal="distributed" vertical="center" wrapText="1" shrinkToFit="1"/>
      <protection hidden="1"/>
    </xf>
    <xf numFmtId="49" fontId="47" fillId="13" borderId="108" xfId="9" applyNumberFormat="1" applyFont="1" applyFill="1" applyBorder="1" applyAlignment="1" applyProtection="1">
      <alignment vertical="center" shrinkToFit="1"/>
      <protection locked="0"/>
    </xf>
    <xf numFmtId="49" fontId="47" fillId="13" borderId="105" xfId="9" applyNumberFormat="1" applyFont="1" applyFill="1" applyBorder="1" applyAlignment="1" applyProtection="1">
      <alignment vertical="center" shrinkToFit="1"/>
      <protection locked="0"/>
    </xf>
    <xf numFmtId="49" fontId="47" fillId="13" borderId="106" xfId="9" applyNumberFormat="1" applyFont="1" applyFill="1" applyBorder="1" applyAlignment="1" applyProtection="1">
      <alignment vertical="center" shrinkToFit="1"/>
      <protection locked="0"/>
    </xf>
    <xf numFmtId="49" fontId="47" fillId="13" borderId="109" xfId="9" applyNumberFormat="1" applyFont="1" applyFill="1" applyBorder="1" applyAlignment="1" applyProtection="1">
      <alignment horizontal="center" vertical="center" shrinkToFit="1"/>
      <protection locked="0"/>
    </xf>
    <xf numFmtId="49" fontId="86" fillId="0" borderId="108" xfId="9" applyNumberFormat="1" applyFont="1" applyBorder="1" applyAlignment="1" applyProtection="1">
      <alignment vertical="center" shrinkToFit="1"/>
      <protection hidden="1"/>
    </xf>
    <xf numFmtId="49" fontId="86" fillId="0" borderId="105" xfId="9" applyNumberFormat="1" applyFont="1" applyBorder="1" applyAlignment="1" applyProtection="1">
      <alignment vertical="center" shrinkToFit="1"/>
      <protection hidden="1"/>
    </xf>
    <xf numFmtId="49" fontId="86" fillId="0" borderId="106" xfId="9" applyNumberFormat="1" applyFont="1" applyBorder="1" applyAlignment="1" applyProtection="1">
      <alignment vertical="center" shrinkToFit="1"/>
      <protection hidden="1"/>
    </xf>
    <xf numFmtId="0" fontId="86" fillId="0" borderId="108" xfId="9" applyFont="1" applyBorder="1" applyAlignment="1" applyProtection="1">
      <alignment vertical="center" shrinkToFit="1"/>
      <protection hidden="1"/>
    </xf>
    <xf numFmtId="0" fontId="86" fillId="0" borderId="105" xfId="9" applyFont="1" applyBorder="1" applyAlignment="1" applyProtection="1">
      <alignment vertical="center" shrinkToFit="1"/>
      <protection hidden="1"/>
    </xf>
    <xf numFmtId="0" fontId="86" fillId="0" borderId="106" xfId="9" applyFont="1" applyBorder="1" applyAlignment="1" applyProtection="1">
      <alignment vertical="center" shrinkToFit="1"/>
      <protection hidden="1"/>
    </xf>
    <xf numFmtId="0" fontId="86" fillId="0" borderId="108" xfId="9" applyFont="1" applyBorder="1" applyAlignment="1" applyProtection="1">
      <alignment vertical="top" shrinkToFit="1"/>
      <protection hidden="1"/>
    </xf>
    <xf numFmtId="0" fontId="86" fillId="0" borderId="105" xfId="9" applyFont="1" applyBorder="1" applyAlignment="1" applyProtection="1">
      <alignment vertical="top" shrinkToFit="1"/>
      <protection hidden="1"/>
    </xf>
    <xf numFmtId="0" fontId="86" fillId="0" borderId="106" xfId="9" applyFont="1" applyBorder="1" applyAlignment="1" applyProtection="1">
      <alignment vertical="top" shrinkToFit="1"/>
      <protection hidden="1"/>
    </xf>
    <xf numFmtId="49" fontId="47" fillId="19" borderId="106" xfId="9" applyNumberFormat="1" applyFont="1" applyFill="1" applyBorder="1" applyAlignment="1" applyProtection="1">
      <alignment horizontal="center" vertical="center" shrinkToFit="1"/>
      <protection locked="0"/>
    </xf>
    <xf numFmtId="49" fontId="19" fillId="0" borderId="105" xfId="9" applyNumberFormat="1" applyFont="1" applyBorder="1" applyAlignment="1" applyProtection="1">
      <alignment horizontal="left" vertical="center" shrinkToFit="1"/>
      <protection hidden="1"/>
    </xf>
    <xf numFmtId="49" fontId="19" fillId="0" borderId="106" xfId="9" applyNumberFormat="1" applyFont="1" applyBorder="1" applyAlignment="1" applyProtection="1">
      <alignment horizontal="left" vertical="center" shrinkToFit="1"/>
      <protection hidden="1"/>
    </xf>
    <xf numFmtId="49" fontId="84" fillId="0" borderId="64" xfId="9" applyNumberFormat="1" applyFont="1" applyBorder="1" applyAlignment="1" applyProtection="1">
      <alignment horizontal="left" vertical="center" shrinkToFit="1"/>
      <protection hidden="1"/>
    </xf>
    <xf numFmtId="49" fontId="84" fillId="0" borderId="65" xfId="9" applyNumberFormat="1" applyFont="1" applyBorder="1" applyAlignment="1" applyProtection="1">
      <alignment horizontal="left" vertical="center" shrinkToFit="1"/>
      <protection hidden="1"/>
    </xf>
    <xf numFmtId="49" fontId="84" fillId="0" borderId="105" xfId="9" applyNumberFormat="1" applyFont="1" applyBorder="1" applyAlignment="1" applyProtection="1">
      <alignment horizontal="left" vertical="center" shrinkToFit="1"/>
      <protection hidden="1"/>
    </xf>
    <xf numFmtId="49" fontId="84" fillId="0" borderId="106" xfId="9" applyNumberFormat="1" applyFont="1" applyBorder="1" applyAlignment="1" applyProtection="1">
      <alignment horizontal="left" vertical="center" shrinkToFit="1"/>
      <protection hidden="1"/>
    </xf>
    <xf numFmtId="49" fontId="47" fillId="0" borderId="63" xfId="9" applyNumberFormat="1" applyFont="1" applyBorder="1" applyAlignment="1" applyProtection="1">
      <alignment horizontal="center" vertical="center" shrinkToFit="1"/>
      <protection hidden="1"/>
    </xf>
    <xf numFmtId="49" fontId="47" fillId="0" borderId="107" xfId="9" applyNumberFormat="1" applyFont="1" applyBorder="1" applyAlignment="1" applyProtection="1">
      <alignment horizontal="center" vertical="center" shrinkToFit="1"/>
      <protection hidden="1"/>
    </xf>
    <xf numFmtId="49" fontId="47" fillId="0" borderId="110" xfId="9" applyNumberFormat="1" applyFont="1" applyBorder="1" applyAlignment="1" applyProtection="1">
      <alignment horizontal="center" vertical="center" shrinkToFit="1"/>
      <protection hidden="1"/>
    </xf>
    <xf numFmtId="49" fontId="47" fillId="0" borderId="112" xfId="9" applyNumberFormat="1" applyFont="1" applyBorder="1" applyAlignment="1" applyProtection="1">
      <alignment horizontal="center" vertical="center" shrinkToFit="1"/>
      <protection hidden="1"/>
    </xf>
    <xf numFmtId="49" fontId="82" fillId="0" borderId="109" xfId="9" applyNumberFormat="1" applyFont="1" applyBorder="1" applyAlignment="1" applyProtection="1">
      <alignment vertical="center" shrinkToFit="1"/>
      <protection hidden="1"/>
    </xf>
    <xf numFmtId="49" fontId="82" fillId="0" borderId="108" xfId="9" applyNumberFormat="1" applyFont="1" applyBorder="1" applyAlignment="1" applyProtection="1">
      <alignment horizontal="right" vertical="center" shrinkToFit="1"/>
      <protection hidden="1"/>
    </xf>
    <xf numFmtId="49" fontId="82" fillId="0" borderId="105" xfId="9" applyNumberFormat="1" applyFont="1" applyBorder="1" applyAlignment="1" applyProtection="1">
      <alignment horizontal="right" vertical="center" shrinkToFit="1"/>
      <protection hidden="1"/>
    </xf>
    <xf numFmtId="49" fontId="82" fillId="0" borderId="106" xfId="9" applyNumberFormat="1" applyFont="1" applyBorder="1" applyAlignment="1" applyProtection="1">
      <alignment horizontal="right" vertical="center" shrinkToFit="1"/>
      <protection hidden="1"/>
    </xf>
    <xf numFmtId="49" fontId="11" fillId="0" borderId="113" xfId="9" applyNumberFormat="1" applyFont="1" applyBorder="1" applyAlignment="1" applyProtection="1">
      <alignment horizontal="distributed" vertical="center" shrinkToFit="1"/>
      <protection hidden="1"/>
    </xf>
    <xf numFmtId="49" fontId="11" fillId="0" borderId="114" xfId="9" applyNumberFormat="1" applyFont="1" applyBorder="1" applyAlignment="1" applyProtection="1">
      <alignment horizontal="distributed" vertical="center" shrinkToFit="1"/>
      <protection hidden="1"/>
    </xf>
    <xf numFmtId="49" fontId="47" fillId="19" borderId="110" xfId="9" applyNumberFormat="1" applyFont="1" applyFill="1" applyBorder="1" applyAlignment="1" applyProtection="1">
      <alignment vertical="center" shrinkToFit="1"/>
      <protection locked="0"/>
    </xf>
    <xf numFmtId="49" fontId="47" fillId="19" borderId="111" xfId="9" applyNumberFormat="1" applyFont="1" applyFill="1" applyBorder="1" applyAlignment="1" applyProtection="1">
      <alignment vertical="center" shrinkToFit="1"/>
      <protection locked="0"/>
    </xf>
    <xf numFmtId="49" fontId="47" fillId="19" borderId="112" xfId="9" applyNumberFormat="1" applyFont="1" applyFill="1" applyBorder="1" applyAlignment="1" applyProtection="1">
      <alignment vertical="center" shrinkToFit="1"/>
      <protection locked="0"/>
    </xf>
    <xf numFmtId="49" fontId="86" fillId="0" borderId="115" xfId="9" applyNumberFormat="1" applyFont="1" applyBorder="1" applyAlignment="1" applyProtection="1">
      <alignment vertical="center" shrinkToFit="1"/>
      <protection hidden="1"/>
    </xf>
    <xf numFmtId="49" fontId="86" fillId="0" borderId="113" xfId="9" applyNumberFormat="1" applyFont="1" applyBorder="1" applyAlignment="1" applyProtection="1">
      <alignment vertical="center" shrinkToFit="1"/>
      <protection hidden="1"/>
    </xf>
    <xf numFmtId="49" fontId="86" fillId="0" borderId="114" xfId="9" applyNumberFormat="1" applyFont="1" applyBorder="1" applyAlignment="1" applyProtection="1">
      <alignment vertical="center" shrinkToFit="1"/>
      <protection hidden="1"/>
    </xf>
    <xf numFmtId="49" fontId="11" fillId="0" borderId="105" xfId="9" applyNumberFormat="1" applyFont="1" applyBorder="1" applyAlignment="1" applyProtection="1">
      <alignment vertical="center" shrinkToFit="1"/>
      <protection hidden="1"/>
    </xf>
    <xf numFmtId="49" fontId="11" fillId="0" borderId="106" xfId="9" applyNumberFormat="1" applyFont="1" applyBorder="1" applyAlignment="1" applyProtection="1">
      <alignment vertical="center" shrinkToFit="1"/>
      <protection hidden="1"/>
    </xf>
    <xf numFmtId="49" fontId="47" fillId="13" borderId="64" xfId="9" applyNumberFormat="1" applyFont="1" applyFill="1" applyBorder="1" applyAlignment="1" applyProtection="1">
      <alignment horizontal="center" vertical="center" shrinkToFit="1"/>
      <protection locked="0"/>
    </xf>
    <xf numFmtId="49" fontId="47" fillId="13" borderId="65" xfId="9" applyNumberFormat="1" applyFont="1" applyFill="1" applyBorder="1" applyAlignment="1" applyProtection="1">
      <alignment horizontal="center" vertical="center" shrinkToFit="1"/>
      <protection locked="0"/>
    </xf>
    <xf numFmtId="49" fontId="47" fillId="13" borderId="66" xfId="9" applyNumberFormat="1" applyFont="1" applyFill="1" applyBorder="1" applyAlignment="1" applyProtection="1">
      <alignment horizontal="center" vertical="center" shrinkToFit="1"/>
      <protection locked="0"/>
    </xf>
    <xf numFmtId="49" fontId="19" fillId="0" borderId="0" xfId="9" applyNumberFormat="1" applyFont="1" applyBorder="1" applyAlignment="1" applyProtection="1">
      <alignment vertical="center" shrinkToFit="1"/>
      <protection hidden="1"/>
    </xf>
    <xf numFmtId="49" fontId="85" fillId="0" borderId="65" xfId="1" applyNumberFormat="1" applyFont="1" applyBorder="1" applyAlignment="1" applyProtection="1">
      <alignment horizontal="center" vertical="center" shrinkToFit="1"/>
      <protection hidden="1"/>
    </xf>
    <xf numFmtId="49" fontId="78" fillId="0" borderId="247" xfId="9" applyNumberFormat="1" applyFont="1" applyBorder="1" applyAlignment="1" applyProtection="1">
      <alignment horizontal="center" vertical="center" textRotation="255" wrapText="1" shrinkToFit="1"/>
      <protection hidden="1"/>
    </xf>
    <xf numFmtId="49" fontId="78" fillId="0" borderId="110" xfId="9" applyNumberFormat="1" applyFont="1" applyBorder="1" applyAlignment="1" applyProtection="1">
      <alignment horizontal="center" vertical="center" textRotation="255" wrapText="1" shrinkToFit="1"/>
      <protection hidden="1"/>
    </xf>
    <xf numFmtId="49" fontId="78" fillId="0" borderId="111" xfId="9" applyNumberFormat="1" applyFont="1" applyBorder="1" applyAlignment="1" applyProtection="1">
      <alignment horizontal="center" vertical="center" textRotation="255" wrapText="1" shrinkToFit="1"/>
      <protection hidden="1"/>
    </xf>
    <xf numFmtId="49" fontId="78" fillId="0" borderId="112" xfId="9" applyNumberFormat="1" applyFont="1" applyBorder="1" applyAlignment="1" applyProtection="1">
      <alignment horizontal="center" vertical="center" textRotation="255" wrapText="1" shrinkToFit="1"/>
      <protection hidden="1"/>
    </xf>
    <xf numFmtId="49" fontId="47" fillId="13" borderId="105" xfId="9" applyNumberFormat="1" applyFont="1" applyFill="1" applyBorder="1" applyAlignment="1" applyProtection="1">
      <alignment horizontal="left" vertical="center" shrinkToFit="1"/>
      <protection locked="0"/>
    </xf>
    <xf numFmtId="49" fontId="19" fillId="0" borderId="62" xfId="9" applyNumberFormat="1" applyFont="1" applyBorder="1" applyAlignment="1" applyProtection="1">
      <alignment vertical="center" shrinkToFit="1"/>
      <protection hidden="1"/>
    </xf>
    <xf numFmtId="49" fontId="19" fillId="0" borderId="65" xfId="9" applyNumberFormat="1" applyFont="1" applyBorder="1" applyAlignment="1" applyProtection="1">
      <alignment vertical="center" shrinkToFit="1"/>
      <protection hidden="1"/>
    </xf>
    <xf numFmtId="49" fontId="19" fillId="0" borderId="66" xfId="9" applyNumberFormat="1" applyFont="1" applyBorder="1" applyAlignment="1" applyProtection="1">
      <alignment vertical="center" shrinkToFit="1"/>
      <protection hidden="1"/>
    </xf>
    <xf numFmtId="49" fontId="47" fillId="13" borderId="106" xfId="9" applyNumberFormat="1" applyFont="1" applyFill="1" applyBorder="1" applyAlignment="1" applyProtection="1">
      <alignment horizontal="left" vertical="center" shrinkToFit="1"/>
      <protection locked="0"/>
    </xf>
    <xf numFmtId="49" fontId="47" fillId="0" borderId="121" xfId="9" applyNumberFormat="1" applyFont="1" applyBorder="1" applyAlignment="1" applyProtection="1">
      <alignment horizontal="center" vertical="center" shrinkToFit="1"/>
      <protection hidden="1"/>
    </xf>
    <xf numFmtId="49" fontId="47" fillId="0" borderId="122" xfId="9" applyNumberFormat="1" applyFont="1" applyBorder="1" applyAlignment="1" applyProtection="1">
      <alignment horizontal="center" vertical="center" shrinkToFit="1"/>
      <protection hidden="1"/>
    </xf>
    <xf numFmtId="49" fontId="47" fillId="0" borderId="123" xfId="9" applyNumberFormat="1" applyFont="1" applyBorder="1" applyAlignment="1" applyProtection="1">
      <alignment horizontal="center" vertical="center" shrinkToFit="1"/>
      <protection hidden="1"/>
    </xf>
    <xf numFmtId="49" fontId="11" fillId="0" borderId="108" xfId="9" applyNumberFormat="1" applyFont="1" applyBorder="1" applyAlignment="1" applyProtection="1">
      <alignment horizontal="right" vertical="center" shrinkToFit="1"/>
      <protection hidden="1"/>
    </xf>
    <xf numFmtId="49" fontId="80" fillId="5" borderId="108" xfId="9" applyNumberFormat="1" applyFont="1" applyFill="1" applyBorder="1" applyAlignment="1" applyProtection="1">
      <alignment horizontal="center" vertical="center" shrinkToFit="1"/>
      <protection hidden="1"/>
    </xf>
    <xf numFmtId="49" fontId="47" fillId="13" borderId="121" xfId="9" applyNumberFormat="1" applyFont="1" applyFill="1" applyBorder="1" applyAlignment="1" applyProtection="1">
      <alignment horizontal="left" vertical="center" shrinkToFit="1"/>
      <protection locked="0"/>
    </xf>
    <xf numFmtId="49" fontId="47" fillId="13" borderId="123" xfId="9" applyNumberFormat="1" applyFont="1" applyFill="1" applyBorder="1" applyAlignment="1" applyProtection="1">
      <alignment horizontal="left" vertical="center" shrinkToFit="1"/>
      <protection locked="0"/>
    </xf>
    <xf numFmtId="49" fontId="11" fillId="5" borderId="121" xfId="9" applyNumberFormat="1" applyFont="1" applyFill="1" applyBorder="1" applyAlignment="1" applyProtection="1">
      <alignment horizontal="center" vertical="center" shrinkToFit="1"/>
      <protection hidden="1"/>
    </xf>
    <xf numFmtId="49" fontId="11" fillId="5" borderId="122" xfId="9" applyNumberFormat="1" applyFont="1" applyFill="1" applyBorder="1" applyAlignment="1" applyProtection="1">
      <alignment horizontal="center" vertical="center" shrinkToFit="1"/>
      <protection hidden="1"/>
    </xf>
    <xf numFmtId="187" fontId="11" fillId="13" borderId="122" xfId="9" applyNumberFormat="1" applyFont="1" applyFill="1" applyBorder="1" applyAlignment="1" applyProtection="1">
      <alignment horizontal="center" vertical="center" shrinkToFit="1"/>
      <protection locked="0"/>
    </xf>
    <xf numFmtId="49" fontId="47" fillId="19" borderId="115" xfId="9" applyNumberFormat="1" applyFont="1" applyFill="1" applyBorder="1" applyAlignment="1" applyProtection="1">
      <alignment horizontal="right" vertical="center" shrinkToFit="1"/>
      <protection locked="0"/>
    </xf>
    <xf numFmtId="49" fontId="47" fillId="19" borderId="113" xfId="9" applyNumberFormat="1" applyFont="1" applyFill="1" applyBorder="1" applyAlignment="1" applyProtection="1">
      <alignment horizontal="right" vertical="center" shrinkToFit="1"/>
      <protection locked="0"/>
    </xf>
    <xf numFmtId="49" fontId="47" fillId="19" borderId="114" xfId="9" applyNumberFormat="1" applyFont="1" applyFill="1" applyBorder="1" applyAlignment="1" applyProtection="1">
      <alignment horizontal="right" vertical="center" shrinkToFit="1"/>
      <protection locked="0"/>
    </xf>
    <xf numFmtId="49" fontId="80" fillId="0" borderId="115" xfId="9" applyNumberFormat="1" applyFont="1" applyBorder="1" applyAlignment="1" applyProtection="1">
      <alignment horizontal="left" vertical="center" shrinkToFit="1"/>
      <protection hidden="1"/>
    </xf>
    <xf numFmtId="49" fontId="80" fillId="0" borderId="113" xfId="9" applyNumberFormat="1" applyFont="1" applyBorder="1" applyAlignment="1" applyProtection="1">
      <alignment horizontal="left" vertical="center" shrinkToFit="1"/>
      <protection hidden="1"/>
    </xf>
    <xf numFmtId="49" fontId="80" fillId="0" borderId="114" xfId="9" applyNumberFormat="1" applyFont="1" applyBorder="1" applyAlignment="1" applyProtection="1">
      <alignment horizontal="left" vertical="center" shrinkToFit="1"/>
      <protection hidden="1"/>
    </xf>
    <xf numFmtId="0" fontId="47" fillId="9" borderId="108" xfId="9" applyFont="1" applyFill="1" applyBorder="1" applyAlignment="1" applyProtection="1">
      <alignment vertical="center" shrinkToFit="1"/>
      <protection locked="0"/>
    </xf>
    <xf numFmtId="0" fontId="47" fillId="9" borderId="105" xfId="9" applyFont="1" applyFill="1" applyBorder="1" applyAlignment="1" applyProtection="1">
      <alignment vertical="center" shrinkToFit="1"/>
      <protection locked="0"/>
    </xf>
    <xf numFmtId="0" fontId="47" fillId="9" borderId="65" xfId="9" applyFont="1" applyFill="1" applyBorder="1" applyAlignment="1" applyProtection="1">
      <alignment vertical="center" shrinkToFit="1"/>
      <protection locked="0"/>
    </xf>
    <xf numFmtId="0" fontId="47" fillId="9" borderId="106" xfId="9" applyFont="1" applyFill="1" applyBorder="1" applyAlignment="1" applyProtection="1">
      <alignment vertical="center" shrinkToFit="1"/>
      <protection locked="0"/>
    </xf>
    <xf numFmtId="49" fontId="47" fillId="9" borderId="108" xfId="9" applyNumberFormat="1" applyFont="1" applyFill="1" applyBorder="1" applyAlignment="1" applyProtection="1">
      <alignment vertical="center" shrinkToFit="1"/>
      <protection locked="0"/>
    </xf>
    <xf numFmtId="49" fontId="47" fillId="9" borderId="105" xfId="9" applyNumberFormat="1" applyFont="1" applyFill="1" applyBorder="1" applyAlignment="1" applyProtection="1">
      <alignment vertical="center" shrinkToFit="1"/>
      <protection locked="0"/>
    </xf>
    <xf numFmtId="49" fontId="47" fillId="9" borderId="106" xfId="9" applyNumberFormat="1" applyFont="1" applyFill="1" applyBorder="1" applyAlignment="1" applyProtection="1">
      <alignment vertical="center" shrinkToFit="1"/>
      <protection locked="0"/>
    </xf>
    <xf numFmtId="0" fontId="82" fillId="0" borderId="108" xfId="9" applyFont="1" applyBorder="1" applyAlignment="1" applyProtection="1">
      <alignment vertical="center" wrapText="1" shrinkToFit="1"/>
      <protection hidden="1"/>
    </xf>
    <xf numFmtId="0" fontId="82" fillId="0" borderId="105" xfId="9" applyFont="1" applyBorder="1" applyAlignment="1" applyProtection="1">
      <alignment vertical="center" wrapText="1" shrinkToFit="1"/>
      <protection hidden="1"/>
    </xf>
    <xf numFmtId="0" fontId="82" fillId="0" borderId="106" xfId="9" applyFont="1" applyBorder="1" applyAlignment="1" applyProtection="1">
      <alignment vertical="center" wrapText="1" shrinkToFit="1"/>
      <protection hidden="1"/>
    </xf>
    <xf numFmtId="0" fontId="82" fillId="0" borderId="108" xfId="9" applyFont="1" applyBorder="1" applyAlignment="1" applyProtection="1">
      <alignment vertical="center" shrinkToFit="1"/>
      <protection hidden="1"/>
    </xf>
    <xf numFmtId="0" fontId="82" fillId="0" borderId="105" xfId="9" applyFont="1" applyBorder="1" applyAlignment="1" applyProtection="1">
      <alignment vertical="center" shrinkToFit="1"/>
      <protection hidden="1"/>
    </xf>
    <xf numFmtId="0" fontId="82" fillId="0" borderId="106" xfId="9" applyFont="1" applyBorder="1" applyAlignment="1" applyProtection="1">
      <alignment vertical="center" shrinkToFit="1"/>
      <protection hidden="1"/>
    </xf>
    <xf numFmtId="0" fontId="19" fillId="10" borderId="60" xfId="9" applyFont="1" applyFill="1" applyBorder="1" applyAlignment="1" applyProtection="1">
      <alignment vertical="top" wrapText="1" shrinkToFit="1"/>
      <protection hidden="1"/>
    </xf>
    <xf numFmtId="0" fontId="19" fillId="10" borderId="61" xfId="9" applyFont="1" applyFill="1" applyBorder="1" applyAlignment="1" applyProtection="1">
      <alignment vertical="top" wrapText="1" shrinkToFit="1"/>
      <protection hidden="1"/>
    </xf>
    <xf numFmtId="0" fontId="19" fillId="10" borderId="62" xfId="9" applyFont="1" applyFill="1" applyBorder="1" applyAlignment="1" applyProtection="1">
      <alignment vertical="top" wrapText="1" shrinkToFit="1"/>
      <protection hidden="1"/>
    </xf>
    <xf numFmtId="49" fontId="47" fillId="12" borderId="108" xfId="9" applyNumberFormat="1" applyFont="1" applyFill="1" applyBorder="1" applyAlignment="1" applyProtection="1">
      <alignment horizontal="left" vertical="center" shrinkToFit="1"/>
      <protection locked="0"/>
    </xf>
    <xf numFmtId="49" fontId="47" fillId="12" borderId="105" xfId="9" applyNumberFormat="1" applyFont="1" applyFill="1" applyBorder="1" applyAlignment="1" applyProtection="1">
      <alignment horizontal="left" vertical="center" shrinkToFit="1"/>
      <protection locked="0"/>
    </xf>
    <xf numFmtId="49" fontId="47" fillId="12" borderId="106" xfId="9" applyNumberFormat="1" applyFont="1" applyFill="1" applyBorder="1" applyAlignment="1" applyProtection="1">
      <alignment horizontal="left" vertical="center" shrinkToFit="1"/>
      <protection locked="0"/>
    </xf>
    <xf numFmtId="49" fontId="82" fillId="0" borderId="108" xfId="9" applyNumberFormat="1" applyFont="1" applyBorder="1" applyAlignment="1" applyProtection="1">
      <alignment vertical="center" shrinkToFit="1"/>
      <protection hidden="1"/>
    </xf>
    <xf numFmtId="49" fontId="82" fillId="0" borderId="105" xfId="9" applyNumberFormat="1" applyFont="1" applyBorder="1" applyAlignment="1" applyProtection="1">
      <alignment vertical="center" shrinkToFit="1"/>
      <protection hidden="1"/>
    </xf>
    <xf numFmtId="49" fontId="82" fillId="0" borderId="106" xfId="9" applyNumberFormat="1" applyFont="1" applyBorder="1" applyAlignment="1" applyProtection="1">
      <alignment vertical="center" shrinkToFit="1"/>
      <protection hidden="1"/>
    </xf>
    <xf numFmtId="49" fontId="19" fillId="10" borderId="64" xfId="9" applyNumberFormat="1" applyFont="1" applyFill="1" applyBorder="1" applyAlignment="1" applyProtection="1">
      <alignment vertical="center" shrinkToFit="1"/>
      <protection hidden="1"/>
    </xf>
    <xf numFmtId="49" fontId="19" fillId="10" borderId="65" xfId="9" applyNumberFormat="1" applyFont="1" applyFill="1" applyBorder="1" applyAlignment="1" applyProtection="1">
      <alignment vertical="center" shrinkToFit="1"/>
      <protection hidden="1"/>
    </xf>
    <xf numFmtId="49" fontId="19" fillId="10" borderId="66" xfId="9" applyNumberFormat="1" applyFont="1" applyFill="1" applyBorder="1" applyAlignment="1" applyProtection="1">
      <alignment vertical="center" shrinkToFit="1"/>
      <protection hidden="1"/>
    </xf>
    <xf numFmtId="49" fontId="47" fillId="12" borderId="108" xfId="9" applyNumberFormat="1" applyFont="1" applyFill="1" applyBorder="1" applyAlignment="1" applyProtection="1">
      <alignment horizontal="center" vertical="center" shrinkToFit="1"/>
      <protection locked="0"/>
    </xf>
    <xf numFmtId="49" fontId="47" fillId="12" borderId="105" xfId="9" applyNumberFormat="1" applyFont="1" applyFill="1" applyBorder="1" applyAlignment="1" applyProtection="1">
      <alignment horizontal="center" vertical="center" shrinkToFit="1"/>
      <protection locked="0"/>
    </xf>
    <xf numFmtId="180" fontId="47" fillId="7" borderId="108" xfId="9" applyNumberFormat="1" applyFont="1" applyFill="1" applyBorder="1" applyAlignment="1" applyProtection="1">
      <alignment horizontal="left" vertical="center" shrinkToFit="1"/>
      <protection hidden="1"/>
    </xf>
    <xf numFmtId="180" fontId="47" fillId="7" borderId="105" xfId="9" applyNumberFormat="1" applyFont="1" applyFill="1" applyBorder="1" applyAlignment="1" applyProtection="1">
      <alignment horizontal="left" vertical="center" shrinkToFit="1"/>
      <protection hidden="1"/>
    </xf>
    <xf numFmtId="180" fontId="47" fillId="7" borderId="106" xfId="9" applyNumberFormat="1" applyFont="1" applyFill="1" applyBorder="1" applyAlignment="1" applyProtection="1">
      <alignment horizontal="left" vertical="center" shrinkToFit="1"/>
      <protection hidden="1"/>
    </xf>
    <xf numFmtId="49" fontId="47" fillId="9" borderId="8" xfId="9" applyNumberFormat="1" applyFont="1" applyFill="1" applyBorder="1" applyAlignment="1" applyProtection="1">
      <alignment horizontal="center" vertical="center" shrinkToFit="1"/>
      <protection locked="0"/>
    </xf>
    <xf numFmtId="49" fontId="47" fillId="9" borderId="9" xfId="9" applyNumberFormat="1" applyFont="1" applyFill="1" applyBorder="1" applyAlignment="1" applyProtection="1">
      <alignment horizontal="center" vertical="center" shrinkToFit="1"/>
      <protection locked="0"/>
    </xf>
    <xf numFmtId="49" fontId="85" fillId="0" borderId="10" xfId="1" applyNumberFormat="1" applyFont="1" applyBorder="1" applyAlignment="1" applyProtection="1">
      <alignment horizontal="center" vertical="center" shrinkToFit="1"/>
      <protection hidden="1"/>
    </xf>
    <xf numFmtId="49" fontId="54" fillId="0" borderId="7" xfId="9" applyNumberFormat="1" applyFont="1" applyFill="1" applyBorder="1" applyAlignment="1" applyProtection="1">
      <alignment horizontal="center" vertical="center" textRotation="255" shrinkToFit="1"/>
      <protection hidden="1"/>
    </xf>
    <xf numFmtId="49" fontId="54" fillId="0" borderId="15" xfId="9" applyNumberFormat="1" applyFont="1" applyFill="1" applyBorder="1" applyAlignment="1" applyProtection="1">
      <alignment horizontal="center" vertical="center" textRotation="255" shrinkToFit="1"/>
      <protection hidden="1"/>
    </xf>
    <xf numFmtId="49" fontId="11" fillId="0" borderId="61" xfId="9" applyNumberFormat="1" applyFont="1" applyFill="1" applyBorder="1" applyAlignment="1" applyProtection="1">
      <alignment horizontal="center" vertical="center" textRotation="255" wrapText="1" shrinkToFit="1"/>
      <protection hidden="1"/>
    </xf>
    <xf numFmtId="49" fontId="11" fillId="0" borderId="62" xfId="9" applyNumberFormat="1" applyFont="1" applyFill="1" applyBorder="1" applyAlignment="1" applyProtection="1">
      <alignment horizontal="center" vertical="center" textRotation="255" wrapText="1" shrinkToFit="1"/>
      <protection hidden="1"/>
    </xf>
    <xf numFmtId="49" fontId="11" fillId="0" borderId="0" xfId="9" applyNumberFormat="1" applyFont="1" applyFill="1" applyAlignment="1" applyProtection="1">
      <alignment horizontal="center" vertical="center" textRotation="255" wrapText="1" shrinkToFit="1"/>
      <protection hidden="1"/>
    </xf>
    <xf numFmtId="49" fontId="11" fillId="0" borderId="67" xfId="9" applyNumberFormat="1" applyFont="1" applyFill="1" applyBorder="1" applyAlignment="1" applyProtection="1">
      <alignment horizontal="center" vertical="center" textRotation="255" wrapText="1" shrinkToFit="1"/>
      <protection hidden="1"/>
    </xf>
    <xf numFmtId="49" fontId="11" fillId="0" borderId="65" xfId="9" applyNumberFormat="1" applyFont="1" applyFill="1" applyBorder="1" applyAlignment="1" applyProtection="1">
      <alignment horizontal="center" vertical="center" textRotation="255" wrapText="1" shrinkToFit="1"/>
      <protection hidden="1"/>
    </xf>
    <xf numFmtId="49" fontId="11" fillId="0" borderId="66" xfId="9" applyNumberFormat="1" applyFont="1" applyFill="1" applyBorder="1" applyAlignment="1" applyProtection="1">
      <alignment horizontal="center" vertical="center" textRotation="255" wrapText="1" shrinkToFit="1"/>
      <protection hidden="1"/>
    </xf>
    <xf numFmtId="3" fontId="47" fillId="13" borderId="8" xfId="9" applyNumberFormat="1" applyFont="1" applyFill="1" applyBorder="1" applyAlignment="1" applyProtection="1">
      <alignment horizontal="right" vertical="center" shrinkToFit="1"/>
      <protection locked="0"/>
    </xf>
    <xf numFmtId="3" fontId="47" fillId="13" borderId="10" xfId="9" applyNumberFormat="1" applyFont="1" applyFill="1" applyBorder="1" applyAlignment="1" applyProtection="1">
      <alignment horizontal="right" vertical="center" shrinkToFit="1"/>
      <protection locked="0"/>
    </xf>
    <xf numFmtId="3" fontId="47" fillId="13" borderId="9" xfId="9" applyNumberFormat="1" applyFont="1" applyFill="1" applyBorder="1" applyAlignment="1" applyProtection="1">
      <alignment horizontal="right" vertical="center" shrinkToFit="1"/>
      <protection locked="0"/>
    </xf>
    <xf numFmtId="49" fontId="11" fillId="0" borderId="2" xfId="9" applyNumberFormat="1" applyFont="1" applyBorder="1" applyAlignment="1" applyProtection="1">
      <alignment vertical="center" shrinkToFit="1"/>
      <protection hidden="1"/>
    </xf>
    <xf numFmtId="49" fontId="11" fillId="0" borderId="62" xfId="9" applyNumberFormat="1" applyFont="1" applyBorder="1" applyAlignment="1" applyProtection="1">
      <alignment vertical="center" shrinkToFit="1"/>
      <protection hidden="1"/>
    </xf>
    <xf numFmtId="49" fontId="82" fillId="10" borderId="8" xfId="9" applyNumberFormat="1" applyFont="1" applyFill="1" applyBorder="1" applyAlignment="1" applyProtection="1">
      <alignment horizontal="center" vertical="center" wrapText="1" shrinkToFit="1"/>
      <protection hidden="1"/>
    </xf>
    <xf numFmtId="49" fontId="82" fillId="10" borderId="10" xfId="9" applyNumberFormat="1" applyFont="1" applyFill="1" applyBorder="1" applyAlignment="1" applyProtection="1">
      <alignment horizontal="center" vertical="center" wrapText="1" shrinkToFit="1"/>
      <protection hidden="1"/>
    </xf>
    <xf numFmtId="49" fontId="82" fillId="10" borderId="9" xfId="9" applyNumberFormat="1" applyFont="1" applyFill="1" applyBorder="1" applyAlignment="1" applyProtection="1">
      <alignment horizontal="center" vertical="center" wrapText="1" shrinkToFit="1"/>
      <protection hidden="1"/>
    </xf>
    <xf numFmtId="49" fontId="11" fillId="10" borderId="8" xfId="9" applyNumberFormat="1" applyFont="1" applyFill="1" applyBorder="1" applyAlignment="1" applyProtection="1">
      <alignment vertical="center" shrinkToFit="1"/>
      <protection hidden="1"/>
    </xf>
    <xf numFmtId="49" fontId="11" fillId="10" borderId="10" xfId="9" applyNumberFormat="1" applyFont="1" applyFill="1" applyBorder="1" applyAlignment="1" applyProtection="1">
      <alignment vertical="center" shrinkToFit="1"/>
      <protection hidden="1"/>
    </xf>
    <xf numFmtId="3" fontId="11" fillId="10" borderId="10" xfId="9" applyNumberFormat="1" applyFont="1" applyFill="1" applyBorder="1" applyAlignment="1" applyProtection="1">
      <alignment vertical="center" shrinkToFit="1"/>
      <protection hidden="1"/>
    </xf>
    <xf numFmtId="3" fontId="11" fillId="10" borderId="9" xfId="9" applyNumberFormat="1" applyFont="1" applyFill="1" applyBorder="1" applyAlignment="1" applyProtection="1">
      <alignment vertical="center" shrinkToFit="1"/>
      <protection hidden="1"/>
    </xf>
    <xf numFmtId="49" fontId="47" fillId="19" borderId="2" xfId="9" applyNumberFormat="1" applyFont="1" applyFill="1" applyBorder="1" applyAlignment="1" applyProtection="1">
      <alignment horizontal="left" vertical="center" shrinkToFit="1"/>
      <protection locked="0"/>
    </xf>
    <xf numFmtId="49" fontId="47" fillId="19" borderId="61" xfId="9" applyNumberFormat="1" applyFont="1" applyFill="1" applyBorder="1" applyAlignment="1" applyProtection="1">
      <alignment horizontal="left" vertical="center" shrinkToFit="1"/>
      <protection locked="0"/>
    </xf>
    <xf numFmtId="49" fontId="47" fillId="19" borderId="62" xfId="9" applyNumberFormat="1" applyFont="1" applyFill="1" applyBorder="1" applyAlignment="1" applyProtection="1">
      <alignment horizontal="left" vertical="center" shrinkToFit="1"/>
      <protection locked="0"/>
    </xf>
    <xf numFmtId="49" fontId="80" fillId="0" borderId="8" xfId="9" applyNumberFormat="1" applyFont="1" applyBorder="1" applyAlignment="1" applyProtection="1">
      <alignment horizontal="center" vertical="center" wrapText="1" shrinkToFit="1"/>
      <protection hidden="1"/>
    </xf>
    <xf numFmtId="49" fontId="80" fillId="0" borderId="10" xfId="9" applyNumberFormat="1" applyFont="1" applyBorder="1" applyAlignment="1" applyProtection="1">
      <alignment horizontal="center" vertical="center" wrapText="1" shrinkToFit="1"/>
      <protection hidden="1"/>
    </xf>
    <xf numFmtId="49" fontId="86" fillId="0" borderId="10" xfId="9" applyNumberFormat="1" applyFont="1" applyBorder="1" applyAlignment="1" applyProtection="1">
      <alignment horizontal="left" vertical="center" wrapText="1" shrinkToFit="1"/>
      <protection hidden="1"/>
    </xf>
    <xf numFmtId="49" fontId="86" fillId="0" borderId="9" xfId="9" applyNumberFormat="1" applyFont="1" applyBorder="1" applyAlignment="1" applyProtection="1">
      <alignment horizontal="left" vertical="center" wrapText="1" shrinkToFit="1"/>
      <protection hidden="1"/>
    </xf>
    <xf numFmtId="49" fontId="47" fillId="19" borderId="8" xfId="9" applyNumberFormat="1" applyFont="1" applyFill="1" applyBorder="1" applyAlignment="1" applyProtection="1">
      <alignment vertical="center" shrinkToFit="1"/>
      <protection locked="0"/>
    </xf>
    <xf numFmtId="49" fontId="47" fillId="19" borderId="10" xfId="9" applyNumberFormat="1" applyFont="1" applyFill="1" applyBorder="1" applyAlignment="1" applyProtection="1">
      <alignment vertical="center" shrinkToFit="1"/>
      <protection locked="0"/>
    </xf>
    <xf numFmtId="49" fontId="47" fillId="19" borderId="9" xfId="9" applyNumberFormat="1" applyFont="1" applyFill="1" applyBorder="1" applyAlignment="1" applyProtection="1">
      <alignment vertical="center" shrinkToFit="1"/>
      <protection locked="0"/>
    </xf>
    <xf numFmtId="49" fontId="47" fillId="19" borderId="8" xfId="9" applyNumberFormat="1" applyFont="1" applyFill="1" applyBorder="1" applyAlignment="1" applyProtection="1">
      <alignment horizontal="center" vertical="center" shrinkToFit="1"/>
      <protection locked="0"/>
    </xf>
    <xf numFmtId="49" fontId="47" fillId="19" borderId="10" xfId="9" applyNumberFormat="1" applyFont="1" applyFill="1" applyBorder="1" applyAlignment="1" applyProtection="1">
      <alignment horizontal="center" vertical="center" shrinkToFit="1"/>
      <protection locked="0"/>
    </xf>
    <xf numFmtId="49" fontId="47" fillId="19" borderId="9" xfId="9" applyNumberFormat="1" applyFont="1" applyFill="1" applyBorder="1" applyAlignment="1" applyProtection="1">
      <alignment horizontal="center" vertical="center" shrinkToFit="1"/>
      <protection locked="0"/>
    </xf>
    <xf numFmtId="49" fontId="11" fillId="0" borderId="8" xfId="9" applyNumberFormat="1" applyFont="1" applyBorder="1" applyAlignment="1" applyProtection="1">
      <alignment horizontal="distributed" vertical="center" shrinkToFit="1"/>
      <protection hidden="1"/>
    </xf>
    <xf numFmtId="49" fontId="11" fillId="0" borderId="10" xfId="9" applyNumberFormat="1" applyFont="1" applyBorder="1" applyAlignment="1" applyProtection="1">
      <alignment horizontal="distributed" vertical="center" shrinkToFit="1"/>
      <protection hidden="1"/>
    </xf>
    <xf numFmtId="49" fontId="47" fillId="0" borderId="8" xfId="9" applyNumberFormat="1" applyFont="1" applyBorder="1" applyAlignment="1" applyProtection="1">
      <alignment horizontal="left" vertical="center" shrinkToFit="1"/>
      <protection hidden="1"/>
    </xf>
    <xf numFmtId="49" fontId="47" fillId="0" borderId="10" xfId="9" applyNumberFormat="1" applyFont="1" applyBorder="1" applyAlignment="1" applyProtection="1">
      <alignment horizontal="left" vertical="center" shrinkToFit="1"/>
      <protection hidden="1"/>
    </xf>
    <xf numFmtId="49" fontId="19" fillId="0" borderId="2" xfId="9" applyNumberFormat="1" applyFont="1" applyBorder="1" applyAlignment="1" applyProtection="1">
      <alignment vertical="center" shrinkToFit="1"/>
      <protection hidden="1"/>
    </xf>
    <xf numFmtId="49" fontId="19" fillId="0" borderId="63" xfId="9" applyNumberFormat="1" applyFont="1" applyBorder="1" applyAlignment="1" applyProtection="1">
      <alignment vertical="center" shrinkToFit="1"/>
      <protection hidden="1"/>
    </xf>
    <xf numFmtId="49" fontId="19" fillId="0" borderId="64" xfId="9" applyNumberFormat="1" applyFont="1" applyBorder="1" applyAlignment="1" applyProtection="1">
      <alignment vertical="center" shrinkToFit="1"/>
      <protection hidden="1"/>
    </xf>
    <xf numFmtId="49" fontId="80" fillId="0" borderId="0" xfId="9" applyNumberFormat="1" applyFont="1" applyAlignment="1" applyProtection="1">
      <alignment horizontal="left" vertical="center" shrinkToFit="1"/>
      <protection hidden="1"/>
    </xf>
    <xf numFmtId="49" fontId="80" fillId="0" borderId="62" xfId="9" applyNumberFormat="1" applyFont="1" applyBorder="1" applyAlignment="1" applyProtection="1">
      <alignment horizontal="left" vertical="center" shrinkToFit="1"/>
      <protection hidden="1"/>
    </xf>
    <xf numFmtId="49" fontId="80" fillId="0" borderId="67" xfId="9" applyNumberFormat="1" applyFont="1" applyBorder="1" applyAlignment="1" applyProtection="1">
      <alignment horizontal="left" vertical="center" shrinkToFit="1"/>
      <protection hidden="1"/>
    </xf>
    <xf numFmtId="49" fontId="80" fillId="0" borderId="66" xfId="9" applyNumberFormat="1" applyFont="1" applyBorder="1" applyAlignment="1" applyProtection="1">
      <alignment horizontal="left" vertical="center" shrinkToFit="1"/>
      <protection hidden="1"/>
    </xf>
    <xf numFmtId="49" fontId="47" fillId="19" borderId="2" xfId="9" applyNumberFormat="1" applyFont="1" applyFill="1" applyBorder="1" applyAlignment="1" applyProtection="1">
      <alignment horizontal="center" vertical="center" shrinkToFit="1"/>
      <protection locked="0"/>
    </xf>
    <xf numFmtId="49" fontId="19" fillId="10" borderId="8" xfId="9" applyNumberFormat="1" applyFont="1" applyFill="1" applyBorder="1" applyAlignment="1" applyProtection="1">
      <alignment vertical="center" shrinkToFit="1"/>
      <protection hidden="1"/>
    </xf>
    <xf numFmtId="49" fontId="19" fillId="10" borderId="10" xfId="9" applyNumberFormat="1" applyFont="1" applyFill="1" applyBorder="1" applyAlignment="1" applyProtection="1">
      <alignment vertical="center" shrinkToFit="1"/>
      <protection hidden="1"/>
    </xf>
    <xf numFmtId="49" fontId="19" fillId="10" borderId="9" xfId="9" applyNumberFormat="1" applyFont="1" applyFill="1" applyBorder="1" applyAlignment="1" applyProtection="1">
      <alignment vertical="center" shrinkToFit="1"/>
      <protection hidden="1"/>
    </xf>
    <xf numFmtId="0" fontId="47" fillId="7" borderId="8" xfId="9" applyFont="1" applyFill="1" applyBorder="1" applyAlignment="1" applyProtection="1">
      <alignment horizontal="left" vertical="center" shrinkToFit="1"/>
      <protection hidden="1"/>
    </xf>
    <xf numFmtId="0" fontId="47" fillId="7" borderId="10" xfId="9" applyFont="1" applyFill="1" applyBorder="1" applyAlignment="1" applyProtection="1">
      <alignment horizontal="left" vertical="center" shrinkToFit="1"/>
      <protection hidden="1"/>
    </xf>
    <xf numFmtId="0" fontId="47" fillId="7" borderId="9" xfId="9" applyFont="1" applyFill="1" applyBorder="1" applyAlignment="1" applyProtection="1">
      <alignment horizontal="left" vertical="center" shrinkToFit="1"/>
      <protection hidden="1"/>
    </xf>
    <xf numFmtId="49" fontId="11" fillId="0" borderId="9" xfId="9" applyNumberFormat="1" applyFont="1" applyBorder="1" applyAlignment="1" applyProtection="1">
      <alignment horizontal="distributed" vertical="center" shrinkToFit="1"/>
      <protection hidden="1"/>
    </xf>
    <xf numFmtId="38" fontId="47" fillId="19" borderId="8" xfId="13" applyFont="1" applyFill="1" applyBorder="1" applyAlignment="1" applyProtection="1">
      <alignment horizontal="right" vertical="center" shrinkToFit="1"/>
      <protection locked="0"/>
    </xf>
    <xf numFmtId="38" fontId="47" fillId="19" borderId="10" xfId="13" applyFont="1" applyFill="1" applyBorder="1" applyAlignment="1" applyProtection="1">
      <alignment horizontal="right" vertical="center" shrinkToFit="1"/>
      <protection locked="0"/>
    </xf>
    <xf numFmtId="38" fontId="47" fillId="19" borderId="9" xfId="13" applyFont="1" applyFill="1" applyBorder="1" applyAlignment="1" applyProtection="1">
      <alignment horizontal="right" vertical="center" shrinkToFit="1"/>
      <protection locked="0"/>
    </xf>
    <xf numFmtId="49" fontId="89" fillId="0" borderId="8" xfId="9" applyNumberFormat="1" applyFont="1" applyBorder="1" applyAlignment="1" applyProtection="1">
      <alignment vertical="center" shrinkToFit="1"/>
      <protection hidden="1"/>
    </xf>
    <xf numFmtId="49" fontId="89" fillId="0" borderId="10" xfId="9" applyNumberFormat="1" applyFont="1" applyBorder="1" applyAlignment="1" applyProtection="1">
      <alignment vertical="center" shrinkToFit="1"/>
      <protection hidden="1"/>
    </xf>
    <xf numFmtId="49" fontId="11" fillId="0" borderId="10" xfId="9" applyNumberFormat="1" applyFont="1" applyBorder="1" applyAlignment="1" applyProtection="1">
      <alignment horizontal="right" vertical="center" shrinkToFit="1"/>
      <protection hidden="1"/>
    </xf>
    <xf numFmtId="49" fontId="54" fillId="0" borderId="102" xfId="9" applyNumberFormat="1" applyFont="1" applyFill="1" applyBorder="1" applyAlignment="1" applyProtection="1">
      <alignment horizontal="center" vertical="center" textRotation="255" shrinkToFit="1"/>
      <protection hidden="1"/>
    </xf>
    <xf numFmtId="49" fontId="11" fillId="0" borderId="2" xfId="9" applyNumberFormat="1" applyFont="1" applyBorder="1" applyAlignment="1" applyProtection="1">
      <alignment horizontal="center" vertical="center" wrapText="1" shrinkToFit="1"/>
      <protection hidden="1"/>
    </xf>
    <xf numFmtId="49" fontId="11" fillId="0" borderId="62" xfId="9" applyNumberFormat="1" applyFont="1" applyBorder="1" applyAlignment="1" applyProtection="1">
      <alignment horizontal="center" vertical="center" wrapText="1" shrinkToFit="1"/>
      <protection hidden="1"/>
    </xf>
    <xf numFmtId="49" fontId="11" fillId="0" borderId="63" xfId="9" applyNumberFormat="1" applyFont="1" applyBorder="1" applyAlignment="1" applyProtection="1">
      <alignment horizontal="center" vertical="center" wrapText="1" shrinkToFit="1"/>
      <protection hidden="1"/>
    </xf>
    <xf numFmtId="49" fontId="11" fillId="0" borderId="0" xfId="9" applyNumberFormat="1" applyFont="1" applyAlignment="1" applyProtection="1">
      <alignment horizontal="center" vertical="center" wrapText="1" shrinkToFit="1"/>
      <protection hidden="1"/>
    </xf>
    <xf numFmtId="49" fontId="11" fillId="0" borderId="67" xfId="9" applyNumberFormat="1" applyFont="1" applyBorder="1" applyAlignment="1" applyProtection="1">
      <alignment horizontal="center" vertical="center" wrapText="1" shrinkToFit="1"/>
      <protection hidden="1"/>
    </xf>
    <xf numFmtId="49" fontId="11" fillId="0" borderId="64" xfId="9" applyNumberFormat="1" applyFont="1" applyBorder="1" applyAlignment="1" applyProtection="1">
      <alignment horizontal="center" vertical="center" wrapText="1" shrinkToFit="1"/>
      <protection hidden="1"/>
    </xf>
    <xf numFmtId="49" fontId="11" fillId="0" borderId="65" xfId="9" applyNumberFormat="1" applyFont="1" applyBorder="1" applyAlignment="1" applyProtection="1">
      <alignment horizontal="center" vertical="center" wrapText="1" shrinkToFit="1"/>
      <protection hidden="1"/>
    </xf>
    <xf numFmtId="49" fontId="11" fillId="0" borderId="66" xfId="9" applyNumberFormat="1" applyFont="1" applyBorder="1" applyAlignment="1" applyProtection="1">
      <alignment horizontal="center" vertical="center" wrapText="1" shrinkToFit="1"/>
      <protection hidden="1"/>
    </xf>
    <xf numFmtId="0" fontId="86" fillId="0" borderId="8" xfId="9" applyFont="1" applyBorder="1" applyAlignment="1">
      <alignment vertical="center" wrapText="1"/>
    </xf>
    <xf numFmtId="0" fontId="86" fillId="0" borderId="10" xfId="9" applyFont="1" applyBorder="1">
      <alignment vertical="center"/>
    </xf>
    <xf numFmtId="0" fontId="86" fillId="0" borderId="9" xfId="9" applyFont="1" applyBorder="1">
      <alignment vertical="center"/>
    </xf>
    <xf numFmtId="49" fontId="86" fillId="0" borderId="8" xfId="9" applyNumberFormat="1" applyFont="1" applyBorder="1" applyAlignment="1" applyProtection="1">
      <alignment vertical="center" shrinkToFit="1"/>
      <protection hidden="1"/>
    </xf>
    <xf numFmtId="49" fontId="11" fillId="0" borderId="10" xfId="9" applyNumberFormat="1" applyFont="1" applyBorder="1" applyAlignment="1" applyProtection="1">
      <alignment vertical="center" shrinkToFit="1"/>
      <protection hidden="1"/>
    </xf>
    <xf numFmtId="49" fontId="11" fillId="0" borderId="9" xfId="9" applyNumberFormat="1" applyFont="1" applyBorder="1" applyAlignment="1" applyProtection="1">
      <alignment vertical="center" shrinkToFit="1"/>
      <protection hidden="1"/>
    </xf>
    <xf numFmtId="49" fontId="86" fillId="0" borderId="10" xfId="9" applyNumberFormat="1" applyFont="1" applyBorder="1" applyAlignment="1" applyProtection="1">
      <alignment vertical="center" shrinkToFit="1"/>
      <protection hidden="1"/>
    </xf>
    <xf numFmtId="49" fontId="86" fillId="0" borderId="9" xfId="9" applyNumberFormat="1" applyFont="1" applyBorder="1" applyAlignment="1" applyProtection="1">
      <alignment vertical="center" shrinkToFit="1"/>
      <protection hidden="1"/>
    </xf>
    <xf numFmtId="49" fontId="11" fillId="0" borderId="2" xfId="9" applyNumberFormat="1" applyFont="1" applyBorder="1" applyAlignment="1" applyProtection="1">
      <alignment horizontal="distributed" vertical="center" shrinkToFit="1"/>
      <protection hidden="1"/>
    </xf>
    <xf numFmtId="49" fontId="11" fillId="0" borderId="0" xfId="9" applyNumberFormat="1" applyFont="1" applyAlignment="1" applyProtection="1">
      <alignment horizontal="distributed" vertical="center" shrinkToFit="1"/>
      <protection hidden="1"/>
    </xf>
    <xf numFmtId="49" fontId="11" fillId="0" borderId="67" xfId="9" applyNumberFormat="1" applyFont="1" applyBorder="1" applyAlignment="1" applyProtection="1">
      <alignment horizontal="distributed" vertical="center" shrinkToFit="1"/>
      <protection hidden="1"/>
    </xf>
    <xf numFmtId="181" fontId="47" fillId="19" borderId="8" xfId="9" applyNumberFormat="1" applyFont="1" applyFill="1" applyBorder="1" applyAlignment="1" applyProtection="1">
      <alignment vertical="center" shrinkToFit="1"/>
      <protection locked="0"/>
    </xf>
    <xf numFmtId="181" fontId="47" fillId="19" borderId="10" xfId="9" applyNumberFormat="1" applyFont="1" applyFill="1" applyBorder="1" applyAlignment="1" applyProtection="1">
      <alignment vertical="center" shrinkToFit="1"/>
      <protection locked="0"/>
    </xf>
    <xf numFmtId="181" fontId="47" fillId="19" borderId="9" xfId="9" applyNumberFormat="1" applyFont="1" applyFill="1" applyBorder="1" applyAlignment="1" applyProtection="1">
      <alignment vertical="center" shrinkToFit="1"/>
      <protection locked="0"/>
    </xf>
    <xf numFmtId="0" fontId="82" fillId="0" borderId="2" xfId="9" applyFont="1" applyBorder="1" applyAlignment="1" applyProtection="1">
      <alignment vertical="center" shrinkToFit="1"/>
      <protection hidden="1"/>
    </xf>
    <xf numFmtId="0" fontId="82" fillId="0" borderId="61" xfId="9" applyFont="1" applyBorder="1" applyAlignment="1" applyProtection="1">
      <alignment vertical="center" shrinkToFit="1"/>
      <protection hidden="1"/>
    </xf>
    <xf numFmtId="0" fontId="82" fillId="0" borderId="62" xfId="9" applyFont="1" applyBorder="1" applyAlignment="1" applyProtection="1">
      <alignment vertical="center" shrinkToFit="1"/>
      <protection hidden="1"/>
    </xf>
    <xf numFmtId="49" fontId="82" fillId="10" borderId="2" xfId="9" applyNumberFormat="1" applyFont="1" applyFill="1" applyBorder="1" applyAlignment="1" applyProtection="1">
      <alignment horizontal="center" vertical="center" wrapText="1" shrinkToFit="1"/>
      <protection hidden="1"/>
    </xf>
    <xf numFmtId="0" fontId="19" fillId="10" borderId="2" xfId="9" applyFont="1" applyFill="1" applyBorder="1" applyAlignment="1" applyProtection="1">
      <alignment vertical="top" wrapText="1" shrinkToFit="1"/>
      <protection hidden="1"/>
    </xf>
    <xf numFmtId="49" fontId="11" fillId="0" borderId="0" xfId="9" applyNumberFormat="1" applyFont="1" applyFill="1" applyAlignment="1" applyProtection="1">
      <alignment horizontal="center" vertical="center" wrapText="1" shrinkToFit="1"/>
      <protection hidden="1"/>
    </xf>
    <xf numFmtId="49" fontId="11" fillId="0" borderId="67" xfId="9" applyNumberFormat="1" applyFont="1" applyFill="1" applyBorder="1" applyAlignment="1" applyProtection="1">
      <alignment horizontal="center" vertical="center" wrapText="1" shrinkToFit="1"/>
      <protection hidden="1"/>
    </xf>
    <xf numFmtId="49" fontId="11" fillId="0" borderId="64" xfId="9" applyNumberFormat="1" applyFont="1" applyFill="1" applyBorder="1" applyAlignment="1" applyProtection="1">
      <alignment horizontal="center" vertical="center" wrapText="1" shrinkToFit="1"/>
      <protection hidden="1"/>
    </xf>
    <xf numFmtId="49" fontId="11" fillId="0" borderId="65" xfId="9" applyNumberFormat="1" applyFont="1" applyFill="1" applyBorder="1" applyAlignment="1" applyProtection="1">
      <alignment horizontal="center" vertical="center" wrapText="1" shrinkToFit="1"/>
      <protection hidden="1"/>
    </xf>
    <xf numFmtId="49" fontId="11" fillId="0" borderId="66" xfId="9" applyNumberFormat="1" applyFont="1" applyFill="1" applyBorder="1" applyAlignment="1" applyProtection="1">
      <alignment horizontal="center" vertical="center" wrapText="1" shrinkToFit="1"/>
      <protection hidden="1"/>
    </xf>
    <xf numFmtId="0" fontId="47" fillId="19" borderId="8" xfId="9" applyFont="1" applyFill="1" applyBorder="1" applyAlignment="1" applyProtection="1">
      <alignment vertical="center" shrinkToFit="1"/>
      <protection locked="0"/>
    </xf>
    <xf numFmtId="0" fontId="47" fillId="19" borderId="10" xfId="9" applyFont="1" applyFill="1" applyBorder="1" applyAlignment="1" applyProtection="1">
      <alignment vertical="center" shrinkToFit="1"/>
      <protection locked="0"/>
    </xf>
    <xf numFmtId="0" fontId="47" fillId="19" borderId="9" xfId="9" applyFont="1" applyFill="1" applyBorder="1" applyAlignment="1" applyProtection="1">
      <alignment vertical="center" shrinkToFit="1"/>
      <protection locked="0"/>
    </xf>
    <xf numFmtId="49" fontId="86" fillId="5" borderId="8" xfId="9" applyNumberFormat="1" applyFont="1" applyFill="1" applyBorder="1" applyAlignment="1" applyProtection="1">
      <alignment vertical="center" shrinkToFit="1"/>
      <protection hidden="1"/>
    </xf>
    <xf numFmtId="49" fontId="86" fillId="5" borderId="10" xfId="9" applyNumberFormat="1" applyFont="1" applyFill="1" applyBorder="1" applyAlignment="1" applyProtection="1">
      <alignment vertical="center" shrinkToFit="1"/>
      <protection hidden="1"/>
    </xf>
    <xf numFmtId="49" fontId="86" fillId="5" borderId="9" xfId="9" applyNumberFormat="1" applyFont="1" applyFill="1" applyBorder="1" applyAlignment="1" applyProtection="1">
      <alignment vertical="center" shrinkToFit="1"/>
      <protection hidden="1"/>
    </xf>
    <xf numFmtId="49" fontId="86" fillId="10" borderId="2" xfId="9" applyNumberFormat="1" applyFont="1" applyFill="1" applyBorder="1" applyAlignment="1" applyProtection="1">
      <alignment vertical="center" shrinkToFit="1"/>
      <protection hidden="1"/>
    </xf>
    <xf numFmtId="49" fontId="86" fillId="10" borderId="61" xfId="9" applyNumberFormat="1" applyFont="1" applyFill="1" applyBorder="1" applyAlignment="1" applyProtection="1">
      <alignment vertical="center" shrinkToFit="1"/>
      <protection hidden="1"/>
    </xf>
    <xf numFmtId="49" fontId="86" fillId="10" borderId="62" xfId="9" applyNumberFormat="1" applyFont="1" applyFill="1" applyBorder="1" applyAlignment="1" applyProtection="1">
      <alignment vertical="center" shrinkToFit="1"/>
      <protection hidden="1"/>
    </xf>
    <xf numFmtId="49" fontId="11" fillId="10" borderId="64" xfId="9" applyNumberFormat="1" applyFont="1" applyFill="1" applyBorder="1" applyAlignment="1" applyProtection="1">
      <alignment horizontal="right" vertical="center" shrinkToFit="1"/>
      <protection hidden="1"/>
    </xf>
    <xf numFmtId="49" fontId="11" fillId="10" borderId="65" xfId="9" applyNumberFormat="1" applyFont="1" applyFill="1" applyBorder="1" applyAlignment="1" applyProtection="1">
      <alignment horizontal="right" vertical="center" shrinkToFit="1"/>
      <protection hidden="1"/>
    </xf>
    <xf numFmtId="177" fontId="19" fillId="14" borderId="8" xfId="9" applyNumberFormat="1" applyFont="1" applyFill="1" applyBorder="1" applyAlignment="1" applyProtection="1">
      <alignment vertical="center" shrinkToFit="1"/>
      <protection locked="0"/>
    </xf>
    <xf numFmtId="177" fontId="19" fillId="14" borderId="10" xfId="9" applyNumberFormat="1" applyFont="1" applyFill="1" applyBorder="1" applyAlignment="1" applyProtection="1">
      <alignment vertical="center" shrinkToFit="1"/>
      <protection locked="0"/>
    </xf>
    <xf numFmtId="177" fontId="19" fillId="14" borderId="9" xfId="9" applyNumberFormat="1" applyFont="1" applyFill="1" applyBorder="1" applyAlignment="1" applyProtection="1">
      <alignment vertical="center" shrinkToFit="1"/>
      <protection locked="0"/>
    </xf>
    <xf numFmtId="49" fontId="47" fillId="19" borderId="8" xfId="9" applyNumberFormat="1" applyFont="1" applyFill="1" applyBorder="1" applyAlignment="1" applyProtection="1">
      <alignment horizontal="right" vertical="center" shrinkToFit="1"/>
      <protection locked="0"/>
    </xf>
    <xf numFmtId="49" fontId="47" fillId="19" borderId="10" xfId="9" applyNumberFormat="1" applyFont="1" applyFill="1" applyBorder="1" applyAlignment="1" applyProtection="1">
      <alignment horizontal="right" vertical="center" shrinkToFit="1"/>
      <protection locked="0"/>
    </xf>
    <xf numFmtId="49" fontId="47" fillId="19" borderId="9" xfId="9" applyNumberFormat="1" applyFont="1" applyFill="1" applyBorder="1" applyAlignment="1" applyProtection="1">
      <alignment horizontal="right" vertical="center" shrinkToFit="1"/>
      <protection locked="0"/>
    </xf>
    <xf numFmtId="49" fontId="89" fillId="0" borderId="9" xfId="9" applyNumberFormat="1" applyFont="1" applyBorder="1" applyAlignment="1" applyProtection="1">
      <alignment vertical="center" shrinkToFit="1"/>
      <protection hidden="1"/>
    </xf>
    <xf numFmtId="177" fontId="83" fillId="15" borderId="8" xfId="9" applyNumberFormat="1" applyFont="1" applyFill="1" applyBorder="1" applyAlignment="1" applyProtection="1">
      <alignment vertical="center" shrinkToFit="1"/>
      <protection hidden="1"/>
    </xf>
    <xf numFmtId="177" fontId="83" fillId="15" borderId="10" xfId="9" applyNumberFormat="1" applyFont="1" applyFill="1" applyBorder="1" applyAlignment="1" applyProtection="1">
      <alignment vertical="center" shrinkToFit="1"/>
      <protection hidden="1"/>
    </xf>
    <xf numFmtId="177" fontId="83" fillId="15" borderId="9" xfId="9" applyNumberFormat="1" applyFont="1" applyFill="1" applyBorder="1" applyAlignment="1" applyProtection="1">
      <alignment vertical="center" shrinkToFit="1"/>
      <protection hidden="1"/>
    </xf>
    <xf numFmtId="0" fontId="0" fillId="0" borderId="0" xfId="0" applyFill="1">
      <alignment vertical="center"/>
    </xf>
    <xf numFmtId="49" fontId="47" fillId="13" borderId="2" xfId="9" applyNumberFormat="1" applyFont="1" applyFill="1" applyBorder="1" applyAlignment="1" applyProtection="1">
      <alignment horizontal="center" vertical="center" shrinkToFit="1"/>
      <protection locked="0"/>
    </xf>
    <xf numFmtId="0" fontId="47" fillId="13" borderId="8" xfId="9" applyFont="1" applyFill="1" applyBorder="1" applyAlignment="1" applyProtection="1">
      <alignment vertical="center" shrinkToFit="1"/>
      <protection locked="0"/>
    </xf>
    <xf numFmtId="0" fontId="47" fillId="13" borderId="10" xfId="9" applyFont="1" applyFill="1" applyBorder="1" applyAlignment="1" applyProtection="1">
      <alignment vertical="center" shrinkToFit="1"/>
      <protection locked="0"/>
    </xf>
    <xf numFmtId="0" fontId="47" fillId="13" borderId="9" xfId="9" applyFont="1" applyFill="1" applyBorder="1" applyAlignment="1" applyProtection="1">
      <alignment vertical="center" shrinkToFit="1"/>
      <protection locked="0"/>
    </xf>
    <xf numFmtId="49" fontId="47" fillId="13" borderId="8" xfId="9" applyNumberFormat="1" applyFont="1" applyFill="1" applyBorder="1" applyAlignment="1" applyProtection="1">
      <alignment vertical="center" shrinkToFit="1"/>
      <protection locked="0"/>
    </xf>
    <xf numFmtId="49" fontId="47" fillId="13" borderId="10" xfId="9" applyNumberFormat="1" applyFont="1" applyFill="1" applyBorder="1" applyAlignment="1" applyProtection="1">
      <alignment vertical="center" shrinkToFit="1"/>
      <protection locked="0"/>
    </xf>
    <xf numFmtId="49" fontId="47" fillId="13" borderId="9" xfId="9" applyNumberFormat="1" applyFont="1" applyFill="1" applyBorder="1" applyAlignment="1" applyProtection="1">
      <alignment vertical="center" shrinkToFit="1"/>
      <protection locked="0"/>
    </xf>
    <xf numFmtId="49" fontId="47" fillId="19" borderId="8" xfId="9" applyNumberFormat="1" applyFont="1" applyFill="1" applyBorder="1" applyAlignment="1" applyProtection="1">
      <alignment horizontal="left" vertical="center" shrinkToFit="1"/>
      <protection locked="0"/>
    </xf>
    <xf numFmtId="49" fontId="47" fillId="19" borderId="10" xfId="9" applyNumberFormat="1" applyFont="1" applyFill="1" applyBorder="1" applyAlignment="1" applyProtection="1">
      <alignment horizontal="left" vertical="center" shrinkToFit="1"/>
      <protection locked="0"/>
    </xf>
    <xf numFmtId="49" fontId="47" fillId="19" borderId="9" xfId="9" applyNumberFormat="1" applyFont="1" applyFill="1" applyBorder="1" applyAlignment="1" applyProtection="1">
      <alignment horizontal="left" vertical="center" shrinkToFit="1"/>
      <protection locked="0"/>
    </xf>
    <xf numFmtId="49" fontId="19" fillId="0" borderId="8" xfId="9" applyNumberFormat="1" applyFont="1" applyBorder="1" applyAlignment="1" applyProtection="1">
      <alignment vertical="center" shrinkToFit="1"/>
      <protection hidden="1"/>
    </xf>
    <xf numFmtId="49" fontId="11" fillId="0" borderId="8" xfId="9" applyNumberFormat="1" applyFont="1" applyBorder="1" applyAlignment="1" applyProtection="1">
      <alignment vertical="center" shrinkToFit="1"/>
      <protection hidden="1"/>
    </xf>
    <xf numFmtId="49" fontId="47" fillId="13" borderId="8" xfId="9" applyNumberFormat="1" applyFont="1" applyFill="1" applyBorder="1" applyAlignment="1" applyProtection="1">
      <alignment horizontal="left" vertical="center" shrinkToFit="1"/>
      <protection locked="0"/>
    </xf>
    <xf numFmtId="49" fontId="47" fillId="13" borderId="10" xfId="9" applyNumberFormat="1" applyFont="1" applyFill="1" applyBorder="1" applyAlignment="1" applyProtection="1">
      <alignment horizontal="left" vertical="center" shrinkToFit="1"/>
      <protection locked="0"/>
    </xf>
    <xf numFmtId="49" fontId="47" fillId="13" borderId="9" xfId="9" applyNumberFormat="1" applyFont="1" applyFill="1" applyBorder="1" applyAlignment="1" applyProtection="1">
      <alignment horizontal="left" vertical="center" shrinkToFit="1"/>
      <protection locked="0"/>
    </xf>
    <xf numFmtId="49" fontId="47" fillId="13" borderId="6" xfId="9" applyNumberFormat="1" applyFont="1" applyFill="1" applyBorder="1" applyAlignment="1" applyProtection="1">
      <alignment horizontal="center" vertical="center" shrinkToFit="1"/>
      <protection locked="0"/>
    </xf>
    <xf numFmtId="49" fontId="19" fillId="0" borderId="8" xfId="9" applyNumberFormat="1" applyFont="1" applyBorder="1" applyAlignment="1" applyProtection="1">
      <alignment horizontal="center" vertical="center" shrinkToFit="1"/>
      <protection hidden="1"/>
    </xf>
    <xf numFmtId="49" fontId="19" fillId="0" borderId="10" xfId="9" applyNumberFormat="1" applyFont="1" applyBorder="1" applyAlignment="1" applyProtection="1">
      <alignment horizontal="center" vertical="center" shrinkToFit="1"/>
      <protection hidden="1"/>
    </xf>
    <xf numFmtId="49" fontId="19" fillId="0" borderId="9" xfId="9" applyNumberFormat="1" applyFont="1" applyBorder="1" applyAlignment="1" applyProtection="1">
      <alignment horizontal="center" vertical="center" shrinkToFit="1"/>
      <protection hidden="1"/>
    </xf>
    <xf numFmtId="49" fontId="47" fillId="0" borderId="9" xfId="9" applyNumberFormat="1" applyFont="1" applyBorder="1" applyAlignment="1" applyProtection="1">
      <alignment horizontal="left" vertical="center" shrinkToFit="1"/>
      <protection hidden="1"/>
    </xf>
    <xf numFmtId="49" fontId="11" fillId="0" borderId="10" xfId="9" applyNumberFormat="1" applyFont="1" applyBorder="1" applyAlignment="1" applyProtection="1">
      <alignment horizontal="center" vertical="center" shrinkToFit="1"/>
      <protection hidden="1"/>
    </xf>
    <xf numFmtId="49" fontId="11" fillId="0" borderId="9" xfId="9" applyNumberFormat="1" applyFont="1" applyBorder="1" applyAlignment="1" applyProtection="1">
      <alignment horizontal="center" vertical="center" shrinkToFit="1"/>
      <protection hidden="1"/>
    </xf>
    <xf numFmtId="49" fontId="11" fillId="0" borderId="8" xfId="9" applyNumberFormat="1" applyFont="1" applyBorder="1" applyAlignment="1" applyProtection="1">
      <alignment horizontal="left" vertical="center" shrinkToFit="1"/>
      <protection hidden="1"/>
    </xf>
    <xf numFmtId="49" fontId="11" fillId="0" borderId="10" xfId="9" applyNumberFormat="1" applyFont="1" applyBorder="1" applyAlignment="1" applyProtection="1">
      <alignment horizontal="left" vertical="center" shrinkToFit="1"/>
      <protection hidden="1"/>
    </xf>
    <xf numFmtId="49" fontId="11" fillId="0" borderId="8" xfId="9" applyNumberFormat="1" applyFont="1" applyBorder="1" applyAlignment="1" applyProtection="1">
      <alignment horizontal="center" vertical="center" shrinkToFit="1"/>
      <protection hidden="1"/>
    </xf>
    <xf numFmtId="49" fontId="47" fillId="0" borderId="8" xfId="9" applyNumberFormat="1" applyFont="1" applyBorder="1" applyAlignment="1" applyProtection="1">
      <alignment horizontal="center" vertical="center" shrinkToFit="1"/>
      <protection hidden="1"/>
    </xf>
    <xf numFmtId="49" fontId="47" fillId="0" borderId="10" xfId="9" applyNumberFormat="1" applyFont="1" applyBorder="1" applyAlignment="1" applyProtection="1">
      <alignment horizontal="center" vertical="center" shrinkToFit="1"/>
      <protection hidden="1"/>
    </xf>
    <xf numFmtId="49" fontId="47" fillId="0" borderId="9" xfId="9" applyNumberFormat="1" applyFont="1" applyBorder="1" applyAlignment="1" applyProtection="1">
      <alignment horizontal="center" vertical="center" shrinkToFit="1"/>
      <protection hidden="1"/>
    </xf>
    <xf numFmtId="49" fontId="47" fillId="13" borderId="35" xfId="9" applyNumberFormat="1" applyFont="1" applyFill="1" applyBorder="1" applyAlignment="1" applyProtection="1">
      <alignment vertical="center" shrinkToFit="1"/>
      <protection locked="0"/>
    </xf>
    <xf numFmtId="49" fontId="47" fillId="13" borderId="38" xfId="9" applyNumberFormat="1" applyFont="1" applyFill="1" applyBorder="1" applyAlignment="1" applyProtection="1">
      <alignment vertical="center" shrinkToFit="1"/>
      <protection locked="0"/>
    </xf>
    <xf numFmtId="49" fontId="82" fillId="5" borderId="35" xfId="9" applyNumberFormat="1" applyFont="1" applyFill="1" applyBorder="1" applyAlignment="1" applyProtection="1">
      <alignment vertical="center" shrinkToFit="1"/>
      <protection hidden="1"/>
    </xf>
    <xf numFmtId="49" fontId="82" fillId="5" borderId="38" xfId="9" applyNumberFormat="1" applyFont="1" applyFill="1" applyBorder="1" applyAlignment="1" applyProtection="1">
      <alignment vertical="center" shrinkToFit="1"/>
      <protection hidden="1"/>
    </xf>
    <xf numFmtId="49" fontId="91" fillId="0" borderId="2" xfId="9" applyNumberFormat="1" applyFont="1" applyFill="1" applyBorder="1" applyAlignment="1" applyProtection="1">
      <alignment horizontal="center" vertical="center" wrapText="1" shrinkToFit="1"/>
      <protection hidden="1"/>
    </xf>
    <xf numFmtId="49" fontId="91" fillId="0" borderId="63" xfId="9" applyNumberFormat="1" applyFont="1" applyFill="1" applyBorder="1" applyAlignment="1" applyProtection="1">
      <alignment horizontal="center" vertical="center" wrapText="1" shrinkToFit="1"/>
      <protection hidden="1"/>
    </xf>
    <xf numFmtId="49" fontId="91" fillId="0" borderId="0" xfId="9" applyNumberFormat="1" applyFont="1" applyFill="1" applyBorder="1" applyAlignment="1" applyProtection="1">
      <alignment horizontal="center" vertical="center" wrapText="1" shrinkToFit="1"/>
      <protection hidden="1"/>
    </xf>
    <xf numFmtId="49" fontId="91" fillId="0" borderId="107" xfId="9" applyNumberFormat="1" applyFont="1" applyFill="1" applyBorder="1" applyAlignment="1" applyProtection="1">
      <alignment horizontal="center" vertical="center" wrapText="1" shrinkToFit="1"/>
      <protection hidden="1"/>
    </xf>
    <xf numFmtId="49" fontId="91" fillId="0" borderId="247" xfId="9" applyNumberFormat="1" applyFont="1" applyFill="1" applyBorder="1" applyAlignment="1" applyProtection="1">
      <alignment horizontal="center" vertical="center" wrapText="1" shrinkToFit="1"/>
      <protection hidden="1"/>
    </xf>
    <xf numFmtId="49" fontId="11" fillId="13" borderId="8" xfId="9" applyNumberFormat="1" applyFont="1" applyFill="1" applyBorder="1" applyAlignment="1" applyProtection="1">
      <alignment horizontal="center" vertical="center" shrinkToFit="1"/>
      <protection locked="0" hidden="1"/>
    </xf>
    <xf numFmtId="49" fontId="11" fillId="13" borderId="10" xfId="9" applyNumberFormat="1" applyFont="1" applyFill="1" applyBorder="1" applyAlignment="1" applyProtection="1">
      <alignment horizontal="center" vertical="center" shrinkToFit="1"/>
      <protection locked="0" hidden="1"/>
    </xf>
    <xf numFmtId="49" fontId="11" fillId="13" borderId="9" xfId="9" applyNumberFormat="1" applyFont="1" applyFill="1" applyBorder="1" applyAlignment="1" applyProtection="1">
      <alignment horizontal="center" vertical="center" shrinkToFit="1"/>
      <protection locked="0" hidden="1"/>
    </xf>
    <xf numFmtId="49" fontId="11" fillId="0" borderId="137" xfId="9" applyNumberFormat="1" applyFont="1" applyFill="1" applyBorder="1" applyAlignment="1" applyProtection="1">
      <alignment horizontal="distributed" vertical="center" wrapText="1" shrinkToFit="1"/>
      <protection hidden="1"/>
    </xf>
    <xf numFmtId="49" fontId="11" fillId="0" borderId="138" xfId="9" applyNumberFormat="1" applyFont="1" applyFill="1" applyBorder="1" applyAlignment="1" applyProtection="1">
      <alignment horizontal="distributed" vertical="center" wrapText="1" shrinkToFit="1"/>
      <protection hidden="1"/>
    </xf>
    <xf numFmtId="49" fontId="11" fillId="0" borderId="139" xfId="9" applyNumberFormat="1" applyFont="1" applyFill="1" applyBorder="1" applyAlignment="1" applyProtection="1">
      <alignment horizontal="distributed" vertical="center" wrapText="1" shrinkToFit="1"/>
      <protection hidden="1"/>
    </xf>
    <xf numFmtId="49" fontId="82" fillId="0" borderId="10" xfId="9" applyNumberFormat="1" applyFont="1" applyBorder="1" applyAlignment="1" applyProtection="1">
      <alignment horizontal="right" vertical="center" shrinkToFit="1"/>
      <protection hidden="1"/>
    </xf>
    <xf numFmtId="49" fontId="82" fillId="0" borderId="9" xfId="9" applyNumberFormat="1" applyFont="1" applyBorder="1" applyAlignment="1" applyProtection="1">
      <alignment horizontal="right" vertical="center" shrinkToFit="1"/>
      <protection hidden="1"/>
    </xf>
    <xf numFmtId="0" fontId="47" fillId="19" borderId="137" xfId="9" applyFont="1" applyFill="1" applyBorder="1" applyAlignment="1" applyProtection="1">
      <alignment horizontal="left" vertical="center" shrinkToFit="1"/>
      <protection locked="0"/>
    </xf>
    <xf numFmtId="0" fontId="47" fillId="19" borderId="138" xfId="9" applyFont="1" applyFill="1" applyBorder="1" applyAlignment="1" applyProtection="1">
      <alignment horizontal="left" vertical="center" shrinkToFit="1"/>
      <protection locked="0"/>
    </xf>
    <xf numFmtId="0" fontId="47" fillId="19" borderId="139" xfId="9" applyFont="1" applyFill="1" applyBorder="1" applyAlignment="1" applyProtection="1">
      <alignment horizontal="left" vertical="center" shrinkToFit="1"/>
      <protection locked="0"/>
    </xf>
    <xf numFmtId="49" fontId="19" fillId="0" borderId="137" xfId="9" applyNumberFormat="1" applyFont="1" applyBorder="1" applyAlignment="1" applyProtection="1">
      <alignment horizontal="center" vertical="center" shrinkToFit="1"/>
      <protection hidden="1"/>
    </xf>
    <xf numFmtId="49" fontId="19" fillId="0" borderId="138" xfId="9" applyNumberFormat="1" applyFont="1" applyBorder="1" applyAlignment="1" applyProtection="1">
      <alignment horizontal="center" vertical="center" shrinkToFit="1"/>
      <protection hidden="1"/>
    </xf>
    <xf numFmtId="49" fontId="19" fillId="0" borderId="139" xfId="9" applyNumberFormat="1" applyFont="1" applyBorder="1" applyAlignment="1" applyProtection="1">
      <alignment horizontal="center" vertical="center" shrinkToFit="1"/>
      <protection hidden="1"/>
    </xf>
    <xf numFmtId="49" fontId="94" fillId="0" borderId="20" xfId="9" applyNumberFormat="1" applyFont="1" applyFill="1" applyBorder="1" applyAlignment="1" applyProtection="1">
      <alignment horizontal="center" vertical="center" wrapText="1" shrinkToFit="1"/>
      <protection hidden="1"/>
    </xf>
    <xf numFmtId="49" fontId="94" fillId="0" borderId="35" xfId="9" applyNumberFormat="1" applyFont="1" applyFill="1" applyBorder="1" applyAlignment="1" applyProtection="1">
      <alignment horizontal="center" vertical="center" wrapText="1" shrinkToFit="1"/>
      <protection hidden="1"/>
    </xf>
    <xf numFmtId="49" fontId="94" fillId="0" borderId="38" xfId="9" applyNumberFormat="1" applyFont="1" applyFill="1" applyBorder="1" applyAlignment="1" applyProtection="1">
      <alignment horizontal="center" vertical="center" wrapText="1" shrinkToFit="1"/>
      <protection hidden="1"/>
    </xf>
    <xf numFmtId="49" fontId="11" fillId="0" borderId="20" xfId="9" applyNumberFormat="1" applyFont="1" applyBorder="1" applyAlignment="1" applyProtection="1">
      <alignment horizontal="distributed" vertical="center" shrinkToFit="1"/>
      <protection hidden="1"/>
    </xf>
    <xf numFmtId="49" fontId="11" fillId="0" borderId="35" xfId="9" applyNumberFormat="1" applyFont="1" applyBorder="1" applyAlignment="1" applyProtection="1">
      <alignment horizontal="distributed" vertical="center" shrinkToFit="1"/>
      <protection hidden="1"/>
    </xf>
    <xf numFmtId="49" fontId="11" fillId="0" borderId="38" xfId="9" applyNumberFormat="1" applyFont="1" applyBorder="1" applyAlignment="1" applyProtection="1">
      <alignment horizontal="distributed" vertical="center" shrinkToFit="1"/>
      <protection hidden="1"/>
    </xf>
    <xf numFmtId="49" fontId="91" fillId="0" borderId="7" xfId="9" applyNumberFormat="1" applyFont="1" applyFill="1" applyBorder="1" applyAlignment="1" applyProtection="1">
      <alignment horizontal="center" vertical="center" textRotation="255" shrinkToFit="1"/>
      <protection hidden="1"/>
    </xf>
    <xf numFmtId="49" fontId="91" fillId="0" borderId="15" xfId="9" applyNumberFormat="1" applyFont="1" applyFill="1" applyBorder="1" applyAlignment="1" applyProtection="1">
      <alignment horizontal="center" vertical="center" textRotation="255" shrinkToFit="1"/>
      <protection hidden="1"/>
    </xf>
    <xf numFmtId="49" fontId="11" fillId="0" borderId="0" xfId="9" applyNumberFormat="1" applyFont="1" applyBorder="1" applyAlignment="1" applyProtection="1">
      <alignment horizontal="center" vertical="center" wrapText="1" shrinkToFit="1"/>
      <protection hidden="1"/>
    </xf>
    <xf numFmtId="49" fontId="11" fillId="0" borderId="107" xfId="9" applyNumberFormat="1" applyFont="1" applyBorder="1" applyAlignment="1" applyProtection="1">
      <alignment horizontal="center" vertical="center" wrapText="1" shrinkToFit="1"/>
      <protection hidden="1"/>
    </xf>
    <xf numFmtId="0" fontId="89" fillId="0" borderId="8" xfId="9" applyFont="1" applyBorder="1" applyAlignment="1">
      <alignment horizontal="left" vertical="center"/>
    </xf>
    <xf numFmtId="0" fontId="89" fillId="0" borderId="10" xfId="9" applyFont="1" applyBorder="1" applyAlignment="1">
      <alignment horizontal="left" vertical="center"/>
    </xf>
    <xf numFmtId="0" fontId="89" fillId="0" borderId="9" xfId="9" applyFont="1" applyBorder="1" applyAlignment="1">
      <alignment horizontal="left" vertical="center"/>
    </xf>
    <xf numFmtId="49" fontId="11" fillId="0" borderId="247" xfId="9" applyNumberFormat="1" applyFont="1" applyBorder="1" applyAlignment="1" applyProtection="1">
      <alignment horizontal="distributed" vertical="center" wrapText="1" shrinkToFit="1"/>
      <protection hidden="1"/>
    </xf>
    <xf numFmtId="49" fontId="19" fillId="13" borderId="8" xfId="9" applyNumberFormat="1" applyFont="1" applyFill="1" applyBorder="1" applyAlignment="1" applyProtection="1">
      <alignment horizontal="center" vertical="center" shrinkToFit="1"/>
      <protection locked="0" hidden="1"/>
    </xf>
    <xf numFmtId="49" fontId="19" fillId="13" borderId="9" xfId="9" applyNumberFormat="1" applyFont="1" applyFill="1" applyBorder="1" applyAlignment="1" applyProtection="1">
      <alignment horizontal="center" vertical="center" shrinkToFit="1"/>
      <protection locked="0" hidden="1"/>
    </xf>
    <xf numFmtId="0" fontId="89" fillId="0" borderId="137" xfId="9" applyFont="1" applyBorder="1" applyAlignment="1">
      <alignment horizontal="left" vertical="center"/>
    </xf>
    <xf numFmtId="0" fontId="89" fillId="0" borderId="138" xfId="9" applyFont="1" applyBorder="1" applyAlignment="1">
      <alignment horizontal="left" vertical="center"/>
    </xf>
    <xf numFmtId="0" fontId="89" fillId="0" borderId="139" xfId="9" applyFont="1" applyBorder="1" applyAlignment="1">
      <alignment horizontal="left" vertical="center"/>
    </xf>
    <xf numFmtId="49" fontId="19" fillId="13" borderId="20" xfId="9" applyNumberFormat="1" applyFont="1" applyFill="1" applyBorder="1" applyAlignment="1" applyProtection="1">
      <alignment horizontal="center" vertical="center" shrinkToFit="1"/>
      <protection locked="0" hidden="1"/>
    </xf>
    <xf numFmtId="49" fontId="19" fillId="13" borderId="38" xfId="9" applyNumberFormat="1" applyFont="1" applyFill="1" applyBorder="1" applyAlignment="1" applyProtection="1">
      <alignment horizontal="center" vertical="center" shrinkToFit="1"/>
      <protection locked="0" hidden="1"/>
    </xf>
    <xf numFmtId="49" fontId="11" fillId="0" borderId="103" xfId="9" applyNumberFormat="1" applyFont="1" applyBorder="1" applyAlignment="1" applyProtection="1">
      <alignment horizontal="distributed" vertical="center" shrinkToFit="1"/>
      <protection hidden="1"/>
    </xf>
    <xf numFmtId="49" fontId="19" fillId="5" borderId="8" xfId="9" applyNumberFormat="1" applyFont="1" applyFill="1" applyBorder="1" applyAlignment="1" applyProtection="1">
      <alignment vertical="center" shrinkToFit="1"/>
      <protection hidden="1"/>
    </xf>
    <xf numFmtId="49" fontId="19" fillId="5" borderId="105" xfId="9" applyNumberFormat="1" applyFont="1" applyFill="1" applyBorder="1" applyAlignment="1" applyProtection="1">
      <alignment vertical="center" shrinkToFit="1"/>
      <protection hidden="1"/>
    </xf>
    <xf numFmtId="49" fontId="19" fillId="5" borderId="106" xfId="9" applyNumberFormat="1" applyFont="1" applyFill="1" applyBorder="1" applyAlignment="1" applyProtection="1">
      <alignment vertical="center" shrinkToFit="1"/>
      <protection hidden="1"/>
    </xf>
    <xf numFmtId="49" fontId="19" fillId="5" borderId="64" xfId="9" applyNumberFormat="1" applyFont="1" applyFill="1" applyBorder="1" applyAlignment="1" applyProtection="1">
      <alignment vertical="center" shrinkToFit="1"/>
      <protection hidden="1"/>
    </xf>
    <xf numFmtId="49" fontId="19" fillId="5" borderId="65" xfId="9" applyNumberFormat="1" applyFont="1" applyFill="1" applyBorder="1" applyAlignment="1" applyProtection="1">
      <alignment vertical="center" shrinkToFit="1"/>
      <protection hidden="1"/>
    </xf>
    <xf numFmtId="49" fontId="19" fillId="5" borderId="66" xfId="9" applyNumberFormat="1" applyFont="1" applyFill="1" applyBorder="1" applyAlignment="1" applyProtection="1">
      <alignment vertical="center" shrinkToFit="1"/>
      <protection hidden="1"/>
    </xf>
    <xf numFmtId="49" fontId="11" fillId="0" borderId="103" xfId="9" applyNumberFormat="1" applyFont="1" applyBorder="1" applyAlignment="1" applyProtection="1">
      <alignment horizontal="distributed" vertical="center" wrapText="1" shrinkToFit="1"/>
      <protection hidden="1"/>
    </xf>
    <xf numFmtId="49" fontId="80" fillId="0" borderId="60" xfId="9" applyNumberFormat="1" applyFont="1" applyBorder="1" applyAlignment="1" applyProtection="1">
      <alignment vertical="center" shrinkToFit="1"/>
      <protection hidden="1"/>
    </xf>
    <xf numFmtId="49" fontId="80" fillId="0" borderId="61" xfId="9" applyNumberFormat="1" applyFont="1" applyBorder="1" applyAlignment="1" applyProtection="1">
      <alignment vertical="center" shrinkToFit="1"/>
      <protection hidden="1"/>
    </xf>
    <xf numFmtId="49" fontId="80" fillId="0" borderId="62" xfId="9" applyNumberFormat="1" applyFont="1" applyBorder="1" applyAlignment="1" applyProtection="1">
      <alignment vertical="center" shrinkToFit="1"/>
      <protection hidden="1"/>
    </xf>
    <xf numFmtId="49" fontId="47" fillId="19" borderId="60" xfId="9" applyNumberFormat="1" applyFont="1" applyFill="1" applyBorder="1" applyAlignment="1" applyProtection="1">
      <alignment horizontal="left" vertical="center" shrinkToFit="1"/>
      <protection locked="0"/>
    </xf>
    <xf numFmtId="49" fontId="80" fillId="0" borderId="105" xfId="9" applyNumberFormat="1" applyFont="1" applyBorder="1" applyAlignment="1" applyProtection="1">
      <alignment vertical="center" shrinkToFit="1"/>
      <protection hidden="1"/>
    </xf>
    <xf numFmtId="49" fontId="80" fillId="0" borderId="106" xfId="9" applyNumberFormat="1" applyFont="1" applyBorder="1" applyAlignment="1" applyProtection="1">
      <alignment vertical="center" shrinkToFit="1"/>
      <protection hidden="1"/>
    </xf>
    <xf numFmtId="49" fontId="19" fillId="5" borderId="108" xfId="9" applyNumberFormat="1" applyFont="1" applyFill="1" applyBorder="1" applyAlignment="1" applyProtection="1">
      <alignment vertical="center" shrinkToFit="1"/>
      <protection hidden="1"/>
    </xf>
    <xf numFmtId="49" fontId="86" fillId="5" borderId="108" xfId="9" applyNumberFormat="1" applyFont="1" applyFill="1" applyBorder="1" applyAlignment="1" applyProtection="1">
      <alignment vertical="center" shrinkToFit="1"/>
      <protection hidden="1"/>
    </xf>
    <xf numFmtId="49" fontId="47" fillId="19" borderId="115" xfId="9" applyNumberFormat="1" applyFont="1" applyFill="1" applyBorder="1" applyAlignment="1" applyProtection="1">
      <alignment horizontal="center" vertical="center" shrinkToFit="1"/>
      <protection locked="0"/>
    </xf>
    <xf numFmtId="49" fontId="47" fillId="19" borderId="113" xfId="9" applyNumberFormat="1" applyFont="1" applyFill="1" applyBorder="1" applyAlignment="1" applyProtection="1">
      <alignment horizontal="center" vertical="center" shrinkToFit="1"/>
      <protection locked="0"/>
    </xf>
    <xf numFmtId="49" fontId="47" fillId="19" borderId="114" xfId="9" applyNumberFormat="1" applyFont="1" applyFill="1" applyBorder="1" applyAlignment="1" applyProtection="1">
      <alignment horizontal="center" vertical="center" shrinkToFit="1"/>
      <protection locked="0"/>
    </xf>
    <xf numFmtId="49" fontId="19" fillId="0" borderId="113" xfId="9" applyNumberFormat="1" applyFont="1" applyBorder="1" applyAlignment="1" applyProtection="1">
      <alignment vertical="center" shrinkToFit="1"/>
      <protection hidden="1"/>
    </xf>
    <xf numFmtId="49" fontId="19" fillId="0" borderId="114" xfId="9" applyNumberFormat="1" applyFont="1" applyBorder="1" applyAlignment="1" applyProtection="1">
      <alignment vertical="center" shrinkToFit="1"/>
      <protection hidden="1"/>
    </xf>
    <xf numFmtId="49" fontId="11" fillId="0" borderId="108" xfId="9" applyNumberFormat="1" applyFont="1" applyBorder="1" applyAlignment="1" applyProtection="1">
      <alignment vertical="center" shrinkToFit="1"/>
      <protection hidden="1"/>
    </xf>
    <xf numFmtId="49" fontId="19" fillId="10" borderId="63" xfId="9" applyNumberFormat="1" applyFont="1" applyFill="1" applyBorder="1" applyAlignment="1" applyProtection="1">
      <alignment vertical="center" shrinkToFit="1"/>
      <protection hidden="1"/>
    </xf>
    <xf numFmtId="49" fontId="19" fillId="10" borderId="0" xfId="9" applyNumberFormat="1" applyFont="1" applyFill="1" applyBorder="1" applyAlignment="1" applyProtection="1">
      <alignment vertical="center" shrinkToFit="1"/>
      <protection hidden="1"/>
    </xf>
    <xf numFmtId="49" fontId="19" fillId="10" borderId="103" xfId="9" applyNumberFormat="1" applyFont="1" applyFill="1" applyBorder="1" applyAlignment="1" applyProtection="1">
      <alignment vertical="center" shrinkToFit="1"/>
      <protection hidden="1"/>
    </xf>
    <xf numFmtId="49" fontId="19" fillId="10" borderId="60" xfId="9" applyNumberFormat="1" applyFont="1" applyFill="1" applyBorder="1" applyAlignment="1" applyProtection="1">
      <alignment vertical="center" shrinkToFit="1"/>
      <protection hidden="1"/>
    </xf>
    <xf numFmtId="49" fontId="19" fillId="10" borderId="61" xfId="9" applyNumberFormat="1" applyFont="1" applyFill="1" applyBorder="1" applyAlignment="1" applyProtection="1">
      <alignment vertical="center" shrinkToFit="1"/>
      <protection hidden="1"/>
    </xf>
    <xf numFmtId="49" fontId="19" fillId="10" borderId="62" xfId="9" applyNumberFormat="1" applyFont="1" applyFill="1" applyBorder="1" applyAlignment="1" applyProtection="1">
      <alignment vertical="center" shrinkToFit="1"/>
      <protection hidden="1"/>
    </xf>
    <xf numFmtId="49" fontId="82" fillId="0" borderId="8" xfId="9" applyNumberFormat="1" applyFont="1" applyBorder="1" applyAlignment="1" applyProtection="1">
      <alignment horizontal="right" vertical="center" shrinkToFit="1"/>
      <protection hidden="1"/>
    </xf>
    <xf numFmtId="49" fontId="47" fillId="0" borderId="8" xfId="9" applyNumberFormat="1" applyFont="1" applyBorder="1" applyAlignment="1" applyProtection="1">
      <alignment horizontal="center" vertical="center" shrinkToFit="1"/>
      <protection locked="0"/>
    </xf>
    <xf numFmtId="49" fontId="47" fillId="0" borderId="105" xfId="9" applyNumberFormat="1" applyFont="1" applyBorder="1" applyAlignment="1" applyProtection="1">
      <alignment horizontal="center" vertical="center" shrinkToFit="1"/>
      <protection locked="0"/>
    </xf>
    <xf numFmtId="49" fontId="47" fillId="0" borderId="106" xfId="9" applyNumberFormat="1" applyFont="1" applyBorder="1" applyAlignment="1" applyProtection="1">
      <alignment horizontal="center" vertical="center" shrinkToFit="1"/>
      <protection locked="0"/>
    </xf>
    <xf numFmtId="49" fontId="47" fillId="19" borderId="6" xfId="9" applyNumberFormat="1" applyFont="1" applyFill="1" applyBorder="1" applyAlignment="1" applyProtection="1">
      <alignment horizontal="center" vertical="center" shrinkToFit="1"/>
      <protection locked="0"/>
    </xf>
    <xf numFmtId="49" fontId="47" fillId="20" borderId="105" xfId="9" applyNumberFormat="1" applyFont="1" applyFill="1" applyBorder="1" applyAlignment="1" applyProtection="1">
      <alignment horizontal="center" vertical="center" shrinkToFit="1"/>
      <protection locked="0"/>
    </xf>
    <xf numFmtId="49" fontId="47" fillId="20" borderId="106" xfId="9" applyNumberFormat="1" applyFont="1" applyFill="1" applyBorder="1" applyAlignment="1" applyProtection="1">
      <alignment horizontal="center" vertical="center" shrinkToFit="1"/>
      <protection locked="0"/>
    </xf>
    <xf numFmtId="49" fontId="47" fillId="20" borderId="8" xfId="9" applyNumberFormat="1" applyFont="1" applyFill="1" applyBorder="1" applyAlignment="1" applyProtection="1">
      <alignment horizontal="left" vertical="center" shrinkToFit="1"/>
      <protection locked="0"/>
    </xf>
    <xf numFmtId="49" fontId="47" fillId="20" borderId="105" xfId="9" applyNumberFormat="1" applyFont="1" applyFill="1" applyBorder="1" applyAlignment="1" applyProtection="1">
      <alignment horizontal="left" vertical="center" shrinkToFit="1"/>
      <protection locked="0"/>
    </xf>
    <xf numFmtId="49" fontId="47" fillId="20" borderId="106" xfId="9" applyNumberFormat="1" applyFont="1" applyFill="1" applyBorder="1" applyAlignment="1" applyProtection="1">
      <alignment horizontal="left" vertical="center" shrinkToFit="1"/>
      <protection locked="0"/>
    </xf>
    <xf numFmtId="49" fontId="47" fillId="20" borderId="8" xfId="9" applyNumberFormat="1" applyFont="1" applyFill="1" applyBorder="1" applyAlignment="1" applyProtection="1">
      <alignment horizontal="center" vertical="center" shrinkToFit="1"/>
      <protection locked="0"/>
    </xf>
    <xf numFmtId="49" fontId="47" fillId="0" borderId="108" xfId="9" applyNumberFormat="1" applyFont="1" applyBorder="1" applyAlignment="1" applyProtection="1">
      <alignment horizontal="center" vertical="center" shrinkToFit="1"/>
      <protection locked="0"/>
    </xf>
    <xf numFmtId="49" fontId="11" fillId="0" borderId="105" xfId="9" applyNumberFormat="1" applyFont="1" applyFill="1" applyBorder="1" applyAlignment="1" applyProtection="1">
      <alignment horizontal="distributed" vertical="center" shrinkToFit="1"/>
      <protection hidden="1"/>
    </xf>
    <xf numFmtId="49" fontId="11" fillId="0" borderId="106" xfId="9" applyNumberFormat="1" applyFont="1" applyFill="1" applyBorder="1" applyAlignment="1" applyProtection="1">
      <alignment horizontal="distributed" vertical="center" shrinkToFit="1"/>
      <protection hidden="1"/>
    </xf>
    <xf numFmtId="49" fontId="11" fillId="0" borderId="115" xfId="9" applyNumberFormat="1" applyFont="1" applyBorder="1" applyAlignment="1" applyProtection="1">
      <alignment horizontal="distributed" vertical="center" shrinkToFit="1"/>
      <protection hidden="1"/>
    </xf>
    <xf numFmtId="49" fontId="47" fillId="20" borderId="115" xfId="9" applyNumberFormat="1" applyFont="1" applyFill="1" applyBorder="1" applyAlignment="1" applyProtection="1">
      <alignment horizontal="center" vertical="center" shrinkToFit="1"/>
      <protection locked="0"/>
    </xf>
    <xf numFmtId="49" fontId="47" fillId="20" borderId="113" xfId="9" applyNumberFormat="1" applyFont="1" applyFill="1" applyBorder="1" applyAlignment="1" applyProtection="1">
      <alignment horizontal="center" vertical="center" shrinkToFit="1"/>
      <protection locked="0"/>
    </xf>
    <xf numFmtId="49" fontId="47" fillId="20" borderId="114" xfId="9" applyNumberFormat="1" applyFont="1" applyFill="1" applyBorder="1" applyAlignment="1" applyProtection="1">
      <alignment horizontal="center" vertical="center" shrinkToFit="1"/>
      <protection locked="0"/>
    </xf>
    <xf numFmtId="49" fontId="11" fillId="0" borderId="115" xfId="9" applyNumberFormat="1" applyFont="1" applyBorder="1" applyAlignment="1" applyProtection="1">
      <alignment horizontal="center" vertical="center" shrinkToFit="1"/>
      <protection hidden="1"/>
    </xf>
    <xf numFmtId="49" fontId="11" fillId="0" borderId="113" xfId="9" applyNumberFormat="1" applyFont="1" applyBorder="1" applyAlignment="1" applyProtection="1">
      <alignment horizontal="center" vertical="center" shrinkToFit="1"/>
      <protection hidden="1"/>
    </xf>
    <xf numFmtId="49" fontId="11" fillId="0" borderId="114" xfId="9" applyNumberFormat="1" applyFont="1" applyBorder="1" applyAlignment="1" applyProtection="1">
      <alignment horizontal="center" vertical="center" shrinkToFit="1"/>
      <protection hidden="1"/>
    </xf>
    <xf numFmtId="49" fontId="47" fillId="20" borderId="108" xfId="9" applyNumberFormat="1" applyFont="1" applyFill="1" applyBorder="1" applyAlignment="1" applyProtection="1">
      <alignment horizontal="left" vertical="center" shrinkToFit="1"/>
      <protection locked="0"/>
    </xf>
    <xf numFmtId="49" fontId="47" fillId="20" borderId="108" xfId="9" applyNumberFormat="1" applyFont="1" applyFill="1" applyBorder="1" applyAlignment="1" applyProtection="1">
      <alignment horizontal="center" vertical="center" shrinkToFit="1"/>
      <protection locked="0"/>
    </xf>
    <xf numFmtId="49" fontId="11" fillId="0" borderId="8" xfId="9" applyNumberFormat="1" applyFont="1" applyFill="1" applyBorder="1" applyAlignment="1" applyProtection="1">
      <alignment horizontal="distributed" vertical="center" shrinkToFit="1"/>
      <protection hidden="1"/>
    </xf>
    <xf numFmtId="49" fontId="11" fillId="0" borderId="8" xfId="9" applyNumberFormat="1" applyFont="1" applyFill="1" applyBorder="1" applyAlignment="1" applyProtection="1">
      <alignment horizontal="distributed" vertical="center" wrapText="1" shrinkToFit="1"/>
      <protection hidden="1"/>
    </xf>
    <xf numFmtId="49" fontId="11" fillId="0" borderId="60" xfId="9" applyNumberFormat="1" applyFont="1" applyFill="1" applyBorder="1" applyAlignment="1" applyProtection="1">
      <alignment horizontal="distributed" vertical="center" shrinkToFit="1"/>
      <protection hidden="1"/>
    </xf>
    <xf numFmtId="49" fontId="11" fillId="0" borderId="61" xfId="9" applyNumberFormat="1" applyFont="1" applyFill="1" applyBorder="1" applyAlignment="1" applyProtection="1">
      <alignment horizontal="distributed" vertical="center" shrinkToFit="1"/>
      <protection hidden="1"/>
    </xf>
    <xf numFmtId="49" fontId="11" fillId="0" borderId="62" xfId="9" applyNumberFormat="1" applyFont="1" applyFill="1" applyBorder="1" applyAlignment="1" applyProtection="1">
      <alignment horizontal="distributed" vertical="center" shrinkToFit="1"/>
      <protection hidden="1"/>
    </xf>
    <xf numFmtId="49" fontId="11" fillId="0" borderId="0" xfId="9" applyNumberFormat="1" applyFont="1" applyFill="1" applyBorder="1" applyAlignment="1" applyProtection="1">
      <alignment horizontal="distributed" vertical="center" shrinkToFit="1"/>
      <protection hidden="1"/>
    </xf>
    <xf numFmtId="49" fontId="11" fillId="0" borderId="103" xfId="9" applyNumberFormat="1" applyFont="1" applyFill="1" applyBorder="1" applyAlignment="1" applyProtection="1">
      <alignment horizontal="distributed" vertical="center" shrinkToFit="1"/>
      <protection hidden="1"/>
    </xf>
    <xf numFmtId="49" fontId="11" fillId="0" borderId="65" xfId="9" applyNumberFormat="1" applyFont="1" applyFill="1" applyBorder="1" applyAlignment="1" applyProtection="1">
      <alignment horizontal="distributed" vertical="center" shrinkToFit="1"/>
      <protection hidden="1"/>
    </xf>
    <xf numFmtId="49" fontId="11" fillId="0" borderId="66" xfId="9" applyNumberFormat="1" applyFont="1" applyFill="1" applyBorder="1" applyAlignment="1" applyProtection="1">
      <alignment horizontal="distributed" vertical="center" shrinkToFit="1"/>
      <protection hidden="1"/>
    </xf>
    <xf numFmtId="49" fontId="47" fillId="19" borderId="90" xfId="9" applyNumberFormat="1" applyFont="1" applyFill="1" applyBorder="1" applyAlignment="1" applyProtection="1">
      <alignment vertical="center" shrinkToFit="1"/>
      <protection locked="0"/>
    </xf>
    <xf numFmtId="49" fontId="47" fillId="19" borderId="88" xfId="9" applyNumberFormat="1" applyFont="1" applyFill="1" applyBorder="1" applyAlignment="1" applyProtection="1">
      <alignment vertical="center" shrinkToFit="1"/>
      <protection locked="0"/>
    </xf>
    <xf numFmtId="49" fontId="47" fillId="19" borderId="89" xfId="9" applyNumberFormat="1" applyFont="1" applyFill="1" applyBorder="1" applyAlignment="1" applyProtection="1">
      <alignment vertical="center" shrinkToFit="1"/>
      <protection locked="0"/>
    </xf>
    <xf numFmtId="0" fontId="86" fillId="0" borderId="60" xfId="9" applyFont="1" applyBorder="1" applyAlignment="1" applyProtection="1">
      <alignment vertical="center" shrinkToFit="1"/>
      <protection hidden="1"/>
    </xf>
    <xf numFmtId="0" fontId="86" fillId="0" borderId="61" xfId="9" applyFont="1" applyBorder="1" applyAlignment="1" applyProtection="1">
      <alignment vertical="center" shrinkToFit="1"/>
      <protection hidden="1"/>
    </xf>
    <xf numFmtId="0" fontId="86" fillId="0" borderId="62" xfId="9" applyFont="1" applyBorder="1" applyAlignment="1" applyProtection="1">
      <alignment vertical="center" shrinkToFit="1"/>
      <protection hidden="1"/>
    </xf>
    <xf numFmtId="49" fontId="82" fillId="10" borderId="103" xfId="9" applyNumberFormat="1" applyFont="1" applyFill="1" applyBorder="1" applyAlignment="1" applyProtection="1">
      <alignment horizontal="center" vertical="center" wrapText="1" shrinkToFit="1"/>
      <protection hidden="1"/>
    </xf>
    <xf numFmtId="49" fontId="11" fillId="0" borderId="61" xfId="9" applyNumberFormat="1" applyFont="1" applyFill="1" applyBorder="1" applyAlignment="1" applyProtection="1">
      <alignment horizontal="distributed" vertical="center" wrapText="1" shrinkToFit="1"/>
      <protection hidden="1"/>
    </xf>
    <xf numFmtId="49" fontId="11" fillId="0" borderId="62" xfId="9" applyNumberFormat="1" applyFont="1" applyFill="1" applyBorder="1" applyAlignment="1" applyProtection="1">
      <alignment horizontal="distributed" vertical="center" wrapText="1" shrinkToFit="1"/>
      <protection hidden="1"/>
    </xf>
    <xf numFmtId="49" fontId="11" fillId="0" borderId="0" xfId="9" applyNumberFormat="1" applyFont="1" applyFill="1" applyBorder="1" applyAlignment="1" applyProtection="1">
      <alignment horizontal="distributed" vertical="center" wrapText="1" shrinkToFit="1"/>
      <protection hidden="1"/>
    </xf>
    <xf numFmtId="49" fontId="11" fillId="0" borderId="103" xfId="9" applyNumberFormat="1" applyFont="1" applyFill="1" applyBorder="1" applyAlignment="1" applyProtection="1">
      <alignment horizontal="distributed" vertical="center" wrapText="1" shrinkToFit="1"/>
      <protection hidden="1"/>
    </xf>
    <xf numFmtId="49" fontId="11" fillId="0" borderId="65" xfId="9" applyNumberFormat="1" applyFont="1" applyFill="1" applyBorder="1" applyAlignment="1" applyProtection="1">
      <alignment horizontal="distributed" vertical="center" wrapText="1" shrinkToFit="1"/>
      <protection hidden="1"/>
    </xf>
    <xf numFmtId="49" fontId="11" fillId="0" borderId="66" xfId="9" applyNumberFormat="1" applyFont="1" applyFill="1" applyBorder="1" applyAlignment="1" applyProtection="1">
      <alignment horizontal="distributed" vertical="center" wrapText="1" shrinkToFit="1"/>
      <protection hidden="1"/>
    </xf>
    <xf numFmtId="0" fontId="47" fillId="19" borderId="8" xfId="9" applyFont="1" applyFill="1" applyBorder="1" applyAlignment="1" applyProtection="1">
      <alignment horizontal="left" vertical="center" shrinkToFit="1"/>
      <protection hidden="1"/>
    </xf>
    <xf numFmtId="0" fontId="47" fillId="19" borderId="105" xfId="9" applyFont="1" applyFill="1" applyBorder="1" applyAlignment="1" applyProtection="1">
      <alignment horizontal="left" vertical="center" shrinkToFit="1"/>
      <protection hidden="1"/>
    </xf>
    <xf numFmtId="0" fontId="47" fillId="19" borderId="106" xfId="9" applyFont="1" applyFill="1" applyBorder="1" applyAlignment="1" applyProtection="1">
      <alignment horizontal="left" vertical="center" shrinkToFit="1"/>
      <protection hidden="1"/>
    </xf>
    <xf numFmtId="0" fontId="86" fillId="0" borderId="8" xfId="9" applyFont="1" applyBorder="1" applyAlignment="1" applyProtection="1">
      <alignment vertical="center" shrinkToFit="1"/>
      <protection hidden="1"/>
    </xf>
    <xf numFmtId="0" fontId="19" fillId="10" borderId="103" xfId="9" applyFont="1" applyFill="1" applyBorder="1" applyAlignment="1" applyProtection="1">
      <alignment vertical="top" wrapText="1" shrinkToFit="1"/>
      <protection hidden="1"/>
    </xf>
    <xf numFmtId="49" fontId="11" fillId="0" borderId="115" xfId="9" applyNumberFormat="1" applyFont="1" applyFill="1" applyBorder="1" applyAlignment="1" applyProtection="1">
      <alignment horizontal="distributed" vertical="center" shrinkToFit="1"/>
      <protection hidden="1"/>
    </xf>
    <xf numFmtId="49" fontId="11" fillId="0" borderId="113" xfId="9" applyNumberFormat="1" applyFont="1" applyFill="1" applyBorder="1" applyAlignment="1" applyProtection="1">
      <alignment horizontal="distributed" vertical="center" shrinkToFit="1"/>
      <protection hidden="1"/>
    </xf>
    <xf numFmtId="49" fontId="11" fillId="0" borderId="114" xfId="9" applyNumberFormat="1" applyFont="1" applyFill="1" applyBorder="1" applyAlignment="1" applyProtection="1">
      <alignment horizontal="distributed" vertical="center" shrinkToFit="1"/>
      <protection hidden="1"/>
    </xf>
    <xf numFmtId="0" fontId="47" fillId="19" borderId="108" xfId="9" applyFont="1" applyFill="1" applyBorder="1" applyAlignment="1" applyProtection="1">
      <alignment horizontal="left" vertical="center" shrinkToFit="1"/>
      <protection hidden="1"/>
    </xf>
    <xf numFmtId="49" fontId="11" fillId="0" borderId="108" xfId="9" applyNumberFormat="1" applyFont="1" applyFill="1" applyBorder="1" applyAlignment="1" applyProtection="1">
      <alignment horizontal="distributed" vertical="center" wrapText="1" shrinkToFit="1"/>
      <protection hidden="1"/>
    </xf>
    <xf numFmtId="49" fontId="11" fillId="0" borderId="108" xfId="9" applyNumberFormat="1" applyFont="1" applyFill="1" applyBorder="1" applyAlignment="1" applyProtection="1">
      <alignment horizontal="distributed" vertical="center" shrinkToFit="1"/>
      <protection hidden="1"/>
    </xf>
    <xf numFmtId="49" fontId="47" fillId="19" borderId="115" xfId="9" applyNumberFormat="1" applyFont="1" applyFill="1" applyBorder="1" applyAlignment="1" applyProtection="1">
      <alignment vertical="center" shrinkToFit="1"/>
      <protection locked="0"/>
    </xf>
    <xf numFmtId="49" fontId="47" fillId="19" borderId="113" xfId="9" applyNumberFormat="1" applyFont="1" applyFill="1" applyBorder="1" applyAlignment="1" applyProtection="1">
      <alignment vertical="center" shrinkToFit="1"/>
      <protection locked="0"/>
    </xf>
    <xf numFmtId="49" fontId="47" fillId="19" borderId="114" xfId="9" applyNumberFormat="1" applyFont="1" applyFill="1" applyBorder="1" applyAlignment="1" applyProtection="1">
      <alignment vertical="center" shrinkToFit="1"/>
      <protection locked="0"/>
    </xf>
    <xf numFmtId="38" fontId="47" fillId="19" borderId="64" xfId="13" applyFont="1" applyFill="1" applyBorder="1" applyAlignment="1" applyProtection="1">
      <alignment horizontal="right" vertical="center" shrinkToFit="1"/>
      <protection locked="0"/>
    </xf>
    <xf numFmtId="38" fontId="47" fillId="19" borderId="65" xfId="13" applyFont="1" applyFill="1" applyBorder="1" applyAlignment="1" applyProtection="1">
      <alignment horizontal="right" vertical="center" shrinkToFit="1"/>
      <protection locked="0"/>
    </xf>
    <xf numFmtId="38" fontId="47" fillId="19" borderId="106" xfId="13" applyFont="1" applyFill="1" applyBorder="1" applyAlignment="1" applyProtection="1">
      <alignment horizontal="right" vertical="center" shrinkToFit="1"/>
      <protection locked="0"/>
    </xf>
    <xf numFmtId="49" fontId="89" fillId="0" borderId="105" xfId="9" applyNumberFormat="1" applyFont="1" applyBorder="1" applyAlignment="1" applyProtection="1">
      <alignment vertical="center" shrinkToFit="1"/>
      <protection hidden="1"/>
    </xf>
    <xf numFmtId="38" fontId="47" fillId="19" borderId="105" xfId="13" applyFont="1" applyFill="1" applyBorder="1" applyAlignment="1" applyProtection="1">
      <alignment horizontal="right" vertical="center" shrinkToFit="1"/>
      <protection locked="0"/>
    </xf>
    <xf numFmtId="0" fontId="82" fillId="0" borderId="60" xfId="9" applyFont="1" applyBorder="1" applyAlignment="1" applyProtection="1">
      <alignment vertical="center" shrinkToFit="1"/>
      <protection hidden="1"/>
    </xf>
    <xf numFmtId="49" fontId="47" fillId="19" borderId="105" xfId="9" applyNumberFormat="1" applyFont="1" applyFill="1" applyBorder="1" applyAlignment="1" applyProtection="1">
      <alignment horizontal="right" vertical="center" shrinkToFit="1"/>
      <protection locked="0"/>
    </xf>
    <xf numFmtId="49" fontId="47" fillId="19" borderId="106" xfId="9" applyNumberFormat="1" applyFont="1" applyFill="1" applyBorder="1" applyAlignment="1" applyProtection="1">
      <alignment horizontal="right" vertical="center" shrinkToFit="1"/>
      <protection locked="0"/>
    </xf>
    <xf numFmtId="49" fontId="89" fillId="0" borderId="106" xfId="9" applyNumberFormat="1" applyFont="1" applyBorder="1" applyAlignment="1" applyProtection="1">
      <alignment vertical="center" shrinkToFit="1"/>
      <protection hidden="1"/>
    </xf>
    <xf numFmtId="0" fontId="82" fillId="0" borderId="8" xfId="9" applyFont="1" applyBorder="1" applyAlignment="1" applyProtection="1">
      <alignment vertical="center" shrinkToFit="1"/>
      <protection hidden="1"/>
    </xf>
    <xf numFmtId="0" fontId="82" fillId="0" borderId="115" xfId="9" applyFont="1" applyBorder="1" applyAlignment="1" applyProtection="1">
      <alignment vertical="center" shrinkToFit="1"/>
      <protection hidden="1"/>
    </xf>
    <xf numFmtId="0" fontId="82" fillId="0" borderId="113" xfId="9" applyFont="1" applyBorder="1" applyAlignment="1" applyProtection="1">
      <alignment vertical="center" shrinkToFit="1"/>
      <protection hidden="1"/>
    </xf>
    <xf numFmtId="0" fontId="82" fillId="0" borderId="114" xfId="9" applyFont="1" applyBorder="1" applyAlignment="1" applyProtection="1">
      <alignment vertical="center" shrinkToFit="1"/>
      <protection hidden="1"/>
    </xf>
    <xf numFmtId="49" fontId="82" fillId="10" borderId="110" xfId="9" applyNumberFormat="1" applyFont="1" applyFill="1" applyBorder="1" applyAlignment="1" applyProtection="1">
      <alignment horizontal="center" vertical="center" wrapText="1" shrinkToFit="1"/>
      <protection hidden="1"/>
    </xf>
    <xf numFmtId="49" fontId="82" fillId="10" borderId="111" xfId="9" applyNumberFormat="1" applyFont="1" applyFill="1" applyBorder="1" applyAlignment="1" applyProtection="1">
      <alignment horizontal="center" vertical="center" wrapText="1" shrinkToFit="1"/>
      <protection hidden="1"/>
    </xf>
    <xf numFmtId="49" fontId="82" fillId="10" borderId="112" xfId="9" applyNumberFormat="1" applyFont="1" applyFill="1" applyBorder="1" applyAlignment="1" applyProtection="1">
      <alignment horizontal="center" vertical="center" wrapText="1" shrinkToFit="1"/>
      <protection hidden="1"/>
    </xf>
    <xf numFmtId="0" fontId="19" fillId="10" borderId="110" xfId="9" applyFont="1" applyFill="1" applyBorder="1" applyAlignment="1" applyProtection="1">
      <alignment vertical="top" wrapText="1" shrinkToFit="1"/>
      <protection hidden="1"/>
    </xf>
    <xf numFmtId="0" fontId="19" fillId="10" borderId="111" xfId="9" applyFont="1" applyFill="1" applyBorder="1" applyAlignment="1" applyProtection="1">
      <alignment vertical="top" wrapText="1" shrinkToFit="1"/>
      <protection hidden="1"/>
    </xf>
    <xf numFmtId="0" fontId="19" fillId="10" borderId="112" xfId="9" applyFont="1" applyFill="1" applyBorder="1" applyAlignment="1" applyProtection="1">
      <alignment vertical="top" wrapText="1" shrinkToFit="1"/>
      <protection hidden="1"/>
    </xf>
    <xf numFmtId="49" fontId="47" fillId="19" borderId="108" xfId="9" applyNumberFormat="1" applyFont="1" applyFill="1" applyBorder="1" applyAlignment="1" applyProtection="1">
      <alignment horizontal="right" vertical="center" shrinkToFit="1"/>
      <protection locked="0"/>
    </xf>
    <xf numFmtId="49" fontId="11" fillId="0" borderId="107" xfId="9" applyNumberFormat="1" applyFont="1" applyFill="1" applyBorder="1" applyAlignment="1" applyProtection="1">
      <alignment horizontal="distributed" vertical="center" wrapText="1" shrinkToFit="1"/>
      <protection hidden="1"/>
    </xf>
    <xf numFmtId="49" fontId="89" fillId="0" borderId="108" xfId="9" applyNumberFormat="1" applyFont="1" applyBorder="1" applyAlignment="1" applyProtection="1">
      <alignment vertical="center" shrinkToFit="1"/>
      <protection hidden="1"/>
    </xf>
    <xf numFmtId="38" fontId="47" fillId="19" borderId="108" xfId="13" applyFont="1" applyFill="1" applyBorder="1" applyAlignment="1" applyProtection="1">
      <alignment horizontal="right" vertical="center" shrinkToFit="1"/>
      <protection locked="0"/>
    </xf>
    <xf numFmtId="49" fontId="80" fillId="0" borderId="8" xfId="9" applyNumberFormat="1" applyFont="1" applyBorder="1" applyAlignment="1" applyProtection="1">
      <alignment horizontal="left" vertical="center" indent="1" shrinkToFit="1"/>
      <protection hidden="1"/>
    </xf>
    <xf numFmtId="49" fontId="80" fillId="0" borderId="105" xfId="9" applyNumberFormat="1" applyFont="1" applyBorder="1" applyAlignment="1" applyProtection="1">
      <alignment horizontal="left" vertical="center" indent="1" shrinkToFit="1"/>
      <protection hidden="1"/>
    </xf>
    <xf numFmtId="49" fontId="80" fillId="0" borderId="106" xfId="9" applyNumberFormat="1" applyFont="1" applyBorder="1" applyAlignment="1" applyProtection="1">
      <alignment horizontal="left" vertical="center" indent="1" shrinkToFit="1"/>
      <protection hidden="1"/>
    </xf>
    <xf numFmtId="49" fontId="19" fillId="0" borderId="6" xfId="9" applyNumberFormat="1" applyFont="1" applyBorder="1" applyAlignment="1" applyProtection="1">
      <alignment vertical="center" shrinkToFit="1"/>
      <protection hidden="1"/>
    </xf>
    <xf numFmtId="49" fontId="47" fillId="19" borderId="137" xfId="9" applyNumberFormat="1" applyFont="1" applyFill="1" applyBorder="1" applyAlignment="1" applyProtection="1">
      <alignment horizontal="center" vertical="center" shrinkToFit="1"/>
      <protection locked="0"/>
    </xf>
    <xf numFmtId="49" fontId="47" fillId="19" borderId="138" xfId="9" applyNumberFormat="1" applyFont="1" applyFill="1" applyBorder="1" applyAlignment="1" applyProtection="1">
      <alignment horizontal="center" vertical="center" shrinkToFit="1"/>
      <protection locked="0"/>
    </xf>
    <xf numFmtId="49" fontId="47" fillId="19" borderId="139" xfId="9" applyNumberFormat="1" applyFont="1" applyFill="1" applyBorder="1" applyAlignment="1" applyProtection="1">
      <alignment horizontal="center" vertical="center" shrinkToFit="1"/>
      <protection locked="0"/>
    </xf>
    <xf numFmtId="49" fontId="86" fillId="0" borderId="137" xfId="9" applyNumberFormat="1" applyFont="1" applyBorder="1" applyAlignment="1" applyProtection="1">
      <alignment horizontal="left" vertical="center" shrinkToFit="1"/>
      <protection hidden="1"/>
    </xf>
    <xf numFmtId="49" fontId="86" fillId="0" borderId="138" xfId="9" applyNumberFormat="1" applyFont="1" applyBorder="1" applyAlignment="1" applyProtection="1">
      <alignment horizontal="left" vertical="center" shrinkToFit="1"/>
      <protection hidden="1"/>
    </xf>
    <xf numFmtId="49" fontId="86" fillId="0" borderId="139" xfId="9" applyNumberFormat="1" applyFont="1" applyBorder="1" applyAlignment="1" applyProtection="1">
      <alignment horizontal="left" vertical="center" shrinkToFit="1"/>
      <protection hidden="1"/>
    </xf>
    <xf numFmtId="49" fontId="85" fillId="0" borderId="61" xfId="1" applyNumberFormat="1" applyFont="1" applyBorder="1" applyAlignment="1" applyProtection="1">
      <alignment horizontal="center" vertical="center" shrinkToFit="1"/>
      <protection hidden="1"/>
    </xf>
    <xf numFmtId="49" fontId="11" fillId="0" borderId="10" xfId="9" applyNumberFormat="1" applyFont="1" applyFill="1" applyBorder="1" applyAlignment="1" applyProtection="1">
      <alignment horizontal="distributed" vertical="center" shrinkToFit="1"/>
      <protection hidden="1"/>
    </xf>
    <xf numFmtId="49" fontId="11" fillId="0" borderId="9" xfId="9" applyNumberFormat="1" applyFont="1" applyFill="1" applyBorder="1" applyAlignment="1" applyProtection="1">
      <alignment horizontal="distributed" vertical="center" shrinkToFit="1"/>
      <protection hidden="1"/>
    </xf>
    <xf numFmtId="49" fontId="80" fillId="0" borderId="10" xfId="9" applyNumberFormat="1" applyFont="1" applyBorder="1" applyAlignment="1" applyProtection="1">
      <alignment horizontal="left" vertical="center" indent="1" shrinkToFit="1"/>
      <protection hidden="1"/>
    </xf>
    <xf numFmtId="49" fontId="80" fillId="0" borderId="9" xfId="9" applyNumberFormat="1" applyFont="1" applyBorder="1" applyAlignment="1" applyProtection="1">
      <alignment horizontal="left" vertical="center" indent="1" shrinkToFit="1"/>
      <protection hidden="1"/>
    </xf>
    <xf numFmtId="49" fontId="86" fillId="5" borderId="65" xfId="9" applyNumberFormat="1" applyFont="1" applyFill="1" applyBorder="1" applyAlignment="1" applyProtection="1">
      <alignment vertical="center" shrinkToFit="1"/>
      <protection hidden="1"/>
    </xf>
    <xf numFmtId="49" fontId="86" fillId="5" borderId="66" xfId="9" applyNumberFormat="1" applyFont="1" applyFill="1" applyBorder="1" applyAlignment="1" applyProtection="1">
      <alignment vertical="center" shrinkToFit="1"/>
      <protection hidden="1"/>
    </xf>
    <xf numFmtId="49" fontId="11" fillId="0" borderId="105" xfId="9" applyNumberFormat="1" applyFont="1" applyFill="1" applyBorder="1" applyAlignment="1" applyProtection="1">
      <alignment horizontal="distributed" vertical="center" wrapText="1" shrinkToFit="1"/>
      <protection hidden="1"/>
    </xf>
    <xf numFmtId="49" fontId="11" fillId="0" borderId="106" xfId="9" applyNumberFormat="1" applyFont="1" applyFill="1" applyBorder="1" applyAlignment="1" applyProtection="1">
      <alignment horizontal="distributed" vertical="center" wrapText="1" shrinkToFit="1"/>
      <protection hidden="1"/>
    </xf>
    <xf numFmtId="49" fontId="11" fillId="0" borderId="88" xfId="9" applyNumberFormat="1" applyFont="1" applyFill="1" applyBorder="1" applyAlignment="1" applyProtection="1">
      <alignment horizontal="distributed" vertical="center" wrapText="1" shrinkToFit="1"/>
      <protection hidden="1"/>
    </xf>
    <xf numFmtId="49" fontId="11" fillId="0" borderId="89" xfId="9" applyNumberFormat="1" applyFont="1" applyFill="1" applyBorder="1" applyAlignment="1" applyProtection="1">
      <alignment horizontal="distributed" vertical="center" wrapText="1" shrinkToFit="1"/>
      <protection hidden="1"/>
    </xf>
    <xf numFmtId="49" fontId="47" fillId="19" borderId="90" xfId="9" applyNumberFormat="1" applyFont="1" applyFill="1" applyBorder="1" applyAlignment="1" applyProtection="1">
      <alignment horizontal="center" vertical="center" shrinkToFit="1"/>
      <protection locked="0"/>
    </xf>
    <xf numFmtId="49" fontId="47" fillId="19" borderId="88" xfId="9" applyNumberFormat="1" applyFont="1" applyFill="1" applyBorder="1" applyAlignment="1" applyProtection="1">
      <alignment horizontal="center" vertical="center" shrinkToFit="1"/>
      <protection locked="0"/>
    </xf>
    <xf numFmtId="49" fontId="47" fillId="19" borderId="89" xfId="9" applyNumberFormat="1" applyFont="1" applyFill="1" applyBorder="1" applyAlignment="1" applyProtection="1">
      <alignment horizontal="center" vertical="center" shrinkToFit="1"/>
      <protection locked="0"/>
    </xf>
    <xf numFmtId="49" fontId="11" fillId="0" borderId="90" xfId="9" applyNumberFormat="1" applyFont="1" applyBorder="1" applyAlignment="1" applyProtection="1">
      <alignment vertical="center" shrinkToFit="1"/>
      <protection hidden="1"/>
    </xf>
    <xf numFmtId="49" fontId="11" fillId="0" borderId="89" xfId="9" applyNumberFormat="1" applyFont="1" applyBorder="1" applyAlignment="1" applyProtection="1">
      <alignment vertical="center" shrinkToFit="1"/>
      <protection hidden="1"/>
    </xf>
    <xf numFmtId="49" fontId="86" fillId="0" borderId="90" xfId="9" applyNumberFormat="1" applyFont="1" applyBorder="1" applyAlignment="1" applyProtection="1">
      <alignment vertical="center" shrinkToFit="1"/>
      <protection hidden="1"/>
    </xf>
    <xf numFmtId="49" fontId="86" fillId="0" borderId="88" xfId="9" applyNumberFormat="1" applyFont="1" applyBorder="1" applyAlignment="1" applyProtection="1">
      <alignment vertical="center" shrinkToFit="1"/>
      <protection hidden="1"/>
    </xf>
    <xf numFmtId="49" fontId="86" fillId="0" borderId="89" xfId="9" applyNumberFormat="1" applyFont="1" applyBorder="1" applyAlignment="1" applyProtection="1">
      <alignment vertical="center" shrinkToFit="1"/>
      <protection hidden="1"/>
    </xf>
    <xf numFmtId="49" fontId="91" fillId="0" borderId="134" xfId="9" applyNumberFormat="1" applyFont="1" applyFill="1" applyBorder="1" applyAlignment="1" applyProtection="1">
      <alignment horizontal="center" vertical="center" shrinkToFit="1"/>
      <protection hidden="1"/>
    </xf>
    <xf numFmtId="49" fontId="91" fillId="0" borderId="15" xfId="9" applyNumberFormat="1" applyFont="1" applyFill="1" applyBorder="1" applyAlignment="1" applyProtection="1">
      <alignment horizontal="center" vertical="center" shrinkToFit="1"/>
      <protection hidden="1"/>
    </xf>
    <xf numFmtId="49" fontId="91" fillId="0" borderId="150" xfId="9" applyNumberFormat="1" applyFont="1" applyFill="1" applyBorder="1" applyAlignment="1" applyProtection="1">
      <alignment horizontal="center" vertical="center" shrinkToFit="1"/>
      <protection hidden="1"/>
    </xf>
    <xf numFmtId="49" fontId="69" fillId="0" borderId="60" xfId="9" applyNumberFormat="1" applyFont="1" applyFill="1" applyBorder="1" applyAlignment="1" applyProtection="1">
      <alignment horizontal="center" vertical="center" wrapText="1" shrinkToFit="1"/>
      <protection hidden="1"/>
    </xf>
    <xf numFmtId="49" fontId="69" fillId="0" borderId="61" xfId="9" applyNumberFormat="1" applyFont="1" applyFill="1" applyBorder="1" applyAlignment="1" applyProtection="1">
      <alignment horizontal="center" vertical="center" wrapText="1" shrinkToFit="1"/>
      <protection hidden="1"/>
    </xf>
    <xf numFmtId="49" fontId="69" fillId="0" borderId="62" xfId="9" applyNumberFormat="1" applyFont="1" applyFill="1" applyBorder="1" applyAlignment="1" applyProtection="1">
      <alignment horizontal="center" vertical="center" wrapText="1" shrinkToFit="1"/>
      <protection hidden="1"/>
    </xf>
    <xf numFmtId="49" fontId="69" fillId="0" borderId="63" xfId="9" applyNumberFormat="1" applyFont="1" applyFill="1" applyBorder="1" applyAlignment="1" applyProtection="1">
      <alignment horizontal="center" vertical="center" wrapText="1" shrinkToFit="1"/>
      <protection hidden="1"/>
    </xf>
    <xf numFmtId="49" fontId="69" fillId="0" borderId="0" xfId="9" applyNumberFormat="1" applyFont="1" applyFill="1" applyBorder="1" applyAlignment="1" applyProtection="1">
      <alignment horizontal="center" vertical="center" wrapText="1" shrinkToFit="1"/>
      <protection hidden="1"/>
    </xf>
    <xf numFmtId="49" fontId="69" fillId="0" borderId="103" xfId="9" applyNumberFormat="1" applyFont="1" applyFill="1" applyBorder="1" applyAlignment="1" applyProtection="1">
      <alignment horizontal="center" vertical="center" wrapText="1" shrinkToFit="1"/>
      <protection hidden="1"/>
    </xf>
    <xf numFmtId="49" fontId="69" fillId="0" borderId="64" xfId="9" applyNumberFormat="1" applyFont="1" applyFill="1" applyBorder="1" applyAlignment="1" applyProtection="1">
      <alignment horizontal="center" vertical="center" wrapText="1" shrinkToFit="1"/>
      <protection hidden="1"/>
    </xf>
    <xf numFmtId="49" fontId="69" fillId="0" borderId="65" xfId="9" applyNumberFormat="1" applyFont="1" applyFill="1" applyBorder="1" applyAlignment="1" applyProtection="1">
      <alignment horizontal="center" vertical="center" wrapText="1" shrinkToFit="1"/>
      <protection hidden="1"/>
    </xf>
    <xf numFmtId="49" fontId="69" fillId="0" borderId="66" xfId="9" applyNumberFormat="1" applyFont="1" applyFill="1" applyBorder="1" applyAlignment="1" applyProtection="1">
      <alignment horizontal="center" vertical="center" wrapText="1" shrinkToFit="1"/>
      <protection hidden="1"/>
    </xf>
    <xf numFmtId="49" fontId="69" fillId="0" borderId="107" xfId="9" applyNumberFormat="1" applyFont="1" applyFill="1" applyBorder="1" applyAlignment="1" applyProtection="1">
      <alignment horizontal="center" vertical="center" wrapText="1" shrinkToFit="1"/>
      <protection hidden="1"/>
    </xf>
    <xf numFmtId="49" fontId="69" fillId="0" borderId="110" xfId="9" applyNumberFormat="1" applyFont="1" applyFill="1" applyBorder="1" applyAlignment="1" applyProtection="1">
      <alignment horizontal="center" vertical="center" wrapText="1" shrinkToFit="1"/>
      <protection hidden="1"/>
    </xf>
    <xf numFmtId="49" fontId="69" fillId="0" borderId="111" xfId="9" applyNumberFormat="1" applyFont="1" applyFill="1" applyBorder="1" applyAlignment="1" applyProtection="1">
      <alignment horizontal="center" vertical="center" wrapText="1" shrinkToFit="1"/>
      <protection hidden="1"/>
    </xf>
    <xf numFmtId="49" fontId="69" fillId="0" borderId="112" xfId="9" applyNumberFormat="1" applyFont="1" applyFill="1" applyBorder="1" applyAlignment="1" applyProtection="1">
      <alignment horizontal="center" vertical="center" wrapText="1" shrinkToFit="1"/>
      <protection hidden="1"/>
    </xf>
    <xf numFmtId="49" fontId="69" fillId="0" borderId="60" xfId="9" applyNumberFormat="1" applyFont="1" applyBorder="1" applyAlignment="1" applyProtection="1">
      <alignment horizontal="center" vertical="center" textRotation="255" wrapText="1" shrinkToFit="1"/>
      <protection hidden="1"/>
    </xf>
    <xf numFmtId="49" fontId="69" fillId="0" borderId="61" xfId="9" applyNumberFormat="1" applyFont="1" applyBorder="1" applyAlignment="1" applyProtection="1">
      <alignment horizontal="center" vertical="center" textRotation="255" wrapText="1" shrinkToFit="1"/>
      <protection hidden="1"/>
    </xf>
    <xf numFmtId="49" fontId="69" fillId="0" borderId="62" xfId="9" applyNumberFormat="1" applyFont="1" applyBorder="1" applyAlignment="1" applyProtection="1">
      <alignment horizontal="center" vertical="center" textRotation="255" wrapText="1" shrinkToFit="1"/>
      <protection hidden="1"/>
    </xf>
    <xf numFmtId="49" fontId="69" fillId="0" borderId="63" xfId="9" applyNumberFormat="1" applyFont="1" applyBorder="1" applyAlignment="1" applyProtection="1">
      <alignment horizontal="center" vertical="center" textRotation="255" wrapText="1" shrinkToFit="1"/>
      <protection hidden="1"/>
    </xf>
    <xf numFmtId="49" fontId="69" fillId="0" borderId="0" xfId="9" applyNumberFormat="1" applyFont="1" applyBorder="1" applyAlignment="1" applyProtection="1">
      <alignment horizontal="center" vertical="center" textRotation="255" wrapText="1" shrinkToFit="1"/>
      <protection hidden="1"/>
    </xf>
    <xf numFmtId="49" fontId="69" fillId="0" borderId="103" xfId="9" applyNumberFormat="1" applyFont="1" applyBorder="1" applyAlignment="1" applyProtection="1">
      <alignment horizontal="center" vertical="center" textRotation="255" wrapText="1" shrinkToFit="1"/>
      <protection hidden="1"/>
    </xf>
    <xf numFmtId="49" fontId="69" fillId="0" borderId="64" xfId="9" applyNumberFormat="1" applyFont="1" applyBorder="1" applyAlignment="1" applyProtection="1">
      <alignment horizontal="center" vertical="center" textRotation="255" wrapText="1" shrinkToFit="1"/>
      <protection hidden="1"/>
    </xf>
    <xf numFmtId="49" fontId="69" fillId="0" borderId="65" xfId="9" applyNumberFormat="1" applyFont="1" applyBorder="1" applyAlignment="1" applyProtection="1">
      <alignment horizontal="center" vertical="center" textRotation="255" wrapText="1" shrinkToFit="1"/>
      <protection hidden="1"/>
    </xf>
    <xf numFmtId="49" fontId="69" fillId="0" borderId="66" xfId="9" applyNumberFormat="1" applyFont="1" applyBorder="1" applyAlignment="1" applyProtection="1">
      <alignment horizontal="center" vertical="center" textRotation="255" wrapText="1" shrinkToFit="1"/>
      <protection hidden="1"/>
    </xf>
    <xf numFmtId="49" fontId="11" fillId="0" borderId="137" xfId="9" applyNumberFormat="1" applyFont="1" applyBorder="1" applyAlignment="1" applyProtection="1">
      <alignment horizontal="distributed" vertical="center" shrinkToFit="1"/>
      <protection hidden="1"/>
    </xf>
    <xf numFmtId="49" fontId="11" fillId="0" borderId="138" xfId="9" applyNumberFormat="1" applyFont="1" applyBorder="1" applyAlignment="1" applyProtection="1">
      <alignment horizontal="distributed" vertical="center" shrinkToFit="1"/>
      <protection hidden="1"/>
    </xf>
    <xf numFmtId="49" fontId="11" fillId="0" borderId="139" xfId="9" applyNumberFormat="1" applyFont="1" applyBorder="1" applyAlignment="1" applyProtection="1">
      <alignment horizontal="distributed" vertical="center" shrinkToFit="1"/>
      <protection hidden="1"/>
    </xf>
    <xf numFmtId="0" fontId="93" fillId="0" borderId="142" xfId="9" applyFont="1" applyBorder="1" applyAlignment="1">
      <alignment horizontal="center" vertical="center" wrapText="1"/>
    </xf>
    <xf numFmtId="0" fontId="93" fillId="0" borderId="61" xfId="9" applyFont="1" applyBorder="1" applyAlignment="1">
      <alignment horizontal="center" vertical="center" wrapText="1"/>
    </xf>
    <xf numFmtId="0" fontId="93" fillId="0" borderId="284" xfId="9" applyFont="1" applyBorder="1" applyAlignment="1">
      <alignment horizontal="center" vertical="center" wrapText="1"/>
    </xf>
    <xf numFmtId="0" fontId="93" fillId="0" borderId="64" xfId="9" applyFont="1" applyBorder="1" applyAlignment="1">
      <alignment horizontal="center" vertical="center" wrapText="1"/>
    </xf>
    <xf numFmtId="0" fontId="93" fillId="0" borderId="65" xfId="9" applyFont="1" applyBorder="1" applyAlignment="1">
      <alignment horizontal="center" vertical="center" wrapText="1"/>
    </xf>
    <xf numFmtId="0" fontId="93" fillId="0" borderId="66" xfId="9" applyFont="1" applyBorder="1" applyAlignment="1">
      <alignment horizontal="center" vertical="center" wrapText="1"/>
    </xf>
    <xf numFmtId="49" fontId="11" fillId="0" borderId="284" xfId="9" applyNumberFormat="1" applyFont="1" applyBorder="1" applyAlignment="1" applyProtection="1">
      <alignment horizontal="distributed" vertical="center" shrinkToFit="1"/>
      <protection hidden="1"/>
    </xf>
    <xf numFmtId="49" fontId="83" fillId="0" borderId="122" xfId="9" applyNumberFormat="1" applyFont="1" applyBorder="1" applyAlignment="1" applyProtection="1">
      <alignment horizontal="left" vertical="center" shrinkToFit="1"/>
      <protection hidden="1"/>
    </xf>
    <xf numFmtId="49" fontId="83" fillId="0" borderId="123" xfId="9" applyNumberFormat="1" applyFont="1" applyBorder="1" applyAlignment="1" applyProtection="1">
      <alignment horizontal="left" vertical="center" shrinkToFit="1"/>
      <protection hidden="1"/>
    </xf>
    <xf numFmtId="49" fontId="91" fillId="0" borderId="60" xfId="9" applyNumberFormat="1" applyFont="1" applyBorder="1" applyAlignment="1" applyProtection="1">
      <alignment horizontal="center" vertical="center" textRotation="255" wrapText="1" shrinkToFit="1"/>
      <protection hidden="1"/>
    </xf>
    <xf numFmtId="49" fontId="91" fillId="0" borderId="61" xfId="9" applyNumberFormat="1" applyFont="1" applyBorder="1" applyAlignment="1" applyProtection="1">
      <alignment horizontal="center" vertical="center" textRotation="255" wrapText="1" shrinkToFit="1"/>
      <protection hidden="1"/>
    </xf>
    <xf numFmtId="49" fontId="91" fillId="0" borderId="62" xfId="9" applyNumberFormat="1" applyFont="1" applyBorder="1" applyAlignment="1" applyProtection="1">
      <alignment horizontal="center" vertical="center" textRotation="255" wrapText="1" shrinkToFit="1"/>
      <protection hidden="1"/>
    </xf>
    <xf numFmtId="49" fontId="91" fillId="0" borderId="63" xfId="9" applyNumberFormat="1" applyFont="1" applyBorder="1" applyAlignment="1" applyProtection="1">
      <alignment horizontal="center" vertical="center" textRotation="255" wrapText="1" shrinkToFit="1"/>
      <protection hidden="1"/>
    </xf>
    <xf numFmtId="49" fontId="91" fillId="0" borderId="0" xfId="9" applyNumberFormat="1" applyFont="1" applyBorder="1" applyAlignment="1" applyProtection="1">
      <alignment horizontal="center" vertical="center" textRotation="255" wrapText="1" shrinkToFit="1"/>
      <protection hidden="1"/>
    </xf>
    <xf numFmtId="49" fontId="91" fillId="0" borderId="103" xfId="9" applyNumberFormat="1" applyFont="1" applyBorder="1" applyAlignment="1" applyProtection="1">
      <alignment horizontal="center" vertical="center" textRotation="255" wrapText="1" shrinkToFit="1"/>
      <protection hidden="1"/>
    </xf>
    <xf numFmtId="49" fontId="91" fillId="0" borderId="64" xfId="9" applyNumberFormat="1" applyFont="1" applyBorder="1" applyAlignment="1" applyProtection="1">
      <alignment horizontal="center" vertical="center" textRotation="255" wrapText="1" shrinkToFit="1"/>
      <protection hidden="1"/>
    </xf>
    <xf numFmtId="49" fontId="91" fillId="0" borderId="65" xfId="9" applyNumberFormat="1" applyFont="1" applyBorder="1" applyAlignment="1" applyProtection="1">
      <alignment horizontal="center" vertical="center" textRotation="255" wrapText="1" shrinkToFit="1"/>
      <protection hidden="1"/>
    </xf>
    <xf numFmtId="49" fontId="91" fillId="0" borderId="66" xfId="9" applyNumberFormat="1" applyFont="1" applyBorder="1" applyAlignment="1" applyProtection="1">
      <alignment horizontal="center" vertical="center" textRotation="255" wrapText="1" shrinkToFit="1"/>
      <protection hidden="1"/>
    </xf>
    <xf numFmtId="49" fontId="11" fillId="0" borderId="137" xfId="9" applyNumberFormat="1" applyFont="1" applyBorder="1" applyAlignment="1" applyProtection="1">
      <alignment horizontal="center" vertical="center" wrapText="1" shrinkToFit="1"/>
      <protection hidden="1"/>
    </xf>
    <xf numFmtId="49" fontId="11" fillId="0" borderId="138" xfId="9" applyNumberFormat="1" applyFont="1" applyBorder="1" applyAlignment="1" applyProtection="1">
      <alignment horizontal="center" vertical="center" wrapText="1" shrinkToFit="1"/>
      <protection hidden="1"/>
    </xf>
    <xf numFmtId="49" fontId="11" fillId="0" borderId="139" xfId="9" applyNumberFormat="1" applyFont="1" applyBorder="1" applyAlignment="1" applyProtection="1">
      <alignment horizontal="center" vertical="center" wrapText="1" shrinkToFit="1"/>
      <protection hidden="1"/>
    </xf>
    <xf numFmtId="0" fontId="47" fillId="13" borderId="121" xfId="9" applyFont="1" applyFill="1" applyBorder="1" applyAlignment="1">
      <alignment horizontal="center" vertical="center"/>
    </xf>
    <xf numFmtId="0" fontId="47" fillId="13" borderId="122" xfId="9" applyFont="1" applyFill="1" applyBorder="1" applyAlignment="1">
      <alignment horizontal="center" vertical="center"/>
    </xf>
    <xf numFmtId="0" fontId="47" fillId="13" borderId="123" xfId="9" applyFont="1" applyFill="1" applyBorder="1" applyAlignment="1">
      <alignment horizontal="center" vertical="center"/>
    </xf>
    <xf numFmtId="0" fontId="10" fillId="13" borderId="314" xfId="1" applyFill="1" applyBorder="1" applyAlignment="1" applyProtection="1">
      <alignment horizontal="center" vertical="center"/>
    </xf>
    <xf numFmtId="0" fontId="47" fillId="0" borderId="295" xfId="9" applyFont="1" applyBorder="1" applyAlignment="1">
      <alignment horizontal="left" vertical="center"/>
    </xf>
    <xf numFmtId="0" fontId="47" fillId="0" borderId="0" xfId="9" applyFont="1" applyBorder="1" applyAlignment="1">
      <alignment horizontal="left" vertical="center"/>
    </xf>
    <xf numFmtId="0" fontId="138" fillId="0" borderId="42" xfId="9" applyFont="1" applyBorder="1" applyAlignment="1">
      <alignment horizontal="center" vertical="center"/>
    </xf>
    <xf numFmtId="0" fontId="138" fillId="0" borderId="268" xfId="9" applyFont="1" applyBorder="1" applyAlignment="1">
      <alignment horizontal="center" vertical="center"/>
    </xf>
    <xf numFmtId="0" fontId="138" fillId="0" borderId="296" xfId="9" applyFont="1" applyBorder="1" applyAlignment="1">
      <alignment horizontal="left" vertical="center"/>
    </xf>
    <xf numFmtId="0" fontId="138" fillId="0" borderId="119" xfId="9" applyFont="1" applyBorder="1" applyAlignment="1">
      <alignment horizontal="left" vertical="center"/>
    </xf>
    <xf numFmtId="0" fontId="138" fillId="0" borderId="294" xfId="9" applyFont="1" applyBorder="1" applyAlignment="1">
      <alignment horizontal="left" vertical="center"/>
    </xf>
    <xf numFmtId="0" fontId="212" fillId="0" borderId="0" xfId="1" applyFont="1" applyBorder="1" applyAlignment="1" applyProtection="1">
      <alignment horizontal="center" vertical="center"/>
    </xf>
    <xf numFmtId="0" fontId="212" fillId="0" borderId="45" xfId="1" applyFont="1" applyBorder="1" applyAlignment="1" applyProtection="1">
      <alignment horizontal="center" vertical="center"/>
    </xf>
    <xf numFmtId="0" fontId="212" fillId="0" borderId="268" xfId="1" applyFont="1" applyBorder="1" applyAlignment="1" applyProtection="1">
      <alignment horizontal="center" vertical="center"/>
    </xf>
    <xf numFmtId="0" fontId="212" fillId="0" borderId="124" xfId="1" applyFont="1" applyBorder="1" applyAlignment="1" applyProtection="1">
      <alignment horizontal="center" vertical="center"/>
    </xf>
    <xf numFmtId="0" fontId="47" fillId="13" borderId="142" xfId="9" applyFont="1" applyFill="1" applyBorder="1" applyAlignment="1">
      <alignment horizontal="center" vertical="center"/>
    </xf>
    <xf numFmtId="0" fontId="47" fillId="13" borderId="61" xfId="9" applyFont="1" applyFill="1" applyBorder="1" applyAlignment="1">
      <alignment horizontal="center" vertical="center"/>
    </xf>
    <xf numFmtId="0" fontId="47" fillId="13" borderId="284" xfId="9" applyFont="1" applyFill="1" applyBorder="1" applyAlignment="1">
      <alignment horizontal="center" vertical="center"/>
    </xf>
    <xf numFmtId="0" fontId="47" fillId="13" borderId="64" xfId="9" applyFont="1" applyFill="1" applyBorder="1" applyAlignment="1">
      <alignment horizontal="center" vertical="center"/>
    </xf>
    <xf numFmtId="0" fontId="47" fillId="13" borderId="65" xfId="9" applyFont="1" applyFill="1" applyBorder="1" applyAlignment="1">
      <alignment horizontal="center" vertical="center"/>
    </xf>
    <xf numFmtId="0" fontId="47" fillId="13" borderId="66" xfId="9" applyFont="1" applyFill="1" applyBorder="1" applyAlignment="1">
      <alignment horizontal="center" vertical="center"/>
    </xf>
    <xf numFmtId="0" fontId="47" fillId="0" borderId="142" xfId="9" applyFont="1" applyBorder="1" applyAlignment="1">
      <alignment horizontal="center" vertical="center"/>
    </xf>
    <xf numFmtId="0" fontId="47" fillId="0" borderId="61" xfId="9" applyFont="1" applyBorder="1" applyAlignment="1">
      <alignment horizontal="center" vertical="center"/>
    </xf>
    <xf numFmtId="0" fontId="47" fillId="0" borderId="284" xfId="9" applyFont="1" applyBorder="1" applyAlignment="1">
      <alignment horizontal="center" vertical="center"/>
    </xf>
    <xf numFmtId="0" fontId="47" fillId="0" borderId="64" xfId="9" applyFont="1" applyBorder="1" applyAlignment="1">
      <alignment horizontal="center" vertical="center"/>
    </xf>
    <xf numFmtId="0" fontId="47" fillId="0" borderId="65" xfId="9" applyFont="1" applyBorder="1" applyAlignment="1">
      <alignment horizontal="center" vertical="center"/>
    </xf>
    <xf numFmtId="0" fontId="47" fillId="0" borderId="66" xfId="9" applyFont="1" applyBorder="1" applyAlignment="1">
      <alignment horizontal="center" vertical="center"/>
    </xf>
    <xf numFmtId="0" fontId="9" fillId="0" borderId="125" xfId="2" applyFont="1" applyBorder="1" applyAlignment="1">
      <alignment horizontal="center" vertical="center"/>
    </xf>
    <xf numFmtId="0" fontId="7" fillId="0" borderId="126" xfId="2" applyFont="1" applyBorder="1" applyAlignment="1">
      <alignment horizontal="center" vertical="center"/>
    </xf>
    <xf numFmtId="0" fontId="7" fillId="0" borderId="126" xfId="15" applyFont="1" applyBorder="1" applyAlignment="1" applyProtection="1">
      <alignment vertical="center" shrinkToFit="1"/>
    </xf>
    <xf numFmtId="0" fontId="7" fillId="0" borderId="128" xfId="15" applyFont="1" applyBorder="1" applyAlignment="1" applyProtection="1">
      <alignment vertical="center" shrinkToFit="1"/>
    </xf>
    <xf numFmtId="49" fontId="8" fillId="0" borderId="109" xfId="2" applyNumberFormat="1" applyFont="1" applyBorder="1" applyAlignment="1">
      <alignment horizontal="center" vertical="center"/>
    </xf>
    <xf numFmtId="49" fontId="8" fillId="0" borderId="134" xfId="2" applyNumberFormat="1" applyFont="1" applyBorder="1" applyAlignment="1">
      <alignment horizontal="center" vertical="center"/>
    </xf>
    <xf numFmtId="49" fontId="8" fillId="3" borderId="129" xfId="2" applyNumberFormat="1" applyFont="1" applyFill="1" applyBorder="1" applyAlignment="1">
      <alignment horizontal="center" vertical="center"/>
    </xf>
    <xf numFmtId="49" fontId="8" fillId="3" borderId="25" xfId="2" applyNumberFormat="1" applyFont="1" applyFill="1" applyBorder="1" applyAlignment="1">
      <alignment horizontal="center" vertical="center"/>
    </xf>
    <xf numFmtId="0" fontId="7" fillId="0" borderId="127" xfId="2" applyFont="1" applyBorder="1" applyAlignment="1">
      <alignment horizontal="left" vertical="center" wrapText="1"/>
    </xf>
    <xf numFmtId="0" fontId="7" fillId="0" borderId="24" xfId="2" applyFont="1" applyBorder="1" applyAlignment="1">
      <alignment horizontal="left" vertical="center" wrapText="1"/>
    </xf>
    <xf numFmtId="49" fontId="8" fillId="0" borderId="127" xfId="2" applyNumberFormat="1" applyFont="1" applyBorder="1" applyAlignment="1">
      <alignment horizontal="center" vertical="center"/>
    </xf>
    <xf numFmtId="0" fontId="0" fillId="0" borderId="132" xfId="0" applyBorder="1">
      <alignment vertical="center"/>
    </xf>
    <xf numFmtId="49" fontId="8" fillId="3" borderId="130" xfId="2" applyNumberFormat="1" applyFont="1" applyFill="1" applyBorder="1" applyAlignment="1">
      <alignment horizontal="center" vertical="center"/>
    </xf>
    <xf numFmtId="0" fontId="0" fillId="0" borderId="125" xfId="0" applyBorder="1">
      <alignment vertical="center"/>
    </xf>
    <xf numFmtId="0" fontId="7" fillId="0" borderId="131" xfId="15" applyFont="1" applyBorder="1" applyAlignment="1" applyProtection="1">
      <alignment vertical="center" wrapText="1" shrinkToFit="1"/>
    </xf>
    <xf numFmtId="0" fontId="7" fillId="0" borderId="130" xfId="15" applyFont="1" applyBorder="1" applyAlignment="1" applyProtection="1">
      <alignment vertical="center" shrinkToFit="1"/>
    </xf>
    <xf numFmtId="0" fontId="0" fillId="0" borderId="133" xfId="0" applyBorder="1" applyAlignment="1">
      <alignment vertical="center" shrinkToFit="1"/>
    </xf>
    <xf numFmtId="0" fontId="0" fillId="0" borderId="125" xfId="0" applyBorder="1" applyAlignment="1">
      <alignment vertical="center" shrinkToFit="1"/>
    </xf>
    <xf numFmtId="49" fontId="8" fillId="0" borderId="24" xfId="2" applyNumberFormat="1" applyFont="1" applyBorder="1" applyAlignment="1">
      <alignment horizontal="center" vertical="center"/>
    </xf>
    <xf numFmtId="49" fontId="8" fillId="3" borderId="0" xfId="2" applyNumberFormat="1" applyFont="1" applyFill="1" applyAlignment="1">
      <alignment horizontal="center" vertical="center"/>
    </xf>
    <xf numFmtId="0" fontId="7" fillId="0" borderId="131" xfId="15" applyFont="1" applyBorder="1" applyAlignment="1" applyProtection="1">
      <alignment vertical="center" shrinkToFit="1"/>
    </xf>
    <xf numFmtId="0" fontId="7" fillId="0" borderId="109" xfId="2" applyFont="1" applyBorder="1" applyAlignment="1">
      <alignment horizontal="left" vertical="center" wrapText="1"/>
    </xf>
    <xf numFmtId="49" fontId="8" fillId="3" borderId="109" xfId="2" applyNumberFormat="1" applyFont="1" applyFill="1" applyBorder="1" applyAlignment="1">
      <alignment horizontal="center" vertical="center"/>
    </xf>
    <xf numFmtId="49" fontId="8" fillId="0" borderId="5" xfId="2" applyNumberFormat="1" applyFont="1" applyBorder="1" applyAlignment="1">
      <alignment horizontal="center" vertical="center"/>
    </xf>
    <xf numFmtId="0" fontId="8" fillId="0" borderId="128" xfId="15" applyFont="1" applyBorder="1" applyAlignment="1" applyProtection="1">
      <alignment vertical="center" wrapText="1" shrinkToFit="1"/>
    </xf>
    <xf numFmtId="0" fontId="8" fillId="0" borderId="135" xfId="15" applyFont="1" applyBorder="1" applyAlignment="1" applyProtection="1">
      <alignment vertical="center" wrapText="1" shrinkToFit="1"/>
    </xf>
    <xf numFmtId="0" fontId="12" fillId="0" borderId="0" xfId="2" applyFont="1" applyAlignment="1">
      <alignment vertical="center" wrapText="1"/>
    </xf>
    <xf numFmtId="0" fontId="7" fillId="0" borderId="281" xfId="15" applyFont="1" applyBorder="1" applyAlignment="1" applyProtection="1">
      <alignment vertical="center" shrinkToFit="1"/>
    </xf>
    <xf numFmtId="0" fontId="7" fillId="0" borderId="284" xfId="15" applyFont="1" applyBorder="1" applyAlignment="1" applyProtection="1">
      <alignment vertical="center" shrinkToFit="1"/>
    </xf>
    <xf numFmtId="0" fontId="7" fillId="0" borderId="287" xfId="15" applyFont="1" applyBorder="1" applyAlignment="1" applyProtection="1">
      <alignment horizontal="center" vertical="center" shrinkToFit="1"/>
    </xf>
    <xf numFmtId="0" fontId="7" fillId="0" borderId="139" xfId="15" applyFont="1" applyBorder="1" applyAlignment="1" applyProtection="1">
      <alignment horizontal="center" vertical="center" shrinkToFit="1"/>
    </xf>
    <xf numFmtId="0" fontId="7" fillId="0" borderId="144" xfId="15" applyFont="1" applyBorder="1" applyAlignment="1" applyProtection="1">
      <alignment vertical="center" shrinkToFit="1"/>
    </xf>
    <xf numFmtId="0" fontId="7" fillId="0" borderId="146" xfId="15" applyFont="1" applyBorder="1" applyAlignment="1" applyProtection="1">
      <alignment vertical="center" shrinkToFit="1"/>
    </xf>
    <xf numFmtId="0" fontId="7" fillId="0" borderId="125" xfId="15" applyFont="1" applyBorder="1" applyAlignment="1" applyProtection="1">
      <alignment vertical="center" shrinkToFit="1"/>
    </xf>
    <xf numFmtId="0" fontId="7" fillId="0" borderId="136" xfId="15" applyFont="1" applyBorder="1" applyAlignment="1" applyProtection="1">
      <alignment vertical="center" shrinkToFit="1"/>
    </xf>
    <xf numFmtId="49" fontId="8" fillId="0" borderId="0" xfId="2" applyNumberFormat="1" applyFont="1" applyAlignment="1">
      <alignment horizontal="left" vertical="center" wrapText="1"/>
    </xf>
    <xf numFmtId="0" fontId="8" fillId="0" borderId="0" xfId="15" applyFont="1" applyBorder="1" applyAlignment="1" applyProtection="1">
      <alignment vertical="center" wrapText="1" shrinkToFit="1"/>
    </xf>
    <xf numFmtId="0" fontId="7" fillId="0" borderId="0" xfId="15" applyFont="1" applyBorder="1" applyAlignment="1" applyProtection="1">
      <alignment vertical="center" shrinkToFit="1"/>
    </xf>
    <xf numFmtId="0" fontId="7" fillId="0" borderId="288" xfId="15" applyFont="1" applyBorder="1" applyAlignment="1" applyProtection="1">
      <alignment horizontal="left" vertical="center" shrinkToFit="1"/>
    </xf>
    <xf numFmtId="0" fontId="7" fillId="0" borderId="284" xfId="15" applyFont="1" applyBorder="1" applyAlignment="1" applyProtection="1">
      <alignment horizontal="left" vertical="center" shrinkToFit="1"/>
    </xf>
    <xf numFmtId="0" fontId="7" fillId="0" borderId="0" xfId="2" applyFont="1">
      <alignment vertical="center"/>
    </xf>
    <xf numFmtId="0" fontId="42" fillId="0" borderId="32" xfId="0" applyFont="1" applyBorder="1" applyAlignment="1">
      <alignment horizontal="center" vertical="center" shrinkToFit="1"/>
    </xf>
    <xf numFmtId="0" fontId="42" fillId="0" borderId="33" xfId="0" applyFont="1" applyBorder="1" applyAlignment="1">
      <alignment horizontal="center" vertical="center" shrinkToFit="1"/>
    </xf>
    <xf numFmtId="0" fontId="42" fillId="0" borderId="34" xfId="0" applyFont="1" applyBorder="1" applyAlignment="1">
      <alignment horizontal="center" vertical="center" shrinkToFit="1"/>
    </xf>
    <xf numFmtId="0" fontId="0" fillId="0" borderId="37" xfId="0" applyBorder="1" applyAlignment="1">
      <alignment horizontal="center" vertical="center"/>
    </xf>
    <xf numFmtId="0" fontId="0" fillId="0" borderId="27"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xf>
    <xf numFmtId="0" fontId="45" fillId="0" borderId="141" xfId="0" applyFont="1" applyBorder="1" applyAlignment="1" applyProtection="1">
      <alignment horizontal="center" vertical="center"/>
      <protection locked="0"/>
    </xf>
    <xf numFmtId="0" fontId="45" fillId="0" borderId="147" xfId="0" applyFont="1" applyBorder="1" applyAlignment="1" applyProtection="1">
      <alignment horizontal="center" vertical="center"/>
      <protection locked="0"/>
    </xf>
    <xf numFmtId="0" fontId="0" fillId="0" borderId="145" xfId="0" applyBorder="1" applyAlignment="1" applyProtection="1">
      <alignment horizontal="center" vertical="center"/>
      <protection locked="0"/>
    </xf>
    <xf numFmtId="0" fontId="0" fillId="0" borderId="144" xfId="0" applyBorder="1" applyAlignment="1" applyProtection="1">
      <alignment horizontal="center" vertical="center"/>
      <protection locked="0"/>
    </xf>
    <xf numFmtId="0" fontId="0" fillId="0" borderId="145" xfId="0" applyBorder="1" applyAlignment="1">
      <alignment horizontal="center" vertical="center"/>
    </xf>
    <xf numFmtId="0" fontId="0" fillId="0" borderId="144" xfId="0" applyBorder="1" applyAlignment="1">
      <alignment horizontal="center" vertical="center"/>
    </xf>
    <xf numFmtId="0" fontId="45" fillId="0" borderId="144" xfId="0" applyFont="1" applyBorder="1" applyAlignment="1" applyProtection="1">
      <alignment horizontal="center" vertical="center"/>
      <protection locked="0"/>
    </xf>
    <xf numFmtId="0" fontId="45" fillId="0" borderId="148" xfId="0" applyFont="1" applyBorder="1" applyAlignment="1" applyProtection="1">
      <alignment horizontal="center" vertical="center"/>
      <protection locked="0"/>
    </xf>
    <xf numFmtId="0" fontId="0" fillId="0" borderId="140" xfId="0" applyBorder="1">
      <alignment vertical="center"/>
    </xf>
    <xf numFmtId="0" fontId="0" fillId="0" borderId="141" xfId="0" applyBorder="1">
      <alignment vertical="center"/>
    </xf>
    <xf numFmtId="0" fontId="0" fillId="0" borderId="29" xfId="0" applyBorder="1">
      <alignment vertical="center"/>
    </xf>
    <xf numFmtId="0" fontId="0" fillId="0" borderId="0" xfId="0">
      <alignment vertical="center"/>
    </xf>
    <xf numFmtId="0" fontId="0" fillId="0" borderId="30" xfId="0" applyBorder="1">
      <alignment vertical="center"/>
    </xf>
    <xf numFmtId="0" fontId="0" fillId="0" borderId="144" xfId="0" applyBorder="1">
      <alignment vertical="center"/>
    </xf>
    <xf numFmtId="0" fontId="39" fillId="0" borderId="142" xfId="0" applyFont="1" applyBorder="1" applyProtection="1">
      <alignment vertical="center"/>
    </xf>
    <xf numFmtId="0" fontId="39" fillId="0" borderId="141" xfId="0" applyFont="1" applyBorder="1" applyProtection="1">
      <alignment vertical="center"/>
    </xf>
    <xf numFmtId="0" fontId="39" fillId="0" borderId="143" xfId="0" applyFont="1" applyBorder="1" applyProtection="1">
      <alignment vertical="center"/>
    </xf>
    <xf numFmtId="0" fontId="39" fillId="0" borderId="11" xfId="0" applyFont="1" applyBorder="1" applyProtection="1">
      <alignment vertical="center"/>
    </xf>
    <xf numFmtId="0" fontId="39" fillId="0" borderId="0" xfId="0" applyFont="1" applyProtection="1">
      <alignment vertical="center"/>
    </xf>
    <xf numFmtId="0" fontId="39" fillId="0" borderId="107" xfId="0" applyFont="1" applyBorder="1" applyProtection="1">
      <alignment vertical="center"/>
    </xf>
    <xf numFmtId="0" fontId="40" fillId="0" borderId="142" xfId="0" applyFont="1" applyBorder="1" applyAlignment="1" applyProtection="1">
      <alignment horizontal="center" vertical="center"/>
    </xf>
    <xf numFmtId="0" fontId="40" fillId="0" borderId="141" xfId="0" applyFont="1" applyBorder="1" applyAlignment="1" applyProtection="1">
      <alignment horizontal="center" vertical="center"/>
    </xf>
    <xf numFmtId="0" fontId="40" fillId="0" borderId="143" xfId="0" applyFont="1" applyBorder="1" applyAlignment="1" applyProtection="1">
      <alignment horizontal="center" vertical="center"/>
    </xf>
    <xf numFmtId="0" fontId="40" fillId="0" borderId="11" xfId="0" applyFont="1" applyBorder="1" applyAlignment="1" applyProtection="1">
      <alignment horizontal="center" vertical="center"/>
    </xf>
    <xf numFmtId="0" fontId="40" fillId="0" borderId="0" xfId="0" applyFont="1" applyAlignment="1" applyProtection="1">
      <alignment horizontal="center" vertical="center"/>
    </xf>
    <xf numFmtId="0" fontId="40" fillId="0" borderId="107" xfId="0" applyFont="1" applyBorder="1" applyAlignment="1" applyProtection="1">
      <alignment horizontal="center" vertical="center"/>
    </xf>
    <xf numFmtId="0" fontId="40" fillId="0" borderId="145" xfId="0" applyFont="1" applyBorder="1" applyAlignment="1" applyProtection="1">
      <alignment horizontal="center" vertical="center"/>
    </xf>
    <xf numFmtId="0" fontId="40" fillId="0" borderId="144" xfId="0" applyFont="1" applyBorder="1" applyAlignment="1" applyProtection="1">
      <alignment horizontal="center" vertical="center"/>
    </xf>
    <xf numFmtId="0" fontId="40" fillId="0" borderId="146" xfId="0" applyFont="1" applyBorder="1" applyAlignment="1" applyProtection="1">
      <alignment horizontal="center" vertical="center"/>
    </xf>
    <xf numFmtId="0" fontId="40" fillId="0" borderId="109" xfId="0" applyFont="1" applyBorder="1" applyAlignment="1" applyProtection="1">
      <alignment horizontal="center" vertical="center"/>
    </xf>
    <xf numFmtId="0" fontId="40" fillId="0" borderId="40" xfId="0" applyFont="1" applyBorder="1" applyAlignment="1" applyProtection="1">
      <alignment horizontal="center" vertical="center"/>
    </xf>
    <xf numFmtId="0" fontId="0" fillId="0" borderId="109" xfId="0" applyBorder="1" applyAlignment="1">
      <alignment horizontal="center" vertical="center"/>
    </xf>
    <xf numFmtId="0" fontId="0" fillId="0" borderId="40" xfId="0" applyBorder="1" applyAlignment="1">
      <alignment horizontal="center" vertical="center"/>
    </xf>
    <xf numFmtId="0" fontId="0" fillId="0" borderId="31" xfId="0" applyBorder="1" applyAlignment="1">
      <alignment horizontal="center" vertical="center"/>
    </xf>
    <xf numFmtId="0" fontId="0" fillId="0" borderId="109" xfId="0" applyBorder="1">
      <alignment vertical="center"/>
    </xf>
    <xf numFmtId="0" fontId="0" fillId="0" borderId="31" xfId="0" applyBorder="1">
      <alignment vertical="center"/>
    </xf>
    <xf numFmtId="0" fontId="0" fillId="0" borderId="142" xfId="0" applyBorder="1" applyAlignment="1" applyProtection="1">
      <alignment horizontal="center" vertical="center" wrapText="1"/>
      <protection locked="0"/>
    </xf>
    <xf numFmtId="0" fontId="0" fillId="0" borderId="141" xfId="0" applyBorder="1" applyAlignment="1" applyProtection="1">
      <alignment horizontal="center" vertical="center" wrapText="1"/>
      <protection locked="0"/>
    </xf>
    <xf numFmtId="49" fontId="60" fillId="0" borderId="141" xfId="0" applyNumberFormat="1" applyFont="1" applyBorder="1" applyAlignment="1" applyProtection="1">
      <alignment horizontal="center" vertical="center"/>
      <protection locked="0"/>
    </xf>
    <xf numFmtId="49" fontId="0" fillId="0" borderId="141" xfId="0" applyNumberFormat="1" applyBorder="1" applyAlignment="1" applyProtection="1">
      <alignment horizontal="center" vertical="center"/>
      <protection locked="0"/>
    </xf>
    <xf numFmtId="49" fontId="0" fillId="0" borderId="144" xfId="0" applyNumberFormat="1" applyBorder="1" applyAlignment="1" applyProtection="1">
      <alignment horizontal="center" vertical="center"/>
      <protection locked="0"/>
    </xf>
    <xf numFmtId="49" fontId="59" fillId="0" borderId="141" xfId="0" applyNumberFormat="1" applyFont="1" applyBorder="1" applyAlignment="1" applyProtection="1">
      <alignment horizontal="center" vertical="center"/>
      <protection locked="0"/>
    </xf>
    <xf numFmtId="0" fontId="59" fillId="0" borderId="141" xfId="0" applyFont="1" applyBorder="1" applyAlignment="1" applyProtection="1">
      <alignment horizontal="center" vertical="center"/>
      <protection locked="0"/>
    </xf>
    <xf numFmtId="0" fontId="59" fillId="0" borderId="143" xfId="0" applyFont="1" applyBorder="1" applyAlignment="1" applyProtection="1">
      <alignment horizontal="center" vertical="center"/>
      <protection locked="0"/>
    </xf>
    <xf numFmtId="0" fontId="59" fillId="0" borderId="144" xfId="0" applyFont="1" applyBorder="1" applyAlignment="1" applyProtection="1">
      <alignment horizontal="center" vertical="center"/>
      <protection locked="0"/>
    </xf>
    <xf numFmtId="0" fontId="59" fillId="0" borderId="146" xfId="0" applyFont="1" applyBorder="1" applyAlignment="1" applyProtection="1">
      <alignment horizontal="center" vertical="center"/>
      <protection locked="0"/>
    </xf>
    <xf numFmtId="0" fontId="0" fillId="0" borderId="142" xfId="0" applyBorder="1" applyAlignment="1">
      <alignment horizontal="center" vertical="center" wrapText="1"/>
    </xf>
    <xf numFmtId="0" fontId="0" fillId="0" borderId="141" xfId="0" applyBorder="1" applyAlignment="1">
      <alignment horizontal="center" vertical="center" wrapText="1"/>
    </xf>
    <xf numFmtId="0" fontId="0" fillId="0" borderId="31" xfId="0" applyBorder="1" applyAlignment="1">
      <alignment horizontal="center" vertical="center" wrapText="1"/>
    </xf>
    <xf numFmtId="0" fontId="35" fillId="0" borderId="137" xfId="0" applyFont="1" applyBorder="1" applyAlignment="1" applyProtection="1">
      <alignment horizontal="center" vertical="center"/>
      <protection locked="0"/>
    </xf>
    <xf numFmtId="0" fontId="35" fillId="0" borderId="138" xfId="0" applyFont="1" applyBorder="1" applyAlignment="1" applyProtection="1">
      <alignment horizontal="center" vertical="center"/>
      <protection locked="0"/>
    </xf>
    <xf numFmtId="0" fontId="35" fillId="0" borderId="139" xfId="0" applyFont="1" applyBorder="1" applyAlignment="1" applyProtection="1">
      <alignment horizontal="center" vertical="center"/>
      <protection locked="0"/>
    </xf>
    <xf numFmtId="0" fontId="0" fillId="0" borderId="137" xfId="0" applyBorder="1" applyAlignment="1">
      <alignment horizontal="center" vertical="center" wrapText="1"/>
    </xf>
    <xf numFmtId="0" fontId="0" fillId="0" borderId="139" xfId="0" applyBorder="1" applyAlignment="1">
      <alignment horizontal="center" vertical="center"/>
    </xf>
    <xf numFmtId="0" fontId="28" fillId="0" borderId="137" xfId="0" applyFont="1" applyBorder="1" applyAlignment="1" applyProtection="1">
      <alignment vertical="center" shrinkToFit="1"/>
      <protection locked="0"/>
    </xf>
    <xf numFmtId="0" fontId="28" fillId="0" borderId="138" xfId="0" applyFont="1" applyBorder="1" applyAlignment="1" applyProtection="1">
      <alignment vertical="center" shrinkToFit="1"/>
      <protection locked="0"/>
    </xf>
    <xf numFmtId="0" fontId="0" fillId="0" borderId="138" xfId="0" applyBorder="1" applyAlignment="1" applyProtection="1">
      <alignment vertical="center" shrinkToFit="1"/>
      <protection locked="0"/>
    </xf>
    <xf numFmtId="0" fontId="0" fillId="0" borderId="149" xfId="0" applyBorder="1" applyAlignment="1" applyProtection="1">
      <alignment vertical="center" shrinkToFit="1"/>
      <protection locked="0"/>
    </xf>
    <xf numFmtId="0" fontId="0" fillId="0" borderId="43" xfId="0" applyBorder="1" applyAlignment="1">
      <alignment horizontal="center" vertical="center" wrapText="1"/>
    </xf>
    <xf numFmtId="0" fontId="0" fillId="0" borderId="113" xfId="0" applyBorder="1" applyAlignment="1">
      <alignment horizontal="center" vertical="center" wrapText="1"/>
    </xf>
    <xf numFmtId="0" fontId="35" fillId="0" borderId="113" xfId="0" applyFont="1" applyBorder="1" applyAlignment="1" applyProtection="1">
      <alignment horizontal="center" vertical="center"/>
      <protection locked="0"/>
    </xf>
    <xf numFmtId="0" fontId="35" fillId="0" borderId="114" xfId="0" applyFont="1" applyBorder="1" applyAlignment="1" applyProtection="1">
      <alignment horizontal="center" vertical="center"/>
      <protection locked="0"/>
    </xf>
    <xf numFmtId="0" fontId="52" fillId="0" borderId="111" xfId="0" applyFont="1" applyBorder="1" applyProtection="1">
      <alignment vertical="center"/>
      <protection locked="0"/>
    </xf>
    <xf numFmtId="0" fontId="52" fillId="0" borderId="124" xfId="0" applyFont="1" applyBorder="1" applyProtection="1">
      <alignment vertical="center"/>
      <protection locked="0"/>
    </xf>
    <xf numFmtId="0" fontId="0" fillId="0" borderId="134" xfId="0" applyBorder="1" applyAlignment="1">
      <alignment vertical="center" textRotation="255"/>
    </xf>
    <xf numFmtId="0" fontId="0" fillId="0" borderId="15" xfId="0" applyBorder="1" applyAlignment="1">
      <alignment vertical="center" textRotation="255"/>
    </xf>
    <xf numFmtId="0" fontId="0" fillId="0" borderId="150" xfId="0" applyBorder="1" applyAlignment="1">
      <alignment vertical="center" textRotation="255"/>
    </xf>
    <xf numFmtId="0" fontId="0" fillId="0" borderId="0" xfId="0" applyAlignment="1">
      <alignment horizontal="center" vertical="center" wrapText="1"/>
    </xf>
    <xf numFmtId="0" fontId="0" fillId="0" borderId="41" xfId="0" applyBorder="1" applyAlignment="1">
      <alignment horizontal="center" vertical="center" textRotation="255" wrapText="1"/>
    </xf>
    <xf numFmtId="0" fontId="0" fillId="0" borderId="120" xfId="0" applyBorder="1" applyAlignment="1">
      <alignment horizontal="center" vertical="center" textRotation="255" wrapText="1"/>
    </xf>
    <xf numFmtId="0" fontId="0" fillId="0" borderId="29" xfId="0" applyBorder="1" applyAlignment="1">
      <alignment horizontal="center" vertical="center" textRotation="255" wrapText="1"/>
    </xf>
    <xf numFmtId="0" fontId="0" fillId="0" borderId="107" xfId="0" applyBorder="1" applyAlignment="1">
      <alignment horizontal="center" vertical="center" textRotation="255" wrapText="1"/>
    </xf>
    <xf numFmtId="0" fontId="0" fillId="0" borderId="42" xfId="0" applyBorder="1" applyAlignment="1">
      <alignment horizontal="center" vertical="center" textRotation="255" wrapText="1"/>
    </xf>
    <xf numFmtId="0" fontId="0" fillId="0" borderId="112" xfId="0" applyBorder="1" applyAlignment="1">
      <alignment horizontal="center" vertical="center" textRotation="255" wrapText="1"/>
    </xf>
    <xf numFmtId="0" fontId="51" fillId="0" borderId="118" xfId="0" applyFont="1" applyBorder="1" applyAlignment="1">
      <alignment horizontal="center" vertical="center"/>
    </xf>
    <xf numFmtId="0" fontId="51" fillId="0" borderId="120" xfId="0" applyFont="1" applyBorder="1" applyAlignment="1">
      <alignment horizontal="center" vertical="center"/>
    </xf>
    <xf numFmtId="0" fontId="35" fillId="0" borderId="26" xfId="0" applyFont="1" applyBorder="1" applyAlignment="1" applyProtection="1">
      <alignment horizontal="center" vertical="center"/>
      <protection locked="0"/>
    </xf>
    <xf numFmtId="0" fontId="35" fillId="0" borderId="27" xfId="0" applyFont="1" applyBorder="1" applyAlignment="1" applyProtection="1">
      <alignment horizontal="center" vertical="center"/>
      <protection locked="0"/>
    </xf>
    <xf numFmtId="0" fontId="35" fillId="0" borderId="39" xfId="0" applyFont="1" applyBorder="1" applyAlignment="1" applyProtection="1">
      <alignment horizontal="center" vertical="center"/>
      <protection locked="0"/>
    </xf>
    <xf numFmtId="0" fontId="51" fillId="0" borderId="109" xfId="0" applyFont="1" applyBorder="1" applyAlignment="1">
      <alignment horizontal="center" vertical="center"/>
    </xf>
    <xf numFmtId="0" fontId="35" fillId="0" borderId="149" xfId="0" applyFont="1" applyBorder="1" applyAlignment="1" applyProtection="1">
      <alignment horizontal="center" vertical="center"/>
      <protection locked="0"/>
    </xf>
    <xf numFmtId="0" fontId="51" fillId="0" borderId="110" xfId="0" applyFont="1" applyBorder="1" applyAlignment="1">
      <alignment horizontal="center" vertical="center"/>
    </xf>
    <xf numFmtId="0" fontId="51" fillId="0" borderId="112" xfId="0" applyFont="1" applyBorder="1" applyAlignment="1">
      <alignment horizontal="center" vertical="center"/>
    </xf>
    <xf numFmtId="0" fontId="35" fillId="0" borderId="36" xfId="0" applyFont="1" applyBorder="1" applyAlignment="1" applyProtection="1">
      <alignment horizontal="center" vertical="center"/>
      <protection locked="0"/>
    </xf>
    <xf numFmtId="0" fontId="47" fillId="0" borderId="151" xfId="0" applyFont="1" applyBorder="1" applyAlignment="1">
      <alignment horizontal="center" vertical="center" textRotation="255" shrinkToFit="1"/>
    </xf>
    <xf numFmtId="0" fontId="47" fillId="0" borderId="152" xfId="0" applyFont="1" applyBorder="1" applyAlignment="1">
      <alignment horizontal="center" vertical="center" textRotation="255" shrinkToFit="1"/>
    </xf>
    <xf numFmtId="0" fontId="47" fillId="0" borderId="154" xfId="0" applyFont="1" applyBorder="1" applyAlignment="1">
      <alignment horizontal="center" vertical="center" textRotation="255" shrinkToFit="1"/>
    </xf>
    <xf numFmtId="0" fontId="47" fillId="0" borderId="0" xfId="0" applyFont="1" applyAlignment="1">
      <alignment horizontal="center" vertical="center" textRotation="255" shrinkToFit="1"/>
    </xf>
    <xf numFmtId="0" fontId="47" fillId="0" borderId="156" xfId="0" applyFont="1" applyBorder="1" applyAlignment="1">
      <alignment horizontal="center" vertical="center" textRotation="255" shrinkToFit="1"/>
    </xf>
    <xf numFmtId="0" fontId="47" fillId="0" borderId="157" xfId="0" applyFont="1" applyBorder="1" applyAlignment="1">
      <alignment horizontal="center" vertical="center" textRotation="255" shrinkToFit="1"/>
    </xf>
    <xf numFmtId="0" fontId="46" fillId="0" borderId="152" xfId="0" applyFont="1" applyBorder="1" applyAlignment="1">
      <alignment horizontal="left" vertical="center" shrinkToFit="1"/>
    </xf>
    <xf numFmtId="0" fontId="46" fillId="0" borderId="0" xfId="0" applyFont="1" applyAlignment="1">
      <alignment horizontal="left" vertical="center" shrinkToFit="1"/>
    </xf>
    <xf numFmtId="0" fontId="46" fillId="0" borderId="157" xfId="0" applyFont="1" applyBorder="1" applyAlignment="1">
      <alignment horizontal="left" vertical="center" shrinkToFit="1"/>
    </xf>
    <xf numFmtId="0" fontId="46" fillId="0" borderId="152" xfId="0" applyFont="1" applyBorder="1" applyAlignment="1">
      <alignment horizontal="center" vertical="center" shrinkToFit="1"/>
    </xf>
    <xf numFmtId="0" fontId="46" fillId="0" borderId="0" xfId="0" applyFont="1" applyAlignment="1">
      <alignment horizontal="center" vertical="center" shrinkToFit="1"/>
    </xf>
    <xf numFmtId="0" fontId="46" fillId="0" borderId="153" xfId="0" applyFont="1" applyBorder="1" applyAlignment="1">
      <alignment horizontal="left" vertical="center" shrinkToFit="1"/>
    </xf>
    <xf numFmtId="0" fontId="46" fillId="0" borderId="155" xfId="0" applyFont="1" applyBorder="1" applyAlignment="1">
      <alignment horizontal="left" vertical="center" shrinkToFit="1"/>
    </xf>
    <xf numFmtId="0" fontId="46" fillId="0" borderId="157" xfId="0" applyFont="1" applyBorder="1" applyAlignment="1">
      <alignment horizontal="center" vertical="center" shrinkToFit="1"/>
    </xf>
    <xf numFmtId="0" fontId="46" fillId="0" borderId="158" xfId="0" applyFont="1" applyBorder="1" applyAlignment="1">
      <alignment horizontal="left" vertical="center" shrinkToFit="1"/>
    </xf>
    <xf numFmtId="0" fontId="96" fillId="0" borderId="152" xfId="0" applyFont="1" applyBorder="1" applyAlignment="1">
      <alignment horizontal="center" vertical="center" shrinkToFit="1"/>
    </xf>
    <xf numFmtId="0" fontId="96" fillId="0" borderId="0" xfId="0" applyFont="1" applyAlignment="1">
      <alignment horizontal="center" vertical="center" shrinkToFit="1"/>
    </xf>
    <xf numFmtId="0" fontId="96" fillId="0" borderId="157" xfId="0" applyFont="1" applyBorder="1" applyAlignment="1">
      <alignment horizontal="center" vertical="center" shrinkToFit="1"/>
    </xf>
    <xf numFmtId="0" fontId="96" fillId="0" borderId="156" xfId="0" applyFont="1" applyBorder="1" applyAlignment="1">
      <alignment horizontal="center" vertical="center" shrinkToFit="1"/>
    </xf>
    <xf numFmtId="0" fontId="96" fillId="0" borderId="157" xfId="0" applyFont="1" applyBorder="1" applyAlignment="1">
      <alignment vertical="center" shrinkToFit="1"/>
    </xf>
    <xf numFmtId="0" fontId="96" fillId="0" borderId="158" xfId="0" applyFont="1" applyBorder="1" applyAlignment="1">
      <alignment vertical="center" shrinkToFit="1"/>
    </xf>
    <xf numFmtId="0" fontId="96" fillId="0" borderId="158" xfId="0" applyFont="1" applyBorder="1" applyAlignment="1">
      <alignment horizontal="center" vertical="center" shrinkToFit="1"/>
    </xf>
    <xf numFmtId="0" fontId="16" fillId="0" borderId="151" xfId="0" applyFont="1" applyBorder="1" applyAlignment="1" applyProtection="1">
      <alignment horizontal="center" vertical="center" shrinkToFit="1"/>
      <protection locked="0"/>
    </xf>
    <xf numFmtId="0" fontId="16" fillId="0" borderId="152" xfId="0" applyFont="1" applyBorder="1" applyAlignment="1" applyProtection="1">
      <alignment vertical="center" shrinkToFit="1"/>
      <protection locked="0"/>
    </xf>
    <xf numFmtId="0" fontId="16" fillId="0" borderId="153" xfId="0" applyFont="1" applyBorder="1" applyAlignment="1" applyProtection="1">
      <alignment vertical="center" shrinkToFit="1"/>
      <protection locked="0"/>
    </xf>
    <xf numFmtId="0" fontId="16" fillId="0" borderId="154" xfId="0" applyFont="1" applyBorder="1" applyAlignment="1" applyProtection="1">
      <alignment vertical="center" shrinkToFit="1"/>
      <protection locked="0"/>
    </xf>
    <xf numFmtId="0" fontId="16" fillId="0" borderId="0" xfId="0" applyFont="1" applyAlignment="1" applyProtection="1">
      <alignment vertical="center" shrinkToFit="1"/>
      <protection locked="0"/>
    </xf>
    <xf numFmtId="0" fontId="16" fillId="0" borderId="155" xfId="0" applyFont="1" applyBorder="1" applyAlignment="1" applyProtection="1">
      <alignment vertical="center" shrinkToFit="1"/>
      <protection locked="0"/>
    </xf>
    <xf numFmtId="0" fontId="16" fillId="0" borderId="156" xfId="0" applyFont="1" applyBorder="1" applyAlignment="1" applyProtection="1">
      <alignment vertical="center" shrinkToFit="1"/>
      <protection locked="0"/>
    </xf>
    <xf numFmtId="0" fontId="16" fillId="0" borderId="157" xfId="0" applyFont="1" applyBorder="1" applyAlignment="1" applyProtection="1">
      <alignment vertical="center" shrinkToFit="1"/>
      <protection locked="0"/>
    </xf>
    <xf numFmtId="0" fontId="16" fillId="0" borderId="158" xfId="0" applyFont="1" applyBorder="1" applyAlignment="1" applyProtection="1">
      <alignment vertical="center" shrinkToFit="1"/>
      <protection locked="0"/>
    </xf>
    <xf numFmtId="0" fontId="96" fillId="0" borderId="151" xfId="0" applyFont="1" applyBorder="1" applyAlignment="1">
      <alignment horizontal="center" vertical="center" shrinkToFit="1"/>
    </xf>
    <xf numFmtId="0" fontId="96" fillId="0" borderId="154" xfId="0" applyFont="1" applyBorder="1" applyAlignment="1">
      <alignment horizontal="center" vertical="center" shrinkToFit="1"/>
    </xf>
    <xf numFmtId="0" fontId="47" fillId="0" borderId="152" xfId="0" applyFont="1" applyBorder="1" applyAlignment="1">
      <alignment horizontal="center" vertical="center" shrinkToFit="1"/>
    </xf>
    <xf numFmtId="0" fontId="47" fillId="0" borderId="0" xfId="0" applyFont="1" applyAlignment="1">
      <alignment horizontal="center" vertical="center" shrinkToFit="1"/>
    </xf>
    <xf numFmtId="0" fontId="47" fillId="0" borderId="157" xfId="0" applyFont="1" applyBorder="1" applyAlignment="1">
      <alignment horizontal="center" vertical="center" shrinkToFit="1"/>
    </xf>
    <xf numFmtId="0" fontId="0" fillId="0" borderId="152" xfId="0" applyBorder="1" applyAlignment="1">
      <alignment horizontal="center" vertical="center" shrinkToFit="1"/>
    </xf>
    <xf numFmtId="0" fontId="99" fillId="0" borderId="0" xfId="0" applyFont="1" applyAlignment="1">
      <alignment horizontal="center" vertical="center" shrinkToFit="1"/>
    </xf>
    <xf numFmtId="0" fontId="47" fillId="0" borderId="0" xfId="0" applyFont="1" applyAlignment="1">
      <alignment horizontal="center" shrinkToFit="1"/>
    </xf>
    <xf numFmtId="0" fontId="47" fillId="0" borderId="0" xfId="0" applyFont="1" applyAlignment="1">
      <alignment horizontal="distributed" shrinkToFit="1"/>
    </xf>
    <xf numFmtId="0" fontId="102" fillId="0" borderId="0" xfId="0" applyFont="1" applyAlignment="1">
      <alignment horizontal="center" vertical="center" shrinkToFit="1"/>
    </xf>
    <xf numFmtId="0" fontId="47" fillId="0" borderId="0" xfId="0" applyFont="1" applyAlignment="1">
      <alignment horizontal="center" vertical="top" shrinkToFit="1"/>
    </xf>
    <xf numFmtId="0" fontId="47" fillId="0" borderId="0" xfId="0" applyFont="1" applyAlignment="1">
      <alignment horizontal="distributed" vertical="top" shrinkToFit="1"/>
    </xf>
    <xf numFmtId="49" fontId="47" fillId="0" borderId="151" xfId="0" applyNumberFormat="1" applyFont="1" applyBorder="1" applyAlignment="1">
      <alignment horizontal="center" vertical="center" shrinkToFit="1"/>
    </xf>
    <xf numFmtId="49" fontId="47" fillId="0" borderId="152" xfId="0" applyNumberFormat="1" applyFont="1" applyBorder="1" applyAlignment="1">
      <alignment horizontal="center" vertical="center" shrinkToFit="1"/>
    </xf>
    <xf numFmtId="49" fontId="47" fillId="0" borderId="153" xfId="0" applyNumberFormat="1" applyFont="1" applyBorder="1" applyAlignment="1">
      <alignment horizontal="center" vertical="center" shrinkToFit="1"/>
    </xf>
    <xf numFmtId="49" fontId="47" fillId="0" borderId="154" xfId="0" applyNumberFormat="1" applyFont="1" applyBorder="1" applyAlignment="1">
      <alignment horizontal="center" vertical="center" shrinkToFit="1"/>
    </xf>
    <xf numFmtId="49" fontId="47" fillId="0" borderId="0" xfId="0" applyNumberFormat="1" applyFont="1" applyAlignment="1">
      <alignment horizontal="center" vertical="center" shrinkToFit="1"/>
    </xf>
    <xf numFmtId="49" fontId="47" fillId="0" borderId="155" xfId="0" applyNumberFormat="1" applyFont="1" applyBorder="1" applyAlignment="1">
      <alignment horizontal="center" vertical="center" shrinkToFit="1"/>
    </xf>
    <xf numFmtId="49" fontId="47" fillId="0" borderId="156" xfId="0" applyNumberFormat="1" applyFont="1" applyBorder="1" applyAlignment="1">
      <alignment horizontal="center" vertical="center" shrinkToFit="1"/>
    </xf>
    <xf numFmtId="49" fontId="47" fillId="0" borderId="157" xfId="0" applyNumberFormat="1" applyFont="1" applyBorder="1" applyAlignment="1">
      <alignment horizontal="center" vertical="center" shrinkToFit="1"/>
    </xf>
    <xf numFmtId="49" fontId="47" fillId="0" borderId="158" xfId="0" applyNumberFormat="1" applyFont="1" applyBorder="1" applyAlignment="1">
      <alignment horizontal="center" vertical="center" shrinkToFit="1"/>
    </xf>
    <xf numFmtId="0" fontId="47" fillId="0" borderId="119" xfId="0" applyFont="1" applyBorder="1" applyAlignment="1">
      <alignment horizontal="center" vertical="center" shrinkToFit="1"/>
    </xf>
    <xf numFmtId="0" fontId="47" fillId="0" borderId="65" xfId="0" applyFont="1" applyBorder="1" applyAlignment="1">
      <alignment horizontal="center" vertical="center" shrinkToFit="1"/>
    </xf>
    <xf numFmtId="49" fontId="98" fillId="4" borderId="119" xfId="0" applyNumberFormat="1" applyFont="1" applyFill="1" applyBorder="1" applyAlignment="1" applyProtection="1">
      <alignment horizontal="center" vertical="center" shrinkToFit="1"/>
      <protection locked="0"/>
    </xf>
    <xf numFmtId="0" fontId="98" fillId="4" borderId="119" xfId="0" applyFont="1" applyFill="1" applyBorder="1" applyAlignment="1" applyProtection="1">
      <alignment horizontal="center" vertical="center" shrinkToFit="1"/>
      <protection locked="0"/>
    </xf>
    <xf numFmtId="0" fontId="98" fillId="4" borderId="65" xfId="0" applyFont="1" applyFill="1" applyBorder="1" applyAlignment="1" applyProtection="1">
      <alignment horizontal="center" vertical="center" shrinkToFit="1"/>
      <protection locked="0"/>
    </xf>
    <xf numFmtId="0" fontId="47" fillId="0" borderId="47" xfId="0" applyFont="1" applyBorder="1" applyAlignment="1">
      <alignment horizontal="center" vertical="center" shrinkToFit="1"/>
    </xf>
    <xf numFmtId="0" fontId="47" fillId="0" borderId="148" xfId="0" applyFont="1" applyBorder="1" applyAlignment="1">
      <alignment horizontal="center" vertical="center" shrinkToFit="1"/>
    </xf>
    <xf numFmtId="0" fontId="47" fillId="0" borderId="41" xfId="0" applyFont="1" applyBorder="1" applyAlignment="1">
      <alignment horizontal="center" vertical="center" shrinkToFit="1"/>
    </xf>
    <xf numFmtId="0" fontId="47" fillId="0" borderId="29" xfId="0" applyFont="1" applyBorder="1" applyAlignment="1">
      <alignment horizontal="center" vertical="center" shrinkToFit="1"/>
    </xf>
    <xf numFmtId="0" fontId="47" fillId="0" borderId="30" xfId="0" applyFont="1" applyBorder="1" applyAlignment="1">
      <alignment horizontal="center" vertical="center" shrinkToFit="1"/>
    </xf>
    <xf numFmtId="0" fontId="47" fillId="0" borderId="163" xfId="0" applyFont="1" applyBorder="1" applyAlignment="1">
      <alignment horizontal="center" vertical="center" shrinkToFit="1"/>
    </xf>
    <xf numFmtId="0" fontId="47" fillId="0" borderId="164" xfId="0" applyFont="1" applyBorder="1" applyAlignment="1">
      <alignment horizontal="center" vertical="center" shrinkToFit="1"/>
    </xf>
    <xf numFmtId="0" fontId="47" fillId="0" borderId="165" xfId="0" applyFont="1" applyBorder="1" applyAlignment="1">
      <alignment horizontal="center" vertical="center" shrinkToFit="1"/>
    </xf>
    <xf numFmtId="0" fontId="47" fillId="0" borderId="166" xfId="0" applyFont="1" applyBorder="1" applyAlignment="1">
      <alignment horizontal="center" vertical="center" shrinkToFit="1"/>
    </xf>
    <xf numFmtId="0" fontId="47" fillId="0" borderId="167" xfId="0" applyFont="1" applyBorder="1" applyAlignment="1">
      <alignment horizontal="center" vertical="center" shrinkToFit="1"/>
    </xf>
    <xf numFmtId="0" fontId="47" fillId="0" borderId="168" xfId="0" applyFont="1" applyBorder="1" applyAlignment="1">
      <alignment horizontal="center" vertical="center" shrinkToFit="1"/>
    </xf>
    <xf numFmtId="49" fontId="98" fillId="12" borderId="118" xfId="0" applyNumberFormat="1" applyFont="1" applyFill="1" applyBorder="1" applyAlignment="1" applyProtection="1">
      <alignment horizontal="center" vertical="center" shrinkToFit="1"/>
      <protection locked="0"/>
    </xf>
    <xf numFmtId="0" fontId="98" fillId="12" borderId="119" xfId="0" applyFont="1" applyFill="1" applyBorder="1" applyAlignment="1" applyProtection="1">
      <alignment horizontal="center" vertical="center" shrinkToFit="1"/>
      <protection locked="0"/>
    </xf>
    <xf numFmtId="0" fontId="98" fillId="12" borderId="169" xfId="0" applyFont="1" applyFill="1" applyBorder="1" applyAlignment="1" applyProtection="1">
      <alignment horizontal="center" vertical="center" shrinkToFit="1"/>
      <protection locked="0"/>
    </xf>
    <xf numFmtId="0" fontId="98" fillId="12" borderId="157" xfId="0" applyFont="1" applyFill="1" applyBorder="1" applyAlignment="1" applyProtection="1">
      <alignment horizontal="center" vertical="center" shrinkToFit="1"/>
      <protection locked="0"/>
    </xf>
    <xf numFmtId="49" fontId="98" fillId="4" borderId="0" xfId="0" applyNumberFormat="1" applyFont="1" applyFill="1" applyAlignment="1" applyProtection="1">
      <alignment horizontal="center" vertical="center" shrinkToFit="1"/>
      <protection locked="0"/>
    </xf>
    <xf numFmtId="0" fontId="98" fillId="4" borderId="0" xfId="0" applyNumberFormat="1" applyFont="1" applyFill="1" applyAlignment="1" applyProtection="1">
      <alignment horizontal="center" vertical="center" shrinkToFit="1"/>
      <protection locked="0"/>
    </xf>
    <xf numFmtId="0" fontId="98" fillId="4" borderId="157" xfId="0" applyNumberFormat="1" applyFont="1" applyFill="1" applyBorder="1" applyAlignment="1" applyProtection="1">
      <alignment horizontal="center" vertical="center" shrinkToFit="1"/>
      <protection locked="0"/>
    </xf>
    <xf numFmtId="0" fontId="47" fillId="0" borderId="61" xfId="0" applyFont="1" applyBorder="1" applyAlignment="1">
      <alignment horizontal="center" vertical="center" shrinkToFit="1"/>
    </xf>
    <xf numFmtId="0" fontId="47" fillId="0" borderId="0" xfId="0" applyFont="1" applyAlignment="1">
      <alignment horizontal="left" vertical="center" shrinkToFit="1"/>
    </xf>
    <xf numFmtId="0" fontId="47" fillId="0" borderId="45" xfId="0" applyFont="1" applyBorder="1" applyAlignment="1">
      <alignment horizontal="left" vertical="center" shrinkToFit="1"/>
    </xf>
    <xf numFmtId="0" fontId="47" fillId="0" borderId="111" xfId="0" applyFont="1" applyBorder="1" applyAlignment="1">
      <alignment horizontal="left" vertical="center" shrinkToFit="1"/>
    </xf>
    <xf numFmtId="0" fontId="47" fillId="0" borderId="124" xfId="0" applyFont="1" applyBorder="1" applyAlignment="1">
      <alignment horizontal="left" vertical="center" shrinkToFit="1"/>
    </xf>
    <xf numFmtId="0" fontId="47" fillId="0" borderId="159" xfId="0" applyFont="1" applyBorder="1" applyAlignment="1">
      <alignment horizontal="center" vertical="center" shrinkToFit="1"/>
    </xf>
    <xf numFmtId="0" fontId="47" fillId="0" borderId="161" xfId="0" applyFont="1" applyBorder="1" applyAlignment="1">
      <alignment horizontal="center" vertical="center" shrinkToFit="1"/>
    </xf>
    <xf numFmtId="0" fontId="47" fillId="0" borderId="160" xfId="0" applyFont="1" applyBorder="1" applyAlignment="1">
      <alignment horizontal="center" vertical="center" shrinkToFit="1"/>
    </xf>
    <xf numFmtId="0" fontId="47" fillId="0" borderId="162" xfId="0" applyFont="1" applyBorder="1" applyAlignment="1">
      <alignment horizontal="center" vertical="center" shrinkToFit="1"/>
    </xf>
    <xf numFmtId="49" fontId="98" fillId="21" borderId="119" xfId="0" applyNumberFormat="1" applyFont="1" applyFill="1" applyBorder="1" applyAlignment="1" applyProtection="1">
      <alignment horizontal="center" vertical="center" shrinkToFit="1"/>
      <protection locked="0"/>
    </xf>
    <xf numFmtId="0" fontId="98" fillId="21" borderId="119" xfId="0" applyFont="1" applyFill="1" applyBorder="1" applyAlignment="1" applyProtection="1">
      <alignment horizontal="center" vertical="center" shrinkToFit="1"/>
      <protection locked="0"/>
    </xf>
    <xf numFmtId="0" fontId="98" fillId="21" borderId="65" xfId="0" applyFont="1" applyFill="1" applyBorder="1" applyAlignment="1" applyProtection="1">
      <alignment horizontal="center" vertical="center" shrinkToFit="1"/>
      <protection locked="0"/>
    </xf>
    <xf numFmtId="49" fontId="98" fillId="4" borderId="61" xfId="0" applyNumberFormat="1" applyFont="1" applyFill="1" applyBorder="1" applyAlignment="1" applyProtection="1">
      <alignment horizontal="center" vertical="center" shrinkToFit="1"/>
      <protection locked="0"/>
    </xf>
    <xf numFmtId="0" fontId="98" fillId="4" borderId="61" xfId="0" applyNumberFormat="1" applyFont="1" applyFill="1" applyBorder="1" applyAlignment="1" applyProtection="1">
      <alignment horizontal="center" vertical="center" shrinkToFit="1"/>
      <protection locked="0"/>
    </xf>
    <xf numFmtId="0" fontId="47" fillId="0" borderId="45" xfId="0" applyFont="1" applyBorder="1" applyAlignment="1">
      <alignment horizontal="center" vertical="center" shrinkToFit="1"/>
    </xf>
    <xf numFmtId="0" fontId="47" fillId="0" borderId="170" xfId="0" applyFont="1" applyBorder="1" applyAlignment="1">
      <alignment horizontal="center" vertical="center" shrinkToFit="1"/>
    </xf>
    <xf numFmtId="0" fontId="47" fillId="0" borderId="173" xfId="0" applyFont="1" applyBorder="1" applyAlignment="1">
      <alignment horizontal="center" vertical="center" shrinkToFit="1"/>
    </xf>
    <xf numFmtId="0" fontId="47" fillId="0" borderId="48" xfId="0" applyFont="1" applyBorder="1" applyAlignment="1">
      <alignment horizontal="center" vertical="center" shrinkToFit="1"/>
    </xf>
    <xf numFmtId="0" fontId="47" fillId="0" borderId="49" xfId="0" applyFont="1" applyBorder="1" applyAlignment="1">
      <alignment horizontal="center" vertical="center" shrinkToFit="1"/>
    </xf>
    <xf numFmtId="49" fontId="98" fillId="12" borderId="171" xfId="0" applyNumberFormat="1" applyFont="1" applyFill="1" applyBorder="1" applyAlignment="1" applyProtection="1">
      <alignment horizontal="center" vertical="center" shrinkToFit="1"/>
      <protection locked="0"/>
    </xf>
    <xf numFmtId="0" fontId="98" fillId="12" borderId="152" xfId="0" applyFont="1" applyFill="1" applyBorder="1" applyAlignment="1" applyProtection="1">
      <alignment horizontal="center" vertical="center" shrinkToFit="1"/>
      <protection locked="0"/>
    </xf>
    <xf numFmtId="0" fontId="98" fillId="12" borderId="63" xfId="0" applyFont="1" applyFill="1" applyBorder="1" applyAlignment="1" applyProtection="1">
      <alignment horizontal="center" vertical="center" shrinkToFit="1"/>
      <protection locked="0"/>
    </xf>
    <xf numFmtId="0" fontId="98" fillId="12" borderId="0" xfId="0" applyFont="1" applyFill="1" applyAlignment="1" applyProtection="1">
      <alignment horizontal="center" vertical="center" shrinkToFit="1"/>
      <protection locked="0"/>
    </xf>
    <xf numFmtId="0" fontId="98" fillId="12" borderId="145" xfId="0" applyFont="1" applyFill="1" applyBorder="1" applyAlignment="1" applyProtection="1">
      <alignment horizontal="center" vertical="center" shrinkToFit="1"/>
      <protection locked="0"/>
    </xf>
    <xf numFmtId="0" fontId="98" fillId="12" borderId="65" xfId="0" applyFont="1" applyFill="1" applyBorder="1" applyAlignment="1" applyProtection="1">
      <alignment horizontal="center" vertical="center" shrinkToFit="1"/>
      <protection locked="0"/>
    </xf>
    <xf numFmtId="49" fontId="98" fillId="4" borderId="152" xfId="0" applyNumberFormat="1" applyFont="1" applyFill="1" applyBorder="1" applyAlignment="1" applyProtection="1">
      <alignment horizontal="center" vertical="center" shrinkToFit="1"/>
      <protection locked="0"/>
    </xf>
    <xf numFmtId="0" fontId="98" fillId="4" borderId="152" xfId="0" applyFont="1" applyFill="1" applyBorder="1" applyAlignment="1" applyProtection="1">
      <alignment horizontal="center" vertical="center" shrinkToFit="1"/>
      <protection locked="0"/>
    </xf>
    <xf numFmtId="0" fontId="98" fillId="4" borderId="0" xfId="0" applyFont="1" applyFill="1" applyAlignment="1" applyProtection="1">
      <alignment horizontal="center" vertical="center" shrinkToFit="1"/>
      <protection locked="0"/>
    </xf>
    <xf numFmtId="0" fontId="47" fillId="0" borderId="153" xfId="0" applyFont="1" applyBorder="1" applyAlignment="1">
      <alignment horizontal="center" vertical="center" shrinkToFit="1"/>
    </xf>
    <xf numFmtId="0" fontId="47" fillId="0" borderId="155" xfId="0" applyFont="1" applyBorder="1" applyAlignment="1">
      <alignment horizontal="center" vertical="center" shrinkToFit="1"/>
    </xf>
    <xf numFmtId="0" fontId="98" fillId="4" borderId="157" xfId="0" applyFont="1" applyFill="1" applyBorder="1" applyAlignment="1" applyProtection="1">
      <alignment horizontal="center" vertical="center" shrinkToFit="1"/>
      <protection locked="0"/>
    </xf>
    <xf numFmtId="0" fontId="47" fillId="0" borderId="172" xfId="0" applyFont="1" applyBorder="1" applyAlignment="1">
      <alignment horizontal="center" vertical="center" shrinkToFit="1"/>
    </xf>
    <xf numFmtId="49" fontId="98" fillId="12" borderId="152" xfId="0" applyNumberFormat="1" applyFont="1" applyFill="1" applyBorder="1" applyAlignment="1" applyProtection="1">
      <alignment horizontal="center" vertical="center" shrinkToFit="1"/>
      <protection locked="0"/>
    </xf>
    <xf numFmtId="0" fontId="47" fillId="0" borderId="151" xfId="0" applyFont="1" applyBorder="1" applyAlignment="1">
      <alignment horizontal="center" vertical="center" shrinkToFit="1"/>
    </xf>
    <xf numFmtId="0" fontId="47" fillId="0" borderId="156" xfId="0" applyFont="1" applyBorder="1" applyAlignment="1">
      <alignment horizontal="center" vertical="center" shrinkToFit="1"/>
    </xf>
    <xf numFmtId="0" fontId="47" fillId="0" borderId="154" xfId="0" applyFont="1" applyBorder="1" applyAlignment="1">
      <alignment horizontal="center" vertical="center" shrinkToFit="1"/>
    </xf>
    <xf numFmtId="0" fontId="47" fillId="0" borderId="140" xfId="0" applyFont="1" applyBorder="1" applyAlignment="1">
      <alignment horizontal="center" vertical="center" wrapText="1" shrinkToFit="1"/>
    </xf>
    <xf numFmtId="0" fontId="47" fillId="0" borderId="61" xfId="0" applyFont="1" applyBorder="1" applyAlignment="1">
      <alignment horizontal="center" vertical="center" wrapText="1" shrinkToFit="1"/>
    </xf>
    <xf numFmtId="0" fontId="47" fillId="0" borderId="174" xfId="0" applyFont="1" applyBorder="1" applyAlignment="1">
      <alignment horizontal="center" vertical="center" wrapText="1" shrinkToFit="1"/>
    </xf>
    <xf numFmtId="0" fontId="47" fillId="0" borderId="29" xfId="0" applyFont="1" applyBorder="1" applyAlignment="1">
      <alignment horizontal="center" vertical="center" wrapText="1" shrinkToFit="1"/>
    </xf>
    <xf numFmtId="0" fontId="47" fillId="0" borderId="0" xfId="0" applyFont="1" applyAlignment="1">
      <alignment horizontal="center" vertical="center" wrapText="1" shrinkToFit="1"/>
    </xf>
    <xf numFmtId="0" fontId="47" fillId="0" borderId="155" xfId="0" applyFont="1" applyBorder="1" applyAlignment="1">
      <alignment horizontal="center" vertical="center" wrapText="1" shrinkToFit="1"/>
    </xf>
    <xf numFmtId="0" fontId="47" fillId="0" borderId="30" xfId="0" applyFont="1" applyBorder="1" applyAlignment="1">
      <alignment horizontal="center" vertical="center" wrapText="1" shrinkToFit="1"/>
    </xf>
    <xf numFmtId="0" fontId="47" fillId="0" borderId="65" xfId="0" applyFont="1" applyBorder="1" applyAlignment="1">
      <alignment horizontal="center" vertical="center" wrapText="1" shrinkToFit="1"/>
    </xf>
    <xf numFmtId="0" fontId="47" fillId="0" borderId="161" xfId="0" applyFont="1" applyBorder="1" applyAlignment="1">
      <alignment horizontal="center" vertical="center" wrapText="1" shrinkToFit="1"/>
    </xf>
    <xf numFmtId="0" fontId="96" fillId="0" borderId="175" xfId="0" applyFont="1" applyBorder="1" applyAlignment="1">
      <alignment horizontal="center" vertical="center" wrapText="1" shrinkToFit="1"/>
    </xf>
    <xf numFmtId="0" fontId="96" fillId="0" borderId="50" xfId="0" applyFont="1" applyBorder="1" applyAlignment="1">
      <alignment horizontal="center" vertical="center" shrinkToFit="1"/>
    </xf>
    <xf numFmtId="0" fontId="96" fillId="0" borderId="176" xfId="0" applyFont="1" applyBorder="1" applyAlignment="1">
      <alignment horizontal="center" vertical="center" shrinkToFit="1"/>
    </xf>
    <xf numFmtId="0" fontId="96" fillId="0" borderId="177" xfId="0" applyFont="1" applyBorder="1" applyAlignment="1">
      <alignment horizontal="center" vertical="center" shrinkToFit="1"/>
    </xf>
    <xf numFmtId="0" fontId="106" fillId="4" borderId="142" xfId="0" applyFont="1" applyFill="1" applyBorder="1" applyAlignment="1" applyProtection="1">
      <alignment horizontal="left" vertical="center" shrinkToFit="1"/>
      <protection locked="0"/>
    </xf>
    <xf numFmtId="0" fontId="106" fillId="4" borderId="61" xfId="0" applyFont="1" applyFill="1" applyBorder="1" applyAlignment="1" applyProtection="1">
      <alignment horizontal="left" vertical="center" shrinkToFit="1"/>
      <protection locked="0"/>
    </xf>
    <xf numFmtId="0" fontId="106" fillId="4" borderId="147" xfId="0" applyFont="1" applyFill="1" applyBorder="1" applyAlignment="1" applyProtection="1">
      <alignment horizontal="left" vertical="center" shrinkToFit="1"/>
      <protection locked="0"/>
    </xf>
    <xf numFmtId="0" fontId="106" fillId="4" borderId="169" xfId="0" applyFont="1" applyFill="1" applyBorder="1" applyAlignment="1" applyProtection="1">
      <alignment horizontal="left" vertical="center" shrinkToFit="1"/>
      <protection locked="0"/>
    </xf>
    <xf numFmtId="0" fontId="106" fillId="4" borderId="157" xfId="0" applyFont="1" applyFill="1" applyBorder="1" applyAlignment="1" applyProtection="1">
      <alignment horizontal="left" vertical="center" shrinkToFit="1"/>
      <protection locked="0"/>
    </xf>
    <xf numFmtId="0" fontId="106" fillId="4" borderId="170" xfId="0" applyFont="1" applyFill="1" applyBorder="1" applyAlignment="1" applyProtection="1">
      <alignment horizontal="left" vertical="center" shrinkToFit="1"/>
      <protection locked="0"/>
    </xf>
    <xf numFmtId="0" fontId="47" fillId="0" borderId="178" xfId="0" applyFont="1" applyBorder="1" applyAlignment="1">
      <alignment horizontal="center" vertical="center" shrinkToFit="1"/>
    </xf>
    <xf numFmtId="0" fontId="47" fillId="0" borderId="107" xfId="0" applyFont="1" applyBorder="1" applyAlignment="1">
      <alignment horizontal="center" vertical="center" shrinkToFit="1"/>
    </xf>
    <xf numFmtId="0" fontId="47" fillId="0" borderId="179" xfId="0" applyFont="1" applyBorder="1" applyAlignment="1">
      <alignment horizontal="center" vertical="center" shrinkToFit="1"/>
    </xf>
    <xf numFmtId="49" fontId="103" fillId="4" borderId="171" xfId="0" applyNumberFormat="1" applyFont="1" applyFill="1" applyBorder="1" applyAlignment="1" applyProtection="1">
      <alignment horizontal="left" vertical="center" shrinkToFit="1"/>
      <protection locked="0"/>
    </xf>
    <xf numFmtId="0" fontId="103" fillId="4" borderId="152" xfId="0" applyNumberFormat="1" applyFont="1" applyFill="1" applyBorder="1" applyAlignment="1" applyProtection="1">
      <alignment horizontal="left" vertical="center" shrinkToFit="1"/>
      <protection locked="0"/>
    </xf>
    <xf numFmtId="0" fontId="103" fillId="4" borderId="172" xfId="0" applyNumberFormat="1" applyFont="1" applyFill="1" applyBorder="1" applyAlignment="1" applyProtection="1">
      <alignment horizontal="left" vertical="center" shrinkToFit="1"/>
      <protection locked="0"/>
    </xf>
    <xf numFmtId="0" fontId="103" fillId="4" borderId="63" xfId="0" applyNumberFormat="1" applyFont="1" applyFill="1" applyBorder="1" applyAlignment="1" applyProtection="1">
      <alignment horizontal="left" vertical="center" shrinkToFit="1"/>
      <protection locked="0"/>
    </xf>
    <xf numFmtId="0" fontId="103" fillId="4" borderId="0" xfId="0" applyNumberFormat="1" applyFont="1" applyFill="1" applyAlignment="1" applyProtection="1">
      <alignment horizontal="left" vertical="center" shrinkToFit="1"/>
      <protection locked="0"/>
    </xf>
    <xf numFmtId="0" fontId="103" fillId="4" borderId="45" xfId="0" applyNumberFormat="1" applyFont="1" applyFill="1" applyBorder="1" applyAlignment="1" applyProtection="1">
      <alignment horizontal="left" vertical="center" shrinkToFit="1"/>
      <protection locked="0"/>
    </xf>
    <xf numFmtId="0" fontId="103" fillId="4" borderId="169" xfId="0" applyNumberFormat="1" applyFont="1" applyFill="1" applyBorder="1" applyAlignment="1" applyProtection="1">
      <alignment horizontal="left" vertical="center" shrinkToFit="1"/>
      <protection locked="0"/>
    </xf>
    <xf numFmtId="0" fontId="103" fillId="4" borderId="157" xfId="0" applyNumberFormat="1" applyFont="1" applyFill="1" applyBorder="1" applyAlignment="1" applyProtection="1">
      <alignment horizontal="left" vertical="center" shrinkToFit="1"/>
      <protection locked="0"/>
    </xf>
    <xf numFmtId="0" fontId="103" fillId="4" borderId="170" xfId="0" applyNumberFormat="1" applyFont="1" applyFill="1" applyBorder="1" applyAlignment="1" applyProtection="1">
      <alignment horizontal="left" vertical="center" shrinkToFit="1"/>
      <protection locked="0"/>
    </xf>
    <xf numFmtId="0" fontId="47" fillId="0" borderId="176" xfId="0" applyFont="1" applyBorder="1" applyAlignment="1">
      <alignment horizontal="center" vertical="center" wrapText="1" shrinkToFit="1"/>
    </xf>
    <xf numFmtId="0" fontId="47" fillId="0" borderId="177" xfId="0" applyFont="1" applyBorder="1" applyAlignment="1">
      <alignment horizontal="center" vertical="center" shrinkToFit="1"/>
    </xf>
    <xf numFmtId="0" fontId="47" fillId="0" borderId="176" xfId="0" applyFont="1" applyBorder="1" applyAlignment="1">
      <alignment horizontal="center" vertical="center" shrinkToFit="1"/>
    </xf>
    <xf numFmtId="0" fontId="46" fillId="0" borderId="171" xfId="0" applyFont="1" applyBorder="1" applyAlignment="1">
      <alignment horizontal="center" vertical="center" shrinkToFit="1"/>
    </xf>
    <xf numFmtId="49" fontId="108" fillId="4" borderId="152" xfId="0" applyNumberFormat="1" applyFont="1" applyFill="1" applyBorder="1" applyAlignment="1" applyProtection="1">
      <alignment horizontal="center" vertical="center" shrinkToFit="1"/>
      <protection locked="0"/>
    </xf>
    <xf numFmtId="0" fontId="108" fillId="4" borderId="152" xfId="0" applyNumberFormat="1" applyFont="1" applyFill="1" applyBorder="1" applyAlignment="1" applyProtection="1">
      <alignment horizontal="center" vertical="center" shrinkToFit="1"/>
      <protection locked="0"/>
    </xf>
    <xf numFmtId="49" fontId="108" fillId="0" borderId="152" xfId="0" applyNumberFormat="1" applyFont="1" applyBorder="1" applyAlignment="1" applyProtection="1">
      <alignment horizontal="center" vertical="center"/>
      <protection locked="0"/>
    </xf>
    <xf numFmtId="49" fontId="108" fillId="0" borderId="172" xfId="0" applyNumberFormat="1" applyFont="1" applyBorder="1" applyAlignment="1" applyProtection="1">
      <alignment horizontal="center" vertical="center"/>
      <protection locked="0"/>
    </xf>
    <xf numFmtId="49" fontId="103" fillId="4" borderId="63" xfId="0" applyNumberFormat="1" applyFont="1" applyFill="1" applyBorder="1" applyAlignment="1" applyProtection="1">
      <alignment horizontal="left" vertical="center" shrinkToFit="1"/>
      <protection locked="0"/>
    </xf>
    <xf numFmtId="0" fontId="103" fillId="4" borderId="0" xfId="0" applyFont="1" applyFill="1" applyAlignment="1" applyProtection="1">
      <alignment horizontal="left" vertical="center" shrinkToFit="1"/>
      <protection locked="0"/>
    </xf>
    <xf numFmtId="0" fontId="103" fillId="4" borderId="45" xfId="0" applyFont="1" applyFill="1" applyBorder="1" applyAlignment="1" applyProtection="1">
      <alignment horizontal="left" vertical="center" shrinkToFit="1"/>
      <protection locked="0"/>
    </xf>
    <xf numFmtId="0" fontId="103" fillId="4" borderId="169" xfId="0" applyFont="1" applyFill="1" applyBorder="1" applyAlignment="1" applyProtection="1">
      <alignment horizontal="left" vertical="center" shrinkToFit="1"/>
      <protection locked="0"/>
    </xf>
    <xf numFmtId="0" fontId="103" fillId="4" borderId="157" xfId="0" applyFont="1" applyFill="1" applyBorder="1" applyAlignment="1" applyProtection="1">
      <alignment horizontal="left" vertical="center" shrinkToFit="1"/>
      <protection locked="0"/>
    </xf>
    <xf numFmtId="0" fontId="103" fillId="4" borderId="170" xfId="0" applyFont="1" applyFill="1" applyBorder="1" applyAlignment="1" applyProtection="1">
      <alignment horizontal="left" vertical="center" shrinkToFit="1"/>
      <protection locked="0"/>
    </xf>
    <xf numFmtId="0" fontId="47" fillId="0" borderId="180" xfId="0" applyFont="1" applyBorder="1" applyAlignment="1">
      <alignment horizontal="center" vertical="center" shrinkToFit="1"/>
    </xf>
    <xf numFmtId="0" fontId="47" fillId="0" borderId="51" xfId="0" applyFont="1" applyBorder="1" applyAlignment="1">
      <alignment horizontal="center" vertical="center" shrinkToFit="1"/>
    </xf>
    <xf numFmtId="49" fontId="98" fillId="21" borderId="171" xfId="0" applyNumberFormat="1" applyFont="1" applyFill="1" applyBorder="1" applyAlignment="1" applyProtection="1">
      <alignment horizontal="center" vertical="center" shrinkToFit="1"/>
      <protection locked="0"/>
    </xf>
    <xf numFmtId="0" fontId="98" fillId="21" borderId="152" xfId="0" applyNumberFormat="1" applyFont="1" applyFill="1" applyBorder="1" applyAlignment="1" applyProtection="1">
      <alignment horizontal="center" vertical="center" shrinkToFit="1"/>
      <protection locked="0"/>
    </xf>
    <xf numFmtId="0" fontId="98" fillId="21" borderId="63" xfId="0" applyNumberFormat="1" applyFont="1" applyFill="1" applyBorder="1" applyAlignment="1" applyProtection="1">
      <alignment horizontal="center" vertical="center" shrinkToFit="1"/>
      <protection locked="0"/>
    </xf>
    <xf numFmtId="0" fontId="98" fillId="21" borderId="0" xfId="0" applyNumberFormat="1" applyFont="1" applyFill="1" applyAlignment="1" applyProtection="1">
      <alignment horizontal="center" vertical="center" shrinkToFit="1"/>
      <protection locked="0"/>
    </xf>
    <xf numFmtId="0" fontId="47" fillId="0" borderId="152" xfId="0" applyFont="1" applyBorder="1" applyAlignment="1">
      <alignment vertical="center" shrinkToFit="1"/>
    </xf>
    <xf numFmtId="0" fontId="47" fillId="0" borderId="0" xfId="0" applyFont="1" applyAlignment="1">
      <alignment vertical="center" shrinkToFit="1"/>
    </xf>
    <xf numFmtId="49" fontId="98" fillId="21" borderId="152" xfId="0" applyNumberFormat="1" applyFont="1" applyFill="1" applyBorder="1" applyAlignment="1" applyProtection="1">
      <alignment horizontal="center" vertical="center" shrinkToFit="1"/>
      <protection locked="0"/>
    </xf>
    <xf numFmtId="0" fontId="98" fillId="21" borderId="153" xfId="0" applyNumberFormat="1" applyFont="1" applyFill="1" applyBorder="1" applyAlignment="1" applyProtection="1">
      <alignment horizontal="center" vertical="center" shrinkToFit="1"/>
      <protection locked="0"/>
    </xf>
    <xf numFmtId="0" fontId="98" fillId="21" borderId="155" xfId="0" applyNumberFormat="1" applyFont="1" applyFill="1" applyBorder="1" applyAlignment="1" applyProtection="1">
      <alignment horizontal="center" vertical="center" shrinkToFit="1"/>
      <protection locked="0"/>
    </xf>
    <xf numFmtId="49" fontId="98" fillId="21" borderId="151" xfId="0" applyNumberFormat="1" applyFont="1" applyFill="1" applyBorder="1" applyAlignment="1" applyProtection="1">
      <alignment horizontal="center" vertical="center" shrinkToFit="1"/>
      <protection locked="0"/>
    </xf>
    <xf numFmtId="0" fontId="98" fillId="21" borderId="154" xfId="0" applyNumberFormat="1" applyFont="1" applyFill="1" applyBorder="1" applyAlignment="1" applyProtection="1">
      <alignment horizontal="center" vertical="center" shrinkToFit="1"/>
      <protection locked="0"/>
    </xf>
    <xf numFmtId="49" fontId="98" fillId="21" borderId="0" xfId="0" applyNumberFormat="1" applyFont="1" applyFill="1" applyAlignment="1" applyProtection="1">
      <alignment horizontal="center" vertical="center" shrinkToFit="1"/>
      <protection locked="0"/>
    </xf>
    <xf numFmtId="0" fontId="98" fillId="21" borderId="45" xfId="0" applyNumberFormat="1" applyFont="1" applyFill="1" applyBorder="1" applyAlignment="1" applyProtection="1">
      <alignment horizontal="center" vertical="center" shrinkToFit="1"/>
      <protection locked="0"/>
    </xf>
    <xf numFmtId="0" fontId="47" fillId="0" borderId="140" xfId="0" applyFont="1" applyBorder="1" applyAlignment="1">
      <alignment horizontal="center" vertical="center" wrapText="1"/>
    </xf>
    <xf numFmtId="0" fontId="47" fillId="0" borderId="61" xfId="0" applyFont="1" applyBorder="1" applyAlignment="1">
      <alignment horizontal="center" vertical="center" wrapText="1"/>
    </xf>
    <xf numFmtId="0" fontId="47" fillId="0" borderId="174"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0" xfId="0" applyFont="1" applyAlignment="1">
      <alignment horizontal="center" vertical="center" wrapText="1"/>
    </xf>
    <xf numFmtId="0" fontId="47" fillId="0" borderId="155" xfId="0" applyFont="1" applyBorder="1" applyAlignment="1">
      <alignment horizontal="center" vertical="center" wrapText="1"/>
    </xf>
    <xf numFmtId="0" fontId="109" fillId="0" borderId="181" xfId="0" applyFont="1" applyBorder="1" applyAlignment="1">
      <alignment horizontal="center" vertical="center" shrinkToFit="1"/>
    </xf>
    <xf numFmtId="0" fontId="109" fillId="0" borderId="61" xfId="0" applyFont="1" applyBorder="1" applyAlignment="1">
      <alignment horizontal="center" vertical="center" shrinkToFit="1"/>
    </xf>
    <xf numFmtId="0" fontId="109" fillId="0" borderId="143" xfId="0" applyFont="1" applyBorder="1" applyAlignment="1">
      <alignment horizontal="center" vertical="center" shrinkToFit="1"/>
    </xf>
    <xf numFmtId="49" fontId="110" fillId="4" borderId="84" xfId="16" applyNumberFormat="1" applyFont="1" applyFill="1" applyBorder="1" applyAlignment="1" applyProtection="1">
      <alignment horizontal="left" vertical="center" shrinkToFit="1"/>
      <protection locked="0"/>
    </xf>
    <xf numFmtId="0" fontId="110" fillId="4" borderId="85" xfId="16" applyNumberFormat="1" applyFont="1" applyFill="1" applyBorder="1" applyAlignment="1" applyProtection="1">
      <alignment horizontal="left" vertical="center" shrinkToFit="1"/>
      <protection locked="0"/>
    </xf>
    <xf numFmtId="0" fontId="110" fillId="4" borderId="182" xfId="16" applyNumberFormat="1" applyFont="1" applyFill="1" applyBorder="1" applyAlignment="1" applyProtection="1">
      <alignment horizontal="left" vertical="center" shrinkToFit="1"/>
      <protection locked="0"/>
    </xf>
    <xf numFmtId="0" fontId="46" fillId="0" borderId="183" xfId="0" applyFont="1" applyBorder="1" applyAlignment="1">
      <alignment horizontal="left" vertical="center" wrapText="1"/>
    </xf>
    <xf numFmtId="0" fontId="46" fillId="0" borderId="85" xfId="0" applyFont="1" applyBorder="1" applyAlignment="1">
      <alignment horizontal="left" vertical="center" wrapText="1"/>
    </xf>
    <xf numFmtId="0" fontId="46" fillId="0" borderId="184" xfId="0" applyFont="1" applyBorder="1" applyAlignment="1">
      <alignment horizontal="left" vertical="center" wrapText="1"/>
    </xf>
    <xf numFmtId="0" fontId="109" fillId="0" borderId="151" xfId="0" applyFont="1" applyBorder="1" applyAlignment="1">
      <alignment horizontal="center" vertical="center" shrinkToFit="1"/>
    </xf>
    <xf numFmtId="0" fontId="109" fillId="0" borderId="152" xfId="0" applyFont="1" applyBorder="1" applyAlignment="1">
      <alignment horizontal="center" vertical="center" shrinkToFit="1"/>
    </xf>
    <xf numFmtId="0" fontId="109" fillId="0" borderId="178" xfId="0" applyFont="1" applyBorder="1" applyAlignment="1">
      <alignment horizontal="center" vertical="center" shrinkToFit="1"/>
    </xf>
    <xf numFmtId="49" fontId="110" fillId="4" borderId="86" xfId="16" applyNumberFormat="1" applyFont="1" applyFill="1" applyBorder="1" applyAlignment="1" applyProtection="1">
      <alignment horizontal="left" vertical="center" shrinkToFit="1"/>
      <protection locked="0"/>
    </xf>
    <xf numFmtId="0" fontId="110" fillId="4" borderId="48" xfId="16" applyNumberFormat="1" applyFont="1" applyFill="1" applyBorder="1" applyAlignment="1" applyProtection="1">
      <alignment horizontal="left" vertical="center" shrinkToFit="1"/>
      <protection locked="0"/>
    </xf>
    <xf numFmtId="0" fontId="110" fillId="4" borderId="185" xfId="16" applyNumberFormat="1" applyFont="1" applyFill="1" applyBorder="1" applyAlignment="1" applyProtection="1">
      <alignment horizontal="left" vertical="center" shrinkToFit="1"/>
      <protection locked="0"/>
    </xf>
    <xf numFmtId="0" fontId="46" fillId="0" borderId="173" xfId="0" applyFont="1" applyBorder="1" applyAlignment="1">
      <alignment horizontal="left" vertical="center" wrapText="1"/>
    </xf>
    <xf numFmtId="0" fontId="46" fillId="0" borderId="48" xfId="0" applyFont="1" applyBorder="1" applyAlignment="1">
      <alignment horizontal="left" vertical="center" wrapText="1"/>
    </xf>
    <xf numFmtId="0" fontId="46" fillId="0" borderId="186" xfId="0" applyFont="1" applyBorder="1" applyAlignment="1">
      <alignment horizontal="left" vertical="center" wrapText="1"/>
    </xf>
    <xf numFmtId="0" fontId="47" fillId="0" borderId="140" xfId="0" applyFont="1" applyBorder="1" applyAlignment="1">
      <alignment horizontal="center" vertical="center" shrinkToFit="1"/>
    </xf>
    <xf numFmtId="0" fontId="96" fillId="0" borderId="181" xfId="0" applyFont="1" applyBorder="1" applyAlignment="1">
      <alignment horizontal="center" vertical="center" shrinkToFit="1"/>
    </xf>
    <xf numFmtId="0" fontId="47" fillId="0" borderId="61" xfId="0" applyFont="1" applyBorder="1" applyAlignment="1">
      <alignment horizontal="center" vertical="center"/>
    </xf>
    <xf numFmtId="0" fontId="47" fillId="0" borderId="143" xfId="0" applyFont="1" applyBorder="1" applyAlignment="1">
      <alignment horizontal="center" vertical="center"/>
    </xf>
    <xf numFmtId="0" fontId="47" fillId="0" borderId="156" xfId="0" applyFont="1" applyBorder="1" applyAlignment="1">
      <alignment horizontal="center" vertical="center"/>
    </xf>
    <xf numFmtId="0" fontId="47" fillId="0" borderId="157" xfId="0" applyFont="1" applyBorder="1" applyAlignment="1">
      <alignment horizontal="center" vertical="center"/>
    </xf>
    <xf numFmtId="0" fontId="47" fillId="0" borderId="179" xfId="0" applyFont="1" applyBorder="1" applyAlignment="1">
      <alignment horizontal="center" vertical="center"/>
    </xf>
    <xf numFmtId="0" fontId="106" fillId="21" borderId="142" xfId="0" applyFont="1" applyFill="1" applyBorder="1" applyAlignment="1" applyProtection="1">
      <alignment horizontal="left" vertical="center" shrinkToFit="1"/>
      <protection locked="0"/>
    </xf>
    <xf numFmtId="0" fontId="106" fillId="21" borderId="61" xfId="0" applyFont="1" applyFill="1" applyBorder="1" applyAlignment="1" applyProtection="1">
      <alignment horizontal="left" vertical="center" shrinkToFit="1"/>
      <protection locked="0"/>
    </xf>
    <xf numFmtId="0" fontId="106" fillId="21" borderId="174" xfId="0" applyFont="1" applyFill="1" applyBorder="1" applyAlignment="1" applyProtection="1">
      <alignment horizontal="left" vertical="center" shrinkToFit="1"/>
      <protection locked="0"/>
    </xf>
    <xf numFmtId="0" fontId="106" fillId="21" borderId="169" xfId="0" applyFont="1" applyFill="1" applyBorder="1" applyAlignment="1" applyProtection="1">
      <alignment horizontal="left" vertical="center" shrinkToFit="1"/>
      <protection locked="0"/>
    </xf>
    <xf numFmtId="0" fontId="106" fillId="21" borderId="157" xfId="0" applyFont="1" applyFill="1" applyBorder="1" applyAlignment="1" applyProtection="1">
      <alignment horizontal="left" vertical="center" shrinkToFit="1"/>
      <protection locked="0"/>
    </xf>
    <xf numFmtId="0" fontId="106" fillId="21" borderId="158" xfId="0" applyFont="1" applyFill="1" applyBorder="1" applyAlignment="1" applyProtection="1">
      <alignment horizontal="left" vertical="center" shrinkToFit="1"/>
      <protection locked="0"/>
    </xf>
    <xf numFmtId="0" fontId="47" fillId="0" borderId="181" xfId="0" applyFont="1" applyBorder="1" applyAlignment="1">
      <alignment horizontal="center" vertical="center" textRotation="255" shrinkToFit="1"/>
    </xf>
    <xf numFmtId="0" fontId="47" fillId="0" borderId="174" xfId="0" applyFont="1" applyBorder="1" applyAlignment="1">
      <alignment horizontal="center" vertical="center" textRotation="255" shrinkToFit="1"/>
    </xf>
    <xf numFmtId="0" fontId="47" fillId="0" borderId="155" xfId="0" applyFont="1" applyBorder="1" applyAlignment="1">
      <alignment horizontal="center" vertical="center" textRotation="255" shrinkToFit="1"/>
    </xf>
    <xf numFmtId="0" fontId="47" fillId="0" borderId="158" xfId="0" applyFont="1" applyBorder="1" applyAlignment="1">
      <alignment horizontal="center" vertical="center" textRotation="255" shrinkToFit="1"/>
    </xf>
    <xf numFmtId="49" fontId="98" fillId="12" borderId="181" xfId="0" applyNumberFormat="1" applyFont="1" applyFill="1" applyBorder="1" applyAlignment="1" applyProtection="1">
      <alignment horizontal="center" vertical="center" shrinkToFit="1"/>
      <protection locked="0"/>
    </xf>
    <xf numFmtId="49" fontId="98" fillId="12" borderId="281" xfId="0" applyNumberFormat="1" applyFont="1" applyFill="1" applyBorder="1" applyAlignment="1" applyProtection="1">
      <alignment horizontal="center" vertical="center" shrinkToFit="1"/>
      <protection locked="0"/>
    </xf>
    <xf numFmtId="49" fontId="98" fillId="12" borderId="154" xfId="0" applyNumberFormat="1" applyFont="1" applyFill="1" applyBorder="1" applyAlignment="1" applyProtection="1">
      <alignment horizontal="center" vertical="center" shrinkToFit="1"/>
      <protection locked="0"/>
    </xf>
    <xf numFmtId="49" fontId="98" fillId="12" borderId="0" xfId="0" applyNumberFormat="1" applyFont="1" applyFill="1" applyBorder="1" applyAlignment="1" applyProtection="1">
      <alignment horizontal="center" vertical="center" shrinkToFit="1"/>
      <protection locked="0"/>
    </xf>
    <xf numFmtId="49" fontId="98" fillId="12" borderId="156" xfId="0" applyNumberFormat="1" applyFont="1" applyFill="1" applyBorder="1" applyAlignment="1" applyProtection="1">
      <alignment horizontal="center" vertical="center" shrinkToFit="1"/>
      <protection locked="0"/>
    </xf>
    <xf numFmtId="49" fontId="98" fillId="12" borderId="157" xfId="0" applyNumberFormat="1" applyFont="1" applyFill="1" applyBorder="1" applyAlignment="1" applyProtection="1">
      <alignment horizontal="center" vertical="center" shrinkToFit="1"/>
      <protection locked="0"/>
    </xf>
    <xf numFmtId="49" fontId="98" fillId="21" borderId="61" xfId="0" applyNumberFormat="1" applyFont="1" applyFill="1" applyBorder="1" applyAlignment="1" applyProtection="1">
      <alignment horizontal="center" vertical="center" shrinkToFit="1"/>
      <protection locked="0"/>
    </xf>
    <xf numFmtId="0" fontId="98" fillId="21" borderId="61" xfId="0" applyFont="1" applyFill="1" applyBorder="1" applyAlignment="1" applyProtection="1">
      <alignment horizontal="center" vertical="center" shrinkToFit="1"/>
      <protection locked="0"/>
    </xf>
    <xf numFmtId="0" fontId="98" fillId="21" borderId="0" xfId="0" applyFont="1" applyFill="1" applyAlignment="1" applyProtection="1">
      <alignment horizontal="center" vertical="center" shrinkToFit="1"/>
      <protection locked="0"/>
    </xf>
    <xf numFmtId="0" fontId="98" fillId="21" borderId="157" xfId="0" applyFont="1" applyFill="1" applyBorder="1" applyAlignment="1" applyProtection="1">
      <alignment horizontal="center" vertical="center" shrinkToFit="1"/>
      <protection locked="0"/>
    </xf>
    <xf numFmtId="0" fontId="47" fillId="0" borderId="174" xfId="0" applyFont="1" applyBorder="1" applyAlignment="1">
      <alignment horizontal="center" vertical="center" shrinkToFit="1"/>
    </xf>
    <xf numFmtId="0" fontId="47" fillId="0" borderId="158" xfId="0" applyFont="1" applyBorder="1" applyAlignment="1">
      <alignment horizontal="center" vertical="center" shrinkToFit="1"/>
    </xf>
    <xf numFmtId="0" fontId="96" fillId="0" borderId="187" xfId="0" applyFont="1" applyBorder="1" applyAlignment="1">
      <alignment horizontal="center" vertical="center" textRotation="255" shrinkToFit="1"/>
    </xf>
    <xf numFmtId="0" fontId="96" fillId="0" borderId="188" xfId="0" applyFont="1" applyBorder="1" applyAlignment="1">
      <alignment horizontal="center" vertical="center" textRotation="255" shrinkToFit="1"/>
    </xf>
    <xf numFmtId="0" fontId="96" fillId="0" borderId="189" xfId="0" applyFont="1" applyBorder="1" applyAlignment="1">
      <alignment horizontal="center" vertical="center" textRotation="255" shrinkToFit="1"/>
    </xf>
    <xf numFmtId="0" fontId="98" fillId="12" borderId="61" xfId="0" applyFont="1" applyFill="1" applyBorder="1" applyAlignment="1" applyProtection="1">
      <alignment horizontal="center" vertical="center" shrinkToFit="1"/>
      <protection locked="0"/>
    </xf>
    <xf numFmtId="0" fontId="98" fillId="12" borderId="147" xfId="0" applyFont="1" applyFill="1" applyBorder="1" applyAlignment="1" applyProtection="1">
      <alignment horizontal="center" vertical="center" shrinkToFit="1"/>
      <protection locked="0"/>
    </xf>
    <xf numFmtId="0" fontId="98" fillId="12" borderId="154" xfId="0" applyFont="1" applyFill="1" applyBorder="1" applyAlignment="1" applyProtection="1">
      <alignment horizontal="center" vertical="center" shrinkToFit="1"/>
      <protection locked="0"/>
    </xf>
    <xf numFmtId="0" fontId="98" fillId="12" borderId="45" xfId="0" applyFont="1" applyFill="1" applyBorder="1" applyAlignment="1" applyProtection="1">
      <alignment horizontal="center" vertical="center" shrinkToFit="1"/>
      <protection locked="0"/>
    </xf>
    <xf numFmtId="0" fontId="98" fillId="12" borderId="156" xfId="0" applyFont="1" applyFill="1" applyBorder="1" applyAlignment="1" applyProtection="1">
      <alignment horizontal="center" vertical="center" shrinkToFit="1"/>
      <protection locked="0"/>
    </xf>
    <xf numFmtId="0" fontId="98" fillId="12" borderId="170" xfId="0" applyFont="1" applyFill="1" applyBorder="1" applyAlignment="1" applyProtection="1">
      <alignment horizontal="center" vertical="center" shrinkToFit="1"/>
      <protection locked="0"/>
    </xf>
    <xf numFmtId="49" fontId="103" fillId="21" borderId="0" xfId="0" applyNumberFormat="1" applyFont="1" applyFill="1" applyAlignment="1" applyProtection="1">
      <alignment horizontal="left" vertical="center" shrinkToFit="1"/>
      <protection locked="0"/>
    </xf>
    <xf numFmtId="0" fontId="103" fillId="21" borderId="0" xfId="0" applyFont="1" applyFill="1" applyAlignment="1" applyProtection="1">
      <alignment horizontal="left" vertical="center" shrinkToFit="1"/>
      <protection locked="0"/>
    </xf>
    <xf numFmtId="0" fontId="103" fillId="21" borderId="155" xfId="0" applyFont="1" applyFill="1" applyBorder="1" applyAlignment="1" applyProtection="1">
      <alignment horizontal="left" vertical="center" shrinkToFit="1"/>
      <protection locked="0"/>
    </xf>
    <xf numFmtId="0" fontId="103" fillId="21" borderId="157" xfId="0" applyFont="1" applyFill="1" applyBorder="1" applyAlignment="1" applyProtection="1">
      <alignment horizontal="left" vertical="center" shrinkToFit="1"/>
      <protection locked="0"/>
    </xf>
    <xf numFmtId="0" fontId="103" fillId="21" borderId="158" xfId="0" applyFont="1" applyFill="1" applyBorder="1" applyAlignment="1" applyProtection="1">
      <alignment horizontal="left" vertical="center" shrinkToFit="1"/>
      <protection locked="0"/>
    </xf>
    <xf numFmtId="0" fontId="98" fillId="21" borderId="157" xfId="0" applyNumberFormat="1" applyFont="1" applyFill="1" applyBorder="1" applyAlignment="1" applyProtection="1">
      <alignment horizontal="center" vertical="center" shrinkToFit="1"/>
      <protection locked="0"/>
    </xf>
    <xf numFmtId="0" fontId="98" fillId="21" borderId="158" xfId="0" applyNumberFormat="1" applyFont="1" applyFill="1" applyBorder="1" applyAlignment="1" applyProtection="1">
      <alignment horizontal="center" vertical="center" shrinkToFit="1"/>
      <protection locked="0"/>
    </xf>
    <xf numFmtId="0" fontId="89" fillId="0" borderId="151" xfId="0" applyFont="1" applyBorder="1" applyAlignment="1">
      <alignment horizontal="center" vertical="center" shrinkToFit="1"/>
    </xf>
    <xf numFmtId="0" fontId="89" fillId="0" borderId="152" xfId="0" applyFont="1" applyBorder="1" applyAlignment="1">
      <alignment horizontal="center" vertical="center" shrinkToFit="1"/>
    </xf>
    <xf numFmtId="0" fontId="89" fillId="0" borderId="178" xfId="0" applyFont="1" applyBorder="1" applyAlignment="1">
      <alignment horizontal="center" vertical="center" shrinkToFit="1"/>
    </xf>
    <xf numFmtId="49" fontId="106" fillId="12" borderId="190" xfId="0" applyNumberFormat="1" applyFont="1" applyFill="1" applyBorder="1" applyAlignment="1" applyProtection="1">
      <alignment horizontal="left" vertical="center" shrinkToFit="1"/>
      <protection locked="0"/>
    </xf>
    <xf numFmtId="0" fontId="106" fillId="12" borderId="167" xfId="0" applyFont="1" applyFill="1" applyBorder="1" applyAlignment="1" applyProtection="1">
      <alignment horizontal="left" vertical="center" shrinkToFit="1"/>
      <protection locked="0"/>
    </xf>
    <xf numFmtId="0" fontId="106" fillId="21" borderId="167" xfId="0" applyFont="1" applyFill="1" applyBorder="1" applyAlignment="1" applyProtection="1">
      <alignment horizontal="center" vertical="center" shrinkToFit="1"/>
      <protection locked="0"/>
    </xf>
    <xf numFmtId="0" fontId="47" fillId="0" borderId="166" xfId="0" applyFont="1" applyBorder="1" applyAlignment="1">
      <alignment horizontal="center" vertical="center" wrapText="1" shrinkToFit="1"/>
    </xf>
    <xf numFmtId="49" fontId="108" fillId="21" borderId="152" xfId="0" applyNumberFormat="1" applyFont="1" applyFill="1" applyBorder="1" applyAlignment="1" applyProtection="1">
      <alignment horizontal="center" vertical="center" shrinkToFit="1"/>
      <protection locked="0"/>
    </xf>
    <xf numFmtId="0" fontId="108" fillId="21" borderId="152" xfId="0" applyNumberFormat="1" applyFont="1" applyFill="1" applyBorder="1" applyAlignment="1" applyProtection="1">
      <alignment horizontal="center" vertical="center" shrinkToFit="1"/>
      <protection locked="0"/>
    </xf>
    <xf numFmtId="49" fontId="98" fillId="21" borderId="63" xfId="0" applyNumberFormat="1" applyFont="1" applyFill="1" applyBorder="1" applyAlignment="1" applyProtection="1">
      <alignment horizontal="left" vertical="center" shrinkToFit="1"/>
      <protection locked="0"/>
    </xf>
    <xf numFmtId="0" fontId="98" fillId="21" borderId="0" xfId="0" applyNumberFormat="1" applyFont="1" applyFill="1" applyAlignment="1" applyProtection="1">
      <alignment horizontal="left" vertical="center" shrinkToFit="1"/>
      <protection locked="0"/>
    </xf>
    <xf numFmtId="0" fontId="98" fillId="21" borderId="45" xfId="0" applyNumberFormat="1" applyFont="1" applyFill="1" applyBorder="1" applyAlignment="1" applyProtection="1">
      <alignment horizontal="left" vertical="center" shrinkToFit="1"/>
      <protection locked="0"/>
    </xf>
    <xf numFmtId="0" fontId="98" fillId="21" borderId="145" xfId="0" applyNumberFormat="1" applyFont="1" applyFill="1" applyBorder="1" applyAlignment="1" applyProtection="1">
      <alignment horizontal="left" vertical="center" shrinkToFit="1"/>
      <protection locked="0"/>
    </xf>
    <xf numFmtId="0" fontId="98" fillId="21" borderId="65" xfId="0" applyNumberFormat="1" applyFont="1" applyFill="1" applyBorder="1" applyAlignment="1" applyProtection="1">
      <alignment horizontal="left" vertical="center" shrinkToFit="1"/>
      <protection locked="0"/>
    </xf>
    <xf numFmtId="0" fontId="98" fillId="21" borderId="148" xfId="0" applyNumberFormat="1" applyFont="1" applyFill="1" applyBorder="1" applyAlignment="1" applyProtection="1">
      <alignment horizontal="left" vertical="center" shrinkToFit="1"/>
      <protection locked="0"/>
    </xf>
    <xf numFmtId="0" fontId="47" fillId="0" borderId="192" xfId="0" applyFont="1" applyBorder="1" applyAlignment="1">
      <alignment horizontal="center" vertical="center" shrinkToFit="1"/>
    </xf>
    <xf numFmtId="0" fontId="47" fillId="0" borderId="175" xfId="0" applyFont="1" applyBorder="1" applyAlignment="1">
      <alignment horizontal="center" vertical="center" shrinkToFit="1"/>
    </xf>
    <xf numFmtId="0" fontId="47" fillId="0" borderId="52" xfId="0" applyFont="1" applyBorder="1" applyAlignment="1">
      <alignment horizontal="center" vertical="center" shrinkToFit="1"/>
    </xf>
    <xf numFmtId="49" fontId="111" fillId="12" borderId="61" xfId="0" applyNumberFormat="1" applyFont="1" applyFill="1" applyBorder="1" applyAlignment="1" applyProtection="1">
      <alignment horizontal="center" vertical="center" shrinkToFit="1"/>
      <protection locked="0"/>
    </xf>
    <xf numFmtId="0" fontId="111" fillId="12" borderId="61" xfId="0" applyFont="1" applyFill="1" applyBorder="1" applyAlignment="1" applyProtection="1">
      <alignment horizontal="center" vertical="center" shrinkToFit="1"/>
      <protection locked="0"/>
    </xf>
    <xf numFmtId="0" fontId="111" fillId="12" borderId="157" xfId="0" applyFont="1" applyFill="1" applyBorder="1" applyAlignment="1" applyProtection="1">
      <alignment horizontal="center" vertical="center" shrinkToFit="1"/>
      <protection locked="0"/>
    </xf>
    <xf numFmtId="0" fontId="47" fillId="0" borderId="182" xfId="0" applyFont="1" applyBorder="1" applyAlignment="1" applyProtection="1">
      <alignment vertical="center" shrinkToFit="1"/>
      <protection locked="0"/>
    </xf>
    <xf numFmtId="0" fontId="47" fillId="0" borderId="192" xfId="0" applyFont="1" applyBorder="1" applyAlignment="1" applyProtection="1">
      <alignment vertical="center" shrinkToFit="1"/>
      <protection locked="0"/>
    </xf>
    <xf numFmtId="0" fontId="47" fillId="0" borderId="193" xfId="0" applyFont="1" applyBorder="1" applyAlignment="1" applyProtection="1">
      <alignment vertical="center" shrinkToFit="1"/>
      <protection locked="0"/>
    </xf>
    <xf numFmtId="0" fontId="47" fillId="0" borderId="52" xfId="0" applyFont="1" applyBorder="1" applyAlignment="1" applyProtection="1">
      <alignment vertical="center" shrinkToFit="1"/>
      <protection locked="0"/>
    </xf>
    <xf numFmtId="0" fontId="47" fillId="0" borderId="181" xfId="0" applyFont="1" applyBorder="1" applyAlignment="1">
      <alignment horizontal="center" vertical="center" shrinkToFit="1"/>
    </xf>
    <xf numFmtId="49" fontId="98" fillId="5" borderId="181" xfId="0" applyNumberFormat="1" applyFont="1" applyFill="1" applyBorder="1" applyAlignment="1" applyProtection="1">
      <alignment horizontal="center" vertical="center" shrinkToFit="1"/>
      <protection locked="0"/>
    </xf>
    <xf numFmtId="0" fontId="98" fillId="5" borderId="61" xfId="0" applyFont="1" applyFill="1" applyBorder="1" applyAlignment="1" applyProtection="1">
      <alignment horizontal="center" vertical="center" shrinkToFit="1"/>
      <protection locked="0"/>
    </xf>
    <xf numFmtId="0" fontId="98" fillId="5" borderId="156" xfId="0" applyFont="1" applyFill="1" applyBorder="1" applyAlignment="1" applyProtection="1">
      <alignment horizontal="center" vertical="center" shrinkToFit="1"/>
      <protection locked="0"/>
    </xf>
    <xf numFmtId="0" fontId="98" fillId="5" borderId="157" xfId="0" applyFont="1" applyFill="1" applyBorder="1" applyAlignment="1" applyProtection="1">
      <alignment horizontal="center" vertical="center" shrinkToFit="1"/>
      <protection locked="0"/>
    </xf>
    <xf numFmtId="0" fontId="47" fillId="0" borderId="146" xfId="0" applyFont="1" applyBorder="1" applyAlignment="1">
      <alignment horizontal="center" vertical="center" shrinkToFit="1"/>
    </xf>
    <xf numFmtId="3" fontId="98" fillId="21" borderId="171" xfId="0" applyNumberFormat="1" applyFont="1" applyFill="1" applyBorder="1" applyAlignment="1" applyProtection="1">
      <alignment horizontal="right" vertical="center" shrinkToFit="1"/>
      <protection locked="0"/>
    </xf>
    <xf numFmtId="0" fontId="98" fillId="21" borderId="152" xfId="0" applyNumberFormat="1" applyFont="1" applyFill="1" applyBorder="1" applyAlignment="1" applyProtection="1">
      <alignment horizontal="right" vertical="center" shrinkToFit="1"/>
      <protection locked="0"/>
    </xf>
    <xf numFmtId="0" fontId="98" fillId="21" borderId="145" xfId="0" applyNumberFormat="1" applyFont="1" applyFill="1" applyBorder="1" applyAlignment="1" applyProtection="1">
      <alignment horizontal="right" vertical="center" shrinkToFit="1"/>
      <protection locked="0"/>
    </xf>
    <xf numFmtId="0" fontId="98" fillId="21" borderId="65" xfId="0" applyNumberFormat="1" applyFont="1" applyFill="1" applyBorder="1" applyAlignment="1" applyProtection="1">
      <alignment horizontal="right" vertical="center" shrinkToFit="1"/>
      <protection locked="0"/>
    </xf>
    <xf numFmtId="3" fontId="47" fillId="0" borderId="152" xfId="0" applyNumberFormat="1" applyFont="1" applyBorder="1" applyAlignment="1">
      <alignment horizontal="center" vertical="center" shrinkToFit="1"/>
    </xf>
    <xf numFmtId="49" fontId="98" fillId="21" borderId="152" xfId="0" applyNumberFormat="1" applyFont="1" applyFill="1" applyBorder="1" applyAlignment="1" applyProtection="1">
      <alignment horizontal="right" vertical="center" shrinkToFit="1"/>
      <protection locked="0"/>
    </xf>
    <xf numFmtId="0" fontId="47" fillId="0" borderId="65" xfId="0" applyFont="1" applyBorder="1" applyAlignment="1">
      <alignment vertical="center" shrinkToFit="1"/>
    </xf>
    <xf numFmtId="0" fontId="47" fillId="0" borderId="147" xfId="0" applyFont="1" applyBorder="1" applyAlignment="1">
      <alignment horizontal="center" vertical="center" shrinkToFit="1"/>
    </xf>
    <xf numFmtId="49" fontId="111" fillId="12" borderId="152" xfId="0" applyNumberFormat="1" applyFont="1" applyFill="1" applyBorder="1" applyAlignment="1" applyProtection="1">
      <alignment horizontal="center" vertical="center" shrinkToFit="1"/>
      <protection locked="0"/>
    </xf>
    <xf numFmtId="0" fontId="111" fillId="12" borderId="152" xfId="0" applyFont="1" applyFill="1" applyBorder="1" applyAlignment="1" applyProtection="1">
      <alignment horizontal="center" vertical="center" shrinkToFit="1"/>
      <protection locked="0"/>
    </xf>
    <xf numFmtId="0" fontId="47" fillId="0" borderId="193" xfId="0" applyFont="1" applyBorder="1" applyAlignment="1">
      <alignment vertical="center" shrinkToFit="1"/>
    </xf>
    <xf numFmtId="0" fontId="47" fillId="0" borderId="52" xfId="0" applyFont="1" applyBorder="1" applyAlignment="1">
      <alignment vertical="center" shrinkToFit="1"/>
    </xf>
    <xf numFmtId="49" fontId="98" fillId="5" borderId="151" xfId="0" applyNumberFormat="1" applyFont="1" applyFill="1" applyBorder="1" applyAlignment="1" applyProtection="1">
      <alignment horizontal="center" vertical="center" shrinkToFit="1"/>
      <protection locked="0"/>
    </xf>
    <xf numFmtId="0" fontId="98" fillId="5" borderId="152" xfId="0" applyFont="1" applyFill="1" applyBorder="1" applyAlignment="1" applyProtection="1">
      <alignment horizontal="center" vertical="center" shrinkToFit="1"/>
      <protection locked="0"/>
    </xf>
    <xf numFmtId="0" fontId="98" fillId="21" borderId="152" xfId="0" applyFont="1" applyFill="1" applyBorder="1" applyAlignment="1" applyProtection="1">
      <alignment horizontal="center" vertical="center" shrinkToFit="1"/>
      <protection locked="0"/>
    </xf>
    <xf numFmtId="0" fontId="96" fillId="0" borderId="174" xfId="0" applyFont="1" applyBorder="1" applyAlignment="1">
      <alignment horizontal="center" vertical="center" textRotation="255" shrinkToFit="1"/>
    </xf>
    <xf numFmtId="0" fontId="96" fillId="0" borderId="155" xfId="0" applyFont="1" applyBorder="1" applyAlignment="1">
      <alignment horizontal="center" vertical="center" textRotation="255" shrinkToFit="1"/>
    </xf>
    <xf numFmtId="0" fontId="96" fillId="0" borderId="158" xfId="0" applyFont="1" applyBorder="1" applyAlignment="1">
      <alignment horizontal="center" vertical="center" textRotation="255" shrinkToFit="1"/>
    </xf>
    <xf numFmtId="0" fontId="96" fillId="0" borderId="61" xfId="0" applyFont="1" applyBorder="1" applyAlignment="1">
      <alignment horizontal="center" vertical="center" shrinkToFit="1"/>
    </xf>
    <xf numFmtId="0" fontId="96" fillId="0" borderId="143" xfId="0" applyFont="1" applyBorder="1" applyAlignment="1">
      <alignment horizontal="center" vertical="center" shrinkToFit="1"/>
    </xf>
    <xf numFmtId="0" fontId="47" fillId="0" borderId="45" xfId="0" applyFont="1" applyBorder="1" applyAlignment="1">
      <alignment vertical="center" shrinkToFit="1"/>
    </xf>
    <xf numFmtId="0" fontId="47" fillId="0" borderId="148" xfId="0" applyFont="1" applyBorder="1" applyAlignment="1">
      <alignment vertical="center" shrinkToFit="1"/>
    </xf>
    <xf numFmtId="0" fontId="98" fillId="12" borderId="61" xfId="0" applyNumberFormat="1" applyFont="1" applyFill="1" applyBorder="1" applyAlignment="1" applyProtection="1">
      <alignment horizontal="center" vertical="center" shrinkToFit="1"/>
      <protection locked="0"/>
    </xf>
    <xf numFmtId="0" fontId="98" fillId="12" borderId="154" xfId="0" applyNumberFormat="1" applyFont="1" applyFill="1" applyBorder="1" applyAlignment="1" applyProtection="1">
      <alignment horizontal="center" vertical="center" shrinkToFit="1"/>
      <protection locked="0"/>
    </xf>
    <xf numFmtId="0" fontId="98" fillId="12" borderId="0" xfId="0" applyNumberFormat="1" applyFont="1" applyFill="1" applyAlignment="1" applyProtection="1">
      <alignment horizontal="center" vertical="center" shrinkToFit="1"/>
      <protection locked="0"/>
    </xf>
    <xf numFmtId="0" fontId="98" fillId="12" borderId="156" xfId="0" applyNumberFormat="1" applyFont="1" applyFill="1" applyBorder="1" applyAlignment="1" applyProtection="1">
      <alignment horizontal="center" vertical="center" shrinkToFit="1"/>
      <protection locked="0"/>
    </xf>
    <xf numFmtId="0" fontId="98" fillId="12" borderId="157" xfId="0" applyNumberFormat="1" applyFont="1" applyFill="1" applyBorder="1" applyAlignment="1" applyProtection="1">
      <alignment horizontal="center" vertical="center" shrinkToFit="1"/>
      <protection locked="0"/>
    </xf>
    <xf numFmtId="49" fontId="108" fillId="21" borderId="0" xfId="0" applyNumberFormat="1" applyFont="1" applyFill="1" applyAlignment="1" applyProtection="1">
      <alignment horizontal="center" vertical="center" shrinkToFit="1"/>
      <protection locked="0"/>
    </xf>
    <xf numFmtId="0" fontId="108" fillId="21" borderId="0" xfId="0" applyNumberFormat="1" applyFont="1" applyFill="1" applyAlignment="1" applyProtection="1">
      <alignment horizontal="center" vertical="center" shrinkToFit="1"/>
      <protection locked="0"/>
    </xf>
    <xf numFmtId="49" fontId="98" fillId="21" borderId="0" xfId="0" applyNumberFormat="1" applyFont="1" applyFill="1" applyAlignment="1" applyProtection="1">
      <alignment horizontal="left" vertical="center" shrinkToFit="1"/>
      <protection locked="0"/>
    </xf>
    <xf numFmtId="0" fontId="98" fillId="21" borderId="0" xfId="0" applyFont="1" applyFill="1" applyAlignment="1" applyProtection="1">
      <alignment horizontal="left" vertical="center" shrinkToFit="1"/>
      <protection locked="0"/>
    </xf>
    <xf numFmtId="0" fontId="98" fillId="21" borderId="155" xfId="0" applyFont="1" applyFill="1" applyBorder="1" applyAlignment="1" applyProtection="1">
      <alignment horizontal="left" vertical="center" shrinkToFit="1"/>
      <protection locked="0"/>
    </xf>
    <xf numFmtId="0" fontId="98" fillId="21" borderId="157" xfId="0" applyFont="1" applyFill="1" applyBorder="1" applyAlignment="1" applyProtection="1">
      <alignment horizontal="left" vertical="center" shrinkToFit="1"/>
      <protection locked="0"/>
    </xf>
    <xf numFmtId="0" fontId="98" fillId="21" borderId="158" xfId="0" applyFont="1" applyFill="1" applyBorder="1" applyAlignment="1" applyProtection="1">
      <alignment horizontal="left" vertical="center" shrinkToFit="1"/>
      <protection locked="0"/>
    </xf>
    <xf numFmtId="0" fontId="98" fillId="12" borderId="147" xfId="0" applyNumberFormat="1" applyFont="1" applyFill="1" applyBorder="1" applyAlignment="1" applyProtection="1">
      <alignment horizontal="center" vertical="center" shrinkToFit="1"/>
      <protection locked="0"/>
    </xf>
    <xf numFmtId="0" fontId="98" fillId="12" borderId="45" xfId="0" applyNumberFormat="1" applyFont="1" applyFill="1" applyBorder="1" applyAlignment="1" applyProtection="1">
      <alignment horizontal="center" vertical="center" shrinkToFit="1"/>
      <protection locked="0"/>
    </xf>
    <xf numFmtId="0" fontId="98" fillId="12" borderId="170" xfId="0" applyNumberFormat="1" applyFont="1" applyFill="1" applyBorder="1" applyAlignment="1" applyProtection="1">
      <alignment horizontal="center" vertical="center" shrinkToFit="1"/>
      <protection locked="0"/>
    </xf>
    <xf numFmtId="0" fontId="98" fillId="21" borderId="155" xfId="0" applyNumberFormat="1" applyFont="1" applyFill="1" applyBorder="1" applyAlignment="1" applyProtection="1">
      <alignment horizontal="left" vertical="center" shrinkToFit="1"/>
      <protection locked="0"/>
    </xf>
    <xf numFmtId="0" fontId="98" fillId="21" borderId="157" xfId="0" applyNumberFormat="1" applyFont="1" applyFill="1" applyBorder="1" applyAlignment="1" applyProtection="1">
      <alignment horizontal="left" vertical="center" shrinkToFit="1"/>
      <protection locked="0"/>
    </xf>
    <xf numFmtId="0" fontId="98" fillId="21" borderId="158" xfId="0" applyNumberFormat="1" applyFont="1" applyFill="1" applyBorder="1" applyAlignment="1" applyProtection="1">
      <alignment horizontal="left" vertical="center" shrinkToFit="1"/>
      <protection locked="0"/>
    </xf>
    <xf numFmtId="0" fontId="98" fillId="21" borderId="61" xfId="0" applyNumberFormat="1" applyFont="1" applyFill="1" applyBorder="1" applyAlignment="1" applyProtection="1">
      <alignment horizontal="center" vertical="center" shrinkToFit="1"/>
      <protection locked="0"/>
    </xf>
    <xf numFmtId="0" fontId="47" fillId="0" borderId="143" xfId="0" applyFont="1" applyBorder="1" applyAlignment="1">
      <alignment horizontal="center" vertical="center" shrinkToFit="1"/>
    </xf>
    <xf numFmtId="0" fontId="47" fillId="0" borderId="42" xfId="0" applyFont="1" applyBorder="1" applyAlignment="1">
      <alignment horizontal="center" vertical="center" shrinkToFit="1"/>
    </xf>
    <xf numFmtId="0" fontId="47" fillId="0" borderId="111" xfId="0" applyFont="1" applyBorder="1" applyAlignment="1">
      <alignment horizontal="center" vertical="center" shrinkToFit="1"/>
    </xf>
    <xf numFmtId="0" fontId="47" fillId="0" borderId="112" xfId="0" applyFont="1" applyBorder="1" applyAlignment="1">
      <alignment horizontal="center" vertical="center" shrinkToFit="1"/>
    </xf>
    <xf numFmtId="49" fontId="98" fillId="21" borderId="142" xfId="0" applyNumberFormat="1" applyFont="1" applyFill="1" applyBorder="1" applyAlignment="1" applyProtection="1">
      <alignment horizontal="right" vertical="center" shrinkToFit="1"/>
      <protection locked="0"/>
    </xf>
    <xf numFmtId="0" fontId="98" fillId="21" borderId="61" xfId="0" applyNumberFormat="1" applyFont="1" applyFill="1" applyBorder="1" applyAlignment="1" applyProtection="1">
      <alignment horizontal="right" vertical="center" shrinkToFit="1"/>
      <protection locked="0"/>
    </xf>
    <xf numFmtId="0" fontId="98" fillId="21" borderId="110" xfId="0" applyNumberFormat="1" applyFont="1" applyFill="1" applyBorder="1" applyAlignment="1" applyProtection="1">
      <alignment horizontal="right" vertical="center" shrinkToFit="1"/>
      <protection locked="0"/>
    </xf>
    <xf numFmtId="0" fontId="98" fillId="21" borderId="111" xfId="0" applyNumberFormat="1" applyFont="1" applyFill="1" applyBorder="1" applyAlignment="1" applyProtection="1">
      <alignment horizontal="right" vertical="center" shrinkToFit="1"/>
      <protection locked="0"/>
    </xf>
    <xf numFmtId="0" fontId="47" fillId="0" borderId="61" xfId="0" applyFont="1" applyBorder="1" applyAlignment="1">
      <alignment horizontal="left" vertical="center" shrinkToFit="1"/>
    </xf>
    <xf numFmtId="0" fontId="47" fillId="0" borderId="147" xfId="0" applyFont="1" applyBorder="1" applyAlignment="1">
      <alignment horizontal="left" vertical="center" shrinkToFit="1"/>
    </xf>
    <xf numFmtId="0" fontId="47" fillId="0" borderId="119" xfId="0" applyFont="1" applyBorder="1" applyAlignment="1">
      <alignment horizontal="center" vertical="center"/>
    </xf>
    <xf numFmtId="0" fontId="47" fillId="0" borderId="0" xfId="0" applyFont="1" applyAlignment="1">
      <alignment horizontal="center" vertical="center"/>
    </xf>
    <xf numFmtId="0" fontId="98" fillId="12" borderId="194" xfId="0" applyNumberFormat="1" applyFont="1" applyFill="1" applyBorder="1" applyAlignment="1" applyProtection="1">
      <alignment horizontal="center" vertical="center" shrinkToFit="1"/>
      <protection locked="0"/>
    </xf>
    <xf numFmtId="0" fontId="98" fillId="12" borderId="111" xfId="0" applyNumberFormat="1" applyFont="1" applyFill="1" applyBorder="1" applyAlignment="1" applyProtection="1">
      <alignment horizontal="center" vertical="center" shrinkToFit="1"/>
      <protection locked="0"/>
    </xf>
    <xf numFmtId="0" fontId="98" fillId="21" borderId="111" xfId="0" applyNumberFormat="1" applyFont="1" applyFill="1" applyBorder="1" applyAlignment="1" applyProtection="1">
      <alignment horizontal="center" vertical="center" shrinkToFit="1"/>
      <protection locked="0"/>
    </xf>
    <xf numFmtId="0" fontId="47" fillId="0" borderId="30" xfId="0" applyFont="1" applyBorder="1" applyAlignment="1">
      <alignment horizontal="center" vertical="center" wrapText="1"/>
    </xf>
    <xf numFmtId="0" fontId="47" fillId="0" borderId="65" xfId="0" applyFont="1" applyBorder="1" applyAlignment="1">
      <alignment horizontal="center" vertical="center" wrapText="1"/>
    </xf>
    <xf numFmtId="0" fontId="47" fillId="0" borderId="161" xfId="0" applyFont="1" applyBorder="1" applyAlignment="1">
      <alignment horizontal="center" vertical="center" wrapText="1"/>
    </xf>
    <xf numFmtId="0" fontId="98" fillId="21" borderId="169" xfId="0" applyNumberFormat="1" applyFont="1" applyFill="1" applyBorder="1" applyAlignment="1" applyProtection="1">
      <alignment horizontal="left" vertical="center" shrinkToFit="1"/>
      <protection locked="0"/>
    </xf>
    <xf numFmtId="0" fontId="98" fillId="21" borderId="170" xfId="0" applyNumberFormat="1" applyFont="1" applyFill="1" applyBorder="1" applyAlignment="1" applyProtection="1">
      <alignment horizontal="left" vertical="center" shrinkToFit="1"/>
      <protection locked="0"/>
    </xf>
    <xf numFmtId="49" fontId="98" fillId="12" borderId="0" xfId="0" applyNumberFormat="1" applyFont="1" applyFill="1" applyAlignment="1" applyProtection="1">
      <alignment horizontal="center" vertical="center" shrinkToFit="1"/>
      <protection locked="0"/>
    </xf>
    <xf numFmtId="0" fontId="47" fillId="0" borderId="188" xfId="0" applyFont="1" applyBorder="1" applyAlignment="1">
      <alignment horizontal="center" vertical="center" shrinkToFit="1"/>
    </xf>
    <xf numFmtId="0" fontId="47" fillId="0" borderId="189" xfId="0" applyFont="1" applyBorder="1" applyAlignment="1">
      <alignment horizontal="center" vertical="center" shrinkToFit="1"/>
    </xf>
    <xf numFmtId="0" fontId="47" fillId="0" borderId="155" xfId="0" applyFont="1" applyBorder="1" applyAlignment="1">
      <alignment horizontal="center" vertical="center"/>
    </xf>
    <xf numFmtId="0" fontId="47" fillId="0" borderId="151" xfId="0" applyFont="1" applyBorder="1" applyAlignment="1">
      <alignment vertical="center" shrinkToFit="1"/>
    </xf>
    <xf numFmtId="0" fontId="47" fillId="0" borderId="153" xfId="0" applyFont="1" applyBorder="1" applyAlignment="1">
      <alignment vertical="center" shrinkToFit="1"/>
    </xf>
    <xf numFmtId="0" fontId="47" fillId="0" borderId="154" xfId="0" applyFont="1" applyBorder="1" applyAlignment="1">
      <alignment vertical="center" shrinkToFit="1"/>
    </xf>
    <xf numFmtId="0" fontId="47" fillId="0" borderId="155" xfId="0" applyFont="1" applyBorder="1" applyAlignment="1">
      <alignment vertical="center" shrinkToFit="1"/>
    </xf>
    <xf numFmtId="0" fontId="47" fillId="0" borderId="156" xfId="0" applyFont="1" applyBorder="1" applyAlignment="1">
      <alignment vertical="center" shrinkToFit="1"/>
    </xf>
    <xf numFmtId="0" fontId="47" fillId="0" borderId="157" xfId="0" applyFont="1" applyBorder="1" applyAlignment="1">
      <alignment vertical="center" shrinkToFit="1"/>
    </xf>
    <xf numFmtId="0" fontId="47" fillId="0" borderId="158" xfId="0" applyFont="1" applyBorder="1" applyAlignment="1">
      <alignment vertical="center" shrinkToFit="1"/>
    </xf>
    <xf numFmtId="0" fontId="96" fillId="0" borderId="52" xfId="0" applyFont="1" applyBorder="1" applyAlignment="1">
      <alignment horizontal="distributed" vertical="center" shrinkToFit="1"/>
    </xf>
    <xf numFmtId="0" fontId="47" fillId="0" borderId="153" xfId="0" applyFont="1" applyBorder="1" applyAlignment="1">
      <alignment horizontal="center" vertical="center"/>
    </xf>
    <xf numFmtId="0" fontId="47" fillId="0" borderId="158" xfId="0" applyFont="1" applyBorder="1" applyAlignment="1">
      <alignment horizontal="center" vertical="center"/>
    </xf>
    <xf numFmtId="0" fontId="16" fillId="0" borderId="202" xfId="3" applyFont="1" applyBorder="1" applyAlignment="1">
      <alignment horizontal="center" vertical="center" shrinkToFit="1"/>
    </xf>
    <xf numFmtId="0" fontId="16" fillId="0" borderId="203" xfId="3" applyFont="1" applyBorder="1" applyAlignment="1">
      <alignment horizontal="center" vertical="center" shrinkToFit="1"/>
    </xf>
    <xf numFmtId="0" fontId="16" fillId="0" borderId="204" xfId="3" applyFont="1" applyBorder="1" applyAlignment="1">
      <alignment horizontal="center" vertical="center" shrinkToFit="1"/>
    </xf>
    <xf numFmtId="0" fontId="16" fillId="0" borderId="207" xfId="3" applyFont="1" applyBorder="1" applyAlignment="1">
      <alignment horizontal="center" vertical="center"/>
    </xf>
    <xf numFmtId="0" fontId="16" fillId="0" borderId="130" xfId="3" applyFont="1" applyBorder="1" applyAlignment="1">
      <alignment horizontal="center" vertical="center"/>
    </xf>
    <xf numFmtId="0" fontId="16" fillId="0" borderId="208" xfId="3" applyFont="1" applyBorder="1" applyAlignment="1">
      <alignment horizontal="center" vertical="center"/>
    </xf>
    <xf numFmtId="0" fontId="16" fillId="0" borderId="205" xfId="3" applyFont="1" applyBorder="1" applyAlignment="1">
      <alignment horizontal="center" vertical="center"/>
    </xf>
    <xf numFmtId="0" fontId="16" fillId="0" borderId="0" xfId="3" applyFont="1" applyAlignment="1">
      <alignment horizontal="center" vertical="center"/>
    </xf>
    <xf numFmtId="0" fontId="16" fillId="0" borderId="195" xfId="3" applyFont="1" applyBorder="1" applyAlignment="1">
      <alignment horizontal="center" vertical="center"/>
    </xf>
    <xf numFmtId="0" fontId="16" fillId="0" borderId="213" xfId="3" applyFont="1" applyBorder="1" applyAlignment="1">
      <alignment horizontal="center" vertical="center"/>
    </xf>
    <xf numFmtId="0" fontId="16" fillId="0" borderId="125" xfId="3" applyFont="1" applyBorder="1" applyAlignment="1">
      <alignment horizontal="center" vertical="center"/>
    </xf>
    <xf numFmtId="0" fontId="16" fillId="0" borderId="211" xfId="3" applyFont="1" applyBorder="1" applyAlignment="1">
      <alignment horizontal="center" vertical="center"/>
    </xf>
    <xf numFmtId="0" fontId="16" fillId="0" borderId="5" xfId="3" applyFont="1" applyBorder="1" applyAlignment="1">
      <alignment horizontal="right" vertical="center"/>
    </xf>
    <xf numFmtId="0" fontId="16" fillId="0" borderId="0" xfId="3" applyFont="1" applyAlignment="1">
      <alignment horizontal="right" vertical="center"/>
    </xf>
    <xf numFmtId="0" fontId="16" fillId="0" borderId="195" xfId="3" applyFont="1" applyBorder="1" applyAlignment="1">
      <alignment horizontal="right" vertical="center"/>
    </xf>
    <xf numFmtId="0" fontId="16" fillId="0" borderId="133" xfId="3" applyFont="1" applyBorder="1" applyAlignment="1">
      <alignment horizontal="right" vertical="center"/>
    </xf>
    <xf numFmtId="0" fontId="16" fillId="0" borderId="125" xfId="3" applyFont="1" applyBorder="1" applyAlignment="1">
      <alignment horizontal="right" vertical="center"/>
    </xf>
    <xf numFmtId="0" fontId="16" fillId="0" borderId="211" xfId="3" applyFont="1" applyBorder="1" applyAlignment="1">
      <alignment horizontal="right" vertical="center"/>
    </xf>
    <xf numFmtId="0" fontId="21" fillId="0" borderId="205" xfId="3" applyFont="1" applyBorder="1" applyAlignment="1">
      <alignment horizontal="center" vertical="center"/>
    </xf>
    <xf numFmtId="0" fontId="21" fillId="0" borderId="0" xfId="3" applyFont="1" applyAlignment="1">
      <alignment horizontal="center" vertical="center"/>
    </xf>
    <xf numFmtId="0" fontId="21" fillId="0" borderId="195" xfId="3" applyFont="1" applyBorder="1" applyAlignment="1">
      <alignment horizontal="center" vertical="center"/>
    </xf>
    <xf numFmtId="0" fontId="16" fillId="0" borderId="0" xfId="0" applyFont="1" applyAlignment="1">
      <alignment horizontal="center" vertical="center" shrinkToFit="1"/>
    </xf>
    <xf numFmtId="0" fontId="103" fillId="0" borderId="0" xfId="0" applyFont="1" applyAlignment="1" applyProtection="1">
      <alignment horizontal="center" vertical="center" shrinkToFit="1"/>
      <protection locked="0"/>
    </xf>
    <xf numFmtId="0" fontId="11" fillId="0" borderId="0" xfId="3" applyFont="1" applyAlignment="1">
      <alignment wrapText="1"/>
    </xf>
    <xf numFmtId="0" fontId="11" fillId="0" borderId="0" xfId="3" applyFont="1" applyAlignment="1"/>
    <xf numFmtId="0" fontId="11" fillId="0" borderId="195" xfId="3" applyFont="1" applyBorder="1" applyAlignment="1"/>
    <xf numFmtId="0" fontId="11" fillId="0" borderId="209" xfId="3" applyFont="1" applyBorder="1" applyAlignment="1"/>
    <xf numFmtId="0" fontId="11" fillId="0" borderId="210" xfId="3" applyFont="1" applyBorder="1" applyAlignment="1"/>
    <xf numFmtId="0" fontId="16" fillId="0" borderId="196" xfId="3" applyFont="1" applyBorder="1" applyAlignment="1">
      <alignment horizontal="center" vertical="center"/>
    </xf>
    <xf numFmtId="0" fontId="16" fillId="0" borderId="197" xfId="3" applyFont="1" applyBorder="1" applyAlignment="1">
      <alignment horizontal="center" vertical="center"/>
    </xf>
    <xf numFmtId="0" fontId="16" fillId="0" borderId="198" xfId="3" applyFont="1" applyBorder="1" applyAlignment="1">
      <alignment horizontal="center" vertical="center"/>
    </xf>
    <xf numFmtId="0" fontId="16" fillId="0" borderId="206" xfId="3" applyFont="1" applyBorder="1" applyAlignment="1">
      <alignment horizontal="center" vertical="center"/>
    </xf>
    <xf numFmtId="0" fontId="16" fillId="0" borderId="136" xfId="3" applyFont="1" applyBorder="1" applyAlignment="1">
      <alignment horizontal="center" vertical="center"/>
    </xf>
    <xf numFmtId="0" fontId="16" fillId="0" borderId="199" xfId="3" applyFont="1" applyBorder="1" applyAlignment="1">
      <alignment horizontal="center" vertical="center"/>
    </xf>
    <xf numFmtId="0" fontId="16" fillId="0" borderId="5" xfId="3" applyFont="1" applyBorder="1" applyAlignment="1">
      <alignment horizontal="center" vertical="center"/>
    </xf>
    <xf numFmtId="0" fontId="16" fillId="0" borderId="133" xfId="3" applyFont="1" applyBorder="1" applyAlignment="1">
      <alignment horizontal="center" vertical="center"/>
    </xf>
    <xf numFmtId="0" fontId="16" fillId="0" borderId="199" xfId="3" applyFont="1" applyBorder="1" applyAlignment="1">
      <alignment horizontal="center" vertical="center" shrinkToFit="1"/>
    </xf>
    <xf numFmtId="0" fontId="6" fillId="0" borderId="197" xfId="3" applyBorder="1" applyAlignment="1">
      <alignment horizontal="center" vertical="center" shrinkToFit="1"/>
    </xf>
    <xf numFmtId="0" fontId="6" fillId="0" borderId="200" xfId="3" applyBorder="1" applyAlignment="1">
      <alignment horizontal="center" vertical="center" shrinkToFit="1"/>
    </xf>
    <xf numFmtId="0" fontId="6" fillId="0" borderId="5" xfId="3" applyBorder="1" applyAlignment="1">
      <alignment horizontal="center" vertical="center" shrinkToFit="1"/>
    </xf>
    <xf numFmtId="0" fontId="6" fillId="0" borderId="0" xfId="3" applyAlignment="1">
      <alignment horizontal="center" vertical="center" shrinkToFit="1"/>
    </xf>
    <xf numFmtId="0" fontId="6" fillId="0" borderId="195" xfId="3" applyBorder="1" applyAlignment="1">
      <alignment horizontal="center" vertical="center" shrinkToFit="1"/>
    </xf>
    <xf numFmtId="0" fontId="16" fillId="0" borderId="201" xfId="3" applyFont="1" applyBorder="1" applyAlignment="1">
      <alignment horizontal="center" vertical="center"/>
    </xf>
    <xf numFmtId="0" fontId="16" fillId="0" borderId="212" xfId="3" applyFont="1" applyBorder="1" applyAlignment="1">
      <alignment horizontal="center" vertical="center"/>
    </xf>
    <xf numFmtId="0" fontId="16" fillId="0" borderId="205" xfId="3" applyFont="1" applyBorder="1" applyAlignment="1">
      <alignment horizontal="left" vertical="center"/>
    </xf>
    <xf numFmtId="0" fontId="20" fillId="0" borderId="0" xfId="3" applyFont="1" applyAlignment="1">
      <alignment horizontal="left" vertical="center"/>
    </xf>
    <xf numFmtId="0" fontId="20" fillId="0" borderId="195" xfId="3" applyFont="1" applyBorder="1" applyAlignment="1">
      <alignment horizontal="left" vertical="center"/>
    </xf>
    <xf numFmtId="0" fontId="20" fillId="0" borderId="205" xfId="3" applyFont="1" applyBorder="1" applyAlignment="1">
      <alignment horizontal="left" vertical="center"/>
    </xf>
    <xf numFmtId="0" fontId="16" fillId="0" borderId="220" xfId="3" applyFont="1" applyBorder="1" applyAlignment="1">
      <alignment horizontal="center" vertical="center"/>
    </xf>
    <xf numFmtId="0" fontId="16" fillId="0" borderId="209" xfId="3" applyFont="1" applyBorder="1" applyAlignment="1">
      <alignment horizontal="center" vertical="center"/>
    </xf>
    <xf numFmtId="0" fontId="115" fillId="0" borderId="0" xfId="3" applyFont="1" applyAlignment="1">
      <alignment horizontal="center" vertical="center"/>
    </xf>
    <xf numFmtId="0" fontId="103" fillId="0" borderId="0" xfId="3" applyFont="1" applyAlignment="1">
      <alignment horizontal="center" vertical="center"/>
    </xf>
    <xf numFmtId="0" fontId="11" fillId="0" borderId="0" xfId="3" applyFont="1" applyAlignment="1">
      <alignment horizontal="center" vertical="center"/>
    </xf>
    <xf numFmtId="0" fontId="6" fillId="0" borderId="0" xfId="3">
      <alignment vertical="center"/>
    </xf>
    <xf numFmtId="49" fontId="115" fillId="0" borderId="0" xfId="3" applyNumberFormat="1" applyFont="1" applyAlignment="1">
      <alignment horizontal="center" vertical="center"/>
    </xf>
    <xf numFmtId="0" fontId="16" fillId="0" borderId="0" xfId="3" applyFont="1">
      <alignment vertical="center"/>
    </xf>
    <xf numFmtId="0" fontId="6" fillId="0" borderId="195" xfId="3" applyBorder="1">
      <alignment vertical="center"/>
    </xf>
    <xf numFmtId="0" fontId="6" fillId="0" borderId="209" xfId="3" applyBorder="1">
      <alignment vertical="center"/>
    </xf>
    <xf numFmtId="0" fontId="6" fillId="0" borderId="210" xfId="3" applyBorder="1">
      <alignment vertical="center"/>
    </xf>
    <xf numFmtId="0" fontId="11" fillId="0" borderId="0" xfId="3" applyFont="1" applyAlignment="1">
      <alignment horizontal="distributed" vertical="center"/>
    </xf>
    <xf numFmtId="0" fontId="19" fillId="0" borderId="0" xfId="3" applyFont="1" applyAlignment="1">
      <alignment horizontal="distributed" vertical="center"/>
    </xf>
    <xf numFmtId="0" fontId="115" fillId="0" borderId="0" xfId="3" applyFont="1" applyAlignment="1">
      <alignment horizontal="left" vertical="center" shrinkToFit="1"/>
    </xf>
    <xf numFmtId="0" fontId="115" fillId="0" borderId="0" xfId="3" applyFont="1" applyAlignment="1">
      <alignment horizontal="left" vertical="center"/>
    </xf>
    <xf numFmtId="0" fontId="19" fillId="0" borderId="0" xfId="3" applyFont="1" applyAlignment="1">
      <alignment horizontal="distributed" vertical="center" wrapText="1"/>
    </xf>
    <xf numFmtId="0" fontId="6" fillId="0" borderId="0" xfId="3" applyAlignment="1">
      <alignment horizontal="distributed" vertical="center"/>
    </xf>
    <xf numFmtId="49" fontId="115" fillId="0" borderId="0" xfId="3" applyNumberFormat="1" applyFont="1" applyAlignment="1">
      <alignment horizontal="center" vertical="center" shrinkToFit="1"/>
    </xf>
    <xf numFmtId="0" fontId="115" fillId="0" borderId="0" xfId="3" applyFont="1" applyAlignment="1">
      <alignment horizontal="center" vertical="center" shrinkToFit="1"/>
    </xf>
    <xf numFmtId="0" fontId="11" fillId="0" borderId="0" xfId="3" applyFont="1" applyAlignment="1">
      <alignment horizontal="left" vertical="center"/>
    </xf>
    <xf numFmtId="0" fontId="11" fillId="0" borderId="125" xfId="3" applyFont="1" applyBorder="1" applyAlignment="1">
      <alignment horizontal="center" vertical="center"/>
    </xf>
    <xf numFmtId="0" fontId="11" fillId="0" borderId="131" xfId="3" applyFont="1" applyBorder="1" applyAlignment="1">
      <alignment horizontal="center" vertical="center"/>
    </xf>
    <xf numFmtId="0" fontId="11" fillId="0" borderId="130" xfId="3" applyFont="1" applyBorder="1" applyAlignment="1">
      <alignment horizontal="center" vertical="center"/>
    </xf>
    <xf numFmtId="0" fontId="11" fillId="0" borderId="214" xfId="3" applyFont="1" applyBorder="1" applyAlignment="1">
      <alignment horizontal="center" vertical="center"/>
    </xf>
    <xf numFmtId="0" fontId="11" fillId="0" borderId="133" xfId="3" applyFont="1" applyBorder="1" applyAlignment="1">
      <alignment horizontal="center" vertical="center"/>
    </xf>
    <xf numFmtId="0" fontId="11" fillId="0" borderId="136" xfId="3" applyFont="1" applyBorder="1" applyAlignment="1">
      <alignment horizontal="center" vertical="center"/>
    </xf>
    <xf numFmtId="0" fontId="11" fillId="0" borderId="131" xfId="3" applyFont="1" applyBorder="1" applyAlignment="1">
      <alignment horizontal="right" vertical="center"/>
    </xf>
    <xf numFmtId="0" fontId="11" fillId="0" borderId="130" xfId="3" applyFont="1" applyBorder="1" applyAlignment="1">
      <alignment horizontal="right" vertical="center"/>
    </xf>
    <xf numFmtId="0" fontId="11" fillId="0" borderId="133" xfId="3" applyFont="1" applyBorder="1" applyAlignment="1">
      <alignment horizontal="right" vertical="center"/>
    </xf>
    <xf numFmtId="0" fontId="11" fillId="0" borderId="125" xfId="3" applyFont="1" applyBorder="1" applyAlignment="1">
      <alignment horizontal="right" vertical="center"/>
    </xf>
    <xf numFmtId="0" fontId="11" fillId="0" borderId="130" xfId="3" applyFont="1" applyBorder="1" applyAlignment="1">
      <alignment horizontal="left" vertical="center"/>
    </xf>
    <xf numFmtId="0" fontId="11" fillId="0" borderId="214" xfId="3" applyFont="1" applyBorder="1" applyAlignment="1">
      <alignment horizontal="left" vertical="center"/>
    </xf>
    <xf numFmtId="0" fontId="11" fillId="0" borderId="125" xfId="3" applyFont="1" applyBorder="1" applyAlignment="1">
      <alignment horizontal="left" vertical="center"/>
    </xf>
    <xf numFmtId="0" fontId="11" fillId="0" borderId="136" xfId="3" applyFont="1" applyBorder="1" applyAlignment="1">
      <alignment horizontal="left" vertical="center"/>
    </xf>
    <xf numFmtId="49" fontId="11" fillId="0" borderId="131" xfId="3" applyNumberFormat="1" applyFont="1" applyBorder="1" applyAlignment="1">
      <alignment horizontal="center" vertical="center"/>
    </xf>
    <xf numFmtId="0" fontId="11" fillId="0" borderId="218" xfId="3" applyFont="1" applyBorder="1" applyAlignment="1">
      <alignment horizontal="left" vertical="center"/>
    </xf>
    <xf numFmtId="0" fontId="11" fillId="0" borderId="215" xfId="3" applyFont="1" applyBorder="1">
      <alignment vertical="center"/>
    </xf>
    <xf numFmtId="0" fontId="11" fillId="0" borderId="216" xfId="3" applyFont="1" applyBorder="1">
      <alignment vertical="center"/>
    </xf>
    <xf numFmtId="0" fontId="11" fillId="0" borderId="217" xfId="3" applyFont="1" applyBorder="1">
      <alignment vertical="center"/>
    </xf>
    <xf numFmtId="0" fontId="11" fillId="0" borderId="219" xfId="3" applyFont="1" applyBorder="1" applyAlignment="1">
      <alignment horizontal="center" vertical="center"/>
    </xf>
    <xf numFmtId="0" fontId="11" fillId="0" borderId="0" xfId="3" applyFont="1" applyAlignment="1">
      <alignment horizontal="center" vertical="center" shrinkToFit="1"/>
    </xf>
    <xf numFmtId="0" fontId="11" fillId="0" borderId="219" xfId="3" applyFont="1" applyBorder="1" applyAlignment="1">
      <alignment horizontal="center" vertical="center" shrinkToFit="1"/>
    </xf>
    <xf numFmtId="0" fontId="11" fillId="0" borderId="219" xfId="3" applyFont="1" applyBorder="1" applyAlignment="1">
      <alignment horizontal="distributed" vertical="center"/>
    </xf>
    <xf numFmtId="0" fontId="6" fillId="0" borderId="219" xfId="3" applyBorder="1" applyAlignment="1">
      <alignment horizontal="distributed" vertical="center"/>
    </xf>
    <xf numFmtId="0" fontId="16" fillId="0" borderId="0" xfId="3" applyFont="1" applyAlignment="1">
      <alignment horizontal="distributed" vertical="center"/>
    </xf>
    <xf numFmtId="0" fontId="20" fillId="0" borderId="0" xfId="3" applyFont="1" applyAlignment="1">
      <alignment horizontal="distributed" vertical="center"/>
    </xf>
    <xf numFmtId="0" fontId="11" fillId="0" borderId="218" xfId="3" applyFont="1" applyBorder="1" applyAlignment="1">
      <alignment horizontal="center" vertical="center"/>
    </xf>
    <xf numFmtId="0" fontId="19" fillId="0" borderId="0" xfId="3" applyFont="1">
      <alignment vertical="center"/>
    </xf>
    <xf numFmtId="0" fontId="73" fillId="0" borderId="0" xfId="3" applyFont="1">
      <alignment vertical="center"/>
    </xf>
    <xf numFmtId="0" fontId="19" fillId="0" borderId="0" xfId="3" applyFont="1" applyAlignment="1">
      <alignment horizontal="left" vertical="center"/>
    </xf>
    <xf numFmtId="0" fontId="73" fillId="0" borderId="0" xfId="3" applyFont="1" applyAlignment="1">
      <alignment horizontal="left" vertical="center"/>
    </xf>
    <xf numFmtId="0" fontId="20" fillId="0" borderId="0" xfId="3" applyFont="1">
      <alignment vertical="center"/>
    </xf>
    <xf numFmtId="0" fontId="63" fillId="0" borderId="0" xfId="3" applyFont="1" applyAlignment="1">
      <alignment horizontal="center" vertical="center"/>
    </xf>
    <xf numFmtId="0" fontId="117" fillId="0" borderId="0" xfId="3" applyFont="1">
      <alignment vertical="center"/>
    </xf>
    <xf numFmtId="0" fontId="118" fillId="0" borderId="0" xfId="0" applyFont="1">
      <alignment vertical="center"/>
    </xf>
    <xf numFmtId="0" fontId="119" fillId="0" borderId="0" xfId="3" applyFont="1" applyAlignment="1">
      <alignment horizontal="center" vertical="center"/>
    </xf>
    <xf numFmtId="0" fontId="19" fillId="0" borderId="0" xfId="3" applyFont="1" applyAlignment="1">
      <alignment horizontal="center" vertical="center"/>
    </xf>
    <xf numFmtId="49" fontId="119" fillId="0" borderId="0" xfId="3" applyNumberFormat="1" applyFont="1" applyAlignment="1">
      <alignment horizontal="center" vertical="center"/>
    </xf>
    <xf numFmtId="0" fontId="118" fillId="0" borderId="0" xfId="0" applyFont="1" applyAlignment="1">
      <alignment horizontal="center" vertical="center"/>
    </xf>
    <xf numFmtId="0" fontId="118" fillId="0" borderId="0" xfId="4" applyFont="1">
      <alignment vertical="center"/>
    </xf>
    <xf numFmtId="0" fontId="119" fillId="0" borderId="0" xfId="3" applyFont="1" applyAlignment="1">
      <alignment horizontal="right" vertical="center"/>
    </xf>
    <xf numFmtId="0" fontId="118" fillId="0" borderId="0" xfId="0" applyFont="1" applyAlignment="1">
      <alignment horizontal="right" vertical="center"/>
    </xf>
    <xf numFmtId="0" fontId="19" fillId="0" borderId="0" xfId="3" applyFont="1" applyAlignment="1">
      <alignment horizontal="center" vertical="top" wrapText="1"/>
    </xf>
    <xf numFmtId="49" fontId="119" fillId="0" borderId="0" xfId="3" applyNumberFormat="1" applyFont="1" applyAlignment="1">
      <alignment horizontal="center" vertical="top" wrapText="1"/>
    </xf>
    <xf numFmtId="0" fontId="73" fillId="0" borderId="0" xfId="3" applyFont="1" applyAlignment="1">
      <alignment horizontal="left" vertical="center" shrinkToFit="1"/>
    </xf>
    <xf numFmtId="0" fontId="19" fillId="0" borderId="0" xfId="3" applyFont="1" applyAlignment="1">
      <alignment horizontal="right" vertical="center"/>
    </xf>
    <xf numFmtId="0" fontId="119" fillId="0" borderId="0" xfId="3" applyFont="1" applyAlignment="1">
      <alignment horizontal="left" vertical="center" wrapText="1"/>
    </xf>
    <xf numFmtId="0" fontId="19" fillId="0" borderId="0" xfId="3" applyFont="1" applyAlignment="1">
      <alignment horizontal="center" vertical="center" wrapText="1"/>
    </xf>
    <xf numFmtId="0" fontId="19" fillId="0" borderId="0" xfId="3" applyFont="1" applyAlignment="1">
      <alignment horizontal="distributed" vertical="center" shrinkToFit="1"/>
    </xf>
    <xf numFmtId="49" fontId="19" fillId="0" borderId="0" xfId="3" applyNumberFormat="1" applyFont="1" applyFill="1" applyAlignment="1" applyProtection="1">
      <alignment horizontal="left" vertical="center" wrapText="1"/>
    </xf>
    <xf numFmtId="0" fontId="19" fillId="0" borderId="0" xfId="3" applyFont="1" applyFill="1" applyAlignment="1" applyProtection="1">
      <alignment horizontal="left" vertical="center" wrapText="1"/>
    </xf>
    <xf numFmtId="0" fontId="19" fillId="0" borderId="0" xfId="3" applyFont="1" applyAlignment="1">
      <alignment horizontal="left" vertical="center" wrapText="1"/>
    </xf>
    <xf numFmtId="0" fontId="63" fillId="0" borderId="221" xfId="3" applyFont="1" applyBorder="1" applyAlignment="1">
      <alignment horizontal="center" vertical="center"/>
    </xf>
    <xf numFmtId="0" fontId="118" fillId="0" borderId="0" xfId="4" applyFont="1" applyAlignment="1">
      <alignment horizontal="center" vertical="center"/>
    </xf>
    <xf numFmtId="0" fontId="0" fillId="0" borderId="0" xfId="0" applyAlignment="1">
      <alignment horizontal="left" vertical="center"/>
    </xf>
    <xf numFmtId="49" fontId="19" fillId="0" borderId="0" xfId="3" applyNumberFormat="1" applyFont="1" applyAlignment="1">
      <alignment horizontal="center" vertical="center"/>
    </xf>
    <xf numFmtId="0" fontId="0" fillId="0" borderId="0" xfId="0" applyAlignment="1">
      <alignment horizontal="center" vertical="center"/>
    </xf>
    <xf numFmtId="3" fontId="11" fillId="0" borderId="0" xfId="3" applyNumberFormat="1" applyFont="1" applyFill="1" applyAlignment="1" applyProtection="1">
      <alignment horizontal="right" vertical="center"/>
    </xf>
    <xf numFmtId="0" fontId="193" fillId="0" borderId="0" xfId="0" applyFont="1" applyFill="1" applyAlignment="1" applyProtection="1">
      <alignment horizontal="right" vertical="center"/>
    </xf>
    <xf numFmtId="0" fontId="19" fillId="0" borderId="222" xfId="3" applyFont="1" applyBorder="1" applyAlignment="1">
      <alignment horizontal="center" vertical="center" wrapText="1"/>
    </xf>
    <xf numFmtId="0" fontId="19" fillId="0" borderId="0" xfId="3" applyFont="1" applyAlignment="1" applyProtection="1">
      <alignment horizontal="left" vertical="center" wrapText="1"/>
      <protection locked="0"/>
    </xf>
    <xf numFmtId="0" fontId="19" fillId="0" borderId="0" xfId="3" applyFont="1" applyAlignment="1" applyProtection="1">
      <alignment horizontal="center" vertical="center"/>
      <protection locked="0"/>
    </xf>
    <xf numFmtId="0" fontId="118" fillId="0" borderId="0" xfId="0" applyFont="1" applyAlignment="1" applyProtection="1">
      <alignment horizontal="center" vertical="center"/>
      <protection locked="0"/>
    </xf>
    <xf numFmtId="0" fontId="118" fillId="0" borderId="0" xfId="4" applyFont="1" applyProtection="1">
      <alignment vertical="center"/>
      <protection locked="0"/>
    </xf>
    <xf numFmtId="0" fontId="118" fillId="0" borderId="0" xfId="0" applyFont="1" applyProtection="1">
      <alignment vertical="center"/>
      <protection locked="0"/>
    </xf>
    <xf numFmtId="0" fontId="19" fillId="0" borderId="0" xfId="3" applyFont="1" applyAlignment="1" applyProtection="1">
      <alignment horizontal="right" vertical="center"/>
      <protection locked="0"/>
    </xf>
    <xf numFmtId="0" fontId="118" fillId="0" borderId="0" xfId="0" applyFont="1" applyAlignment="1" applyProtection="1">
      <alignment horizontal="right" vertical="center"/>
      <protection locked="0"/>
    </xf>
    <xf numFmtId="49" fontId="19" fillId="0" borderId="0" xfId="3"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3" fontId="19" fillId="0" borderId="0" xfId="3" applyNumberFormat="1" applyFont="1" applyAlignment="1" applyProtection="1">
      <alignment horizontal="center" vertical="center"/>
      <protection locked="0"/>
    </xf>
    <xf numFmtId="0" fontId="19" fillId="0" borderId="223" xfId="3" applyFont="1" applyBorder="1" applyAlignment="1">
      <alignment horizontal="center" vertical="center"/>
    </xf>
    <xf numFmtId="0" fontId="19" fillId="0" borderId="223" xfId="3" applyFont="1" applyBorder="1" applyAlignment="1">
      <alignment horizontal="center" vertical="center" shrinkToFit="1"/>
    </xf>
    <xf numFmtId="0" fontId="19" fillId="0" borderId="223" xfId="3" applyFont="1" applyBorder="1" applyAlignment="1">
      <alignment horizontal="center" vertical="center" wrapText="1"/>
    </xf>
    <xf numFmtId="0" fontId="121" fillId="0" borderId="0" xfId="5" applyFont="1" applyAlignment="1">
      <alignment horizontal="distributed" vertical="center"/>
    </xf>
    <xf numFmtId="0" fontId="109" fillId="0" borderId="166" xfId="5" applyFont="1" applyBorder="1" applyAlignment="1">
      <alignment horizontal="distributed" vertical="center"/>
    </xf>
    <xf numFmtId="0" fontId="109" fillId="0" borderId="167" xfId="5" applyFont="1" applyBorder="1" applyAlignment="1">
      <alignment horizontal="distributed" vertical="center"/>
    </xf>
    <xf numFmtId="0" fontId="109" fillId="0" borderId="193" xfId="5" applyFont="1" applyBorder="1" applyAlignment="1">
      <alignment horizontal="distributed" vertical="center"/>
    </xf>
    <xf numFmtId="0" fontId="122" fillId="0" borderId="0" xfId="5" applyFont="1" applyAlignment="1">
      <alignment horizontal="distributed" vertical="center"/>
    </xf>
    <xf numFmtId="0" fontId="96" fillId="0" borderId="0" xfId="5" applyFont="1" applyAlignment="1">
      <alignment horizontal="distributed" vertical="center"/>
    </xf>
    <xf numFmtId="0" fontId="125" fillId="0" borderId="0" xfId="5" applyFont="1" applyAlignment="1">
      <alignment horizontal="center" vertical="center"/>
    </xf>
    <xf numFmtId="0" fontId="47" fillId="0" borderId="0" xfId="5" applyFont="1" applyAlignment="1">
      <alignment horizontal="center" vertical="center"/>
    </xf>
    <xf numFmtId="0" fontId="109" fillId="0" borderId="0" xfId="5" applyFont="1" applyAlignment="1">
      <alignment horizontal="center" vertical="center"/>
    </xf>
    <xf numFmtId="0" fontId="47" fillId="0" borderId="0" xfId="5" applyFont="1">
      <alignment vertical="center"/>
    </xf>
    <xf numFmtId="0" fontId="47" fillId="0" borderId="0" xfId="5" applyFont="1" applyAlignment="1">
      <alignment horizontal="distributed" vertical="center"/>
    </xf>
    <xf numFmtId="0" fontId="53" fillId="0" borderId="0" xfId="5" applyFont="1" applyAlignment="1">
      <alignment horizontal="center" vertical="center"/>
    </xf>
    <xf numFmtId="0" fontId="109" fillId="0" borderId="0" xfId="5" applyFont="1" applyAlignment="1">
      <alignment horizontal="distributed" vertical="center"/>
    </xf>
    <xf numFmtId="0" fontId="125" fillId="0" borderId="0" xfId="5" applyFont="1" applyAlignment="1">
      <alignment horizontal="left" vertical="center"/>
    </xf>
    <xf numFmtId="0" fontId="53" fillId="0" borderId="0" xfId="5" applyFont="1" applyAlignment="1">
      <alignment horizontal="left" vertical="center"/>
    </xf>
    <xf numFmtId="0" fontId="126" fillId="0" borderId="152" xfId="5" applyFont="1" applyBorder="1" applyAlignment="1">
      <alignment horizontal="distributed" vertical="center" justifyLastLine="1"/>
    </xf>
    <xf numFmtId="0" fontId="126" fillId="0" borderId="0" xfId="5" applyFont="1" applyAlignment="1">
      <alignment horizontal="distributed" vertical="center" justifyLastLine="1"/>
    </xf>
    <xf numFmtId="0" fontId="125" fillId="0" borderId="0" xfId="5" applyFont="1" applyAlignment="1">
      <alignment horizontal="right" vertical="center"/>
    </xf>
    <xf numFmtId="0" fontId="121" fillId="0" borderId="224" xfId="5" applyFont="1" applyBorder="1" applyAlignment="1">
      <alignment horizontal="distributed" vertical="center" justifyLastLine="1"/>
    </xf>
    <xf numFmtId="0" fontId="121" fillId="0" borderId="192" xfId="5" applyFont="1" applyBorder="1" applyAlignment="1">
      <alignment horizontal="distributed" vertical="center" justifyLastLine="1"/>
    </xf>
    <xf numFmtId="0" fontId="96" fillId="0" borderId="224" xfId="5" applyFont="1" applyBorder="1" applyAlignment="1">
      <alignment horizontal="center" vertical="center"/>
    </xf>
    <xf numFmtId="0" fontId="96" fillId="0" borderId="192" xfId="5" applyFont="1" applyBorder="1" applyAlignment="1">
      <alignment horizontal="center" vertical="center"/>
    </xf>
    <xf numFmtId="0" fontId="121" fillId="0" borderId="224" xfId="5" applyFont="1" applyBorder="1" applyAlignment="1">
      <alignment horizontal="center" vertical="center"/>
    </xf>
    <xf numFmtId="0" fontId="121" fillId="0" borderId="192" xfId="5" applyFont="1" applyBorder="1" applyAlignment="1">
      <alignment horizontal="center" vertical="center"/>
    </xf>
    <xf numFmtId="0" fontId="24" fillId="0" borderId="0" xfId="0" applyFont="1" applyAlignment="1">
      <alignment horizontal="left" vertical="center" shrinkToFit="1"/>
    </xf>
    <xf numFmtId="0" fontId="24" fillId="0" borderId="0" xfId="2" applyFont="1" applyAlignment="1">
      <alignment vertical="center" shrinkToFit="1"/>
    </xf>
    <xf numFmtId="0" fontId="26" fillId="0" borderId="0" xfId="2" applyFont="1" applyAlignment="1">
      <alignment vertical="center" shrinkToFit="1"/>
    </xf>
    <xf numFmtId="0" fontId="31" fillId="0" borderId="0" xfId="2" applyFont="1" applyAlignment="1">
      <alignment horizontal="center" vertical="top" shrinkToFit="1"/>
    </xf>
    <xf numFmtId="0" fontId="25" fillId="0" borderId="0" xfId="2" applyFont="1">
      <alignment vertical="center"/>
    </xf>
    <xf numFmtId="0" fontId="26" fillId="0" borderId="0" xfId="0" applyFont="1" applyAlignment="1">
      <alignment horizontal="center" vertical="center" shrinkToFit="1"/>
    </xf>
    <xf numFmtId="0" fontId="24" fillId="0" borderId="0" xfId="0" applyFont="1" applyAlignment="1">
      <alignment horizontal="center" vertical="center" shrinkToFit="1"/>
    </xf>
    <xf numFmtId="0" fontId="27" fillId="0" borderId="0" xfId="0" applyFont="1" applyAlignment="1">
      <alignment horizontal="left" vertical="center" shrinkToFit="1"/>
    </xf>
    <xf numFmtId="0" fontId="24" fillId="0" borderId="0" xfId="0" applyFont="1" applyAlignment="1">
      <alignment horizontal="center" vertical="center"/>
    </xf>
    <xf numFmtId="185" fontId="25" fillId="0" borderId="0" xfId="0" applyNumberFormat="1" applyFont="1" applyAlignment="1">
      <alignment horizontal="center" vertical="center" shrinkToFit="1"/>
    </xf>
    <xf numFmtId="185" fontId="25" fillId="0" borderId="144" xfId="0" applyNumberFormat="1" applyFont="1" applyBorder="1" applyAlignment="1">
      <alignment horizontal="center" vertical="center" shrinkToFit="1"/>
    </xf>
    <xf numFmtId="0" fontId="22" fillId="0" borderId="141" xfId="0" applyFont="1" applyBorder="1" applyAlignment="1">
      <alignment horizontal="center" vertical="center" shrinkToFit="1"/>
    </xf>
    <xf numFmtId="0" fontId="22" fillId="0" borderId="0" xfId="0" applyFont="1" applyAlignment="1">
      <alignment horizontal="center" vertical="center" shrinkToFit="1"/>
    </xf>
    <xf numFmtId="0" fontId="16" fillId="0" borderId="0" xfId="3" applyFont="1" applyAlignment="1">
      <alignment horizontal="left" vertical="top" wrapText="1"/>
    </xf>
    <xf numFmtId="0" fontId="137" fillId="0" borderId="0" xfId="3" applyFont="1" applyAlignment="1">
      <alignment horizontal="center" vertical="center"/>
    </xf>
    <xf numFmtId="0" fontId="16" fillId="0" borderId="0" xfId="3" applyFont="1" applyAlignment="1">
      <alignment horizontal="center" vertical="center" wrapText="1"/>
    </xf>
    <xf numFmtId="0" fontId="16" fillId="0" borderId="0" xfId="3" applyFont="1" applyAlignment="1">
      <alignment horizontal="left" vertical="center" wrapText="1"/>
    </xf>
    <xf numFmtId="186" fontId="139" fillId="0" borderId="0" xfId="3" applyNumberFormat="1" applyFont="1" applyAlignment="1">
      <alignment horizontal="left" vertical="center" wrapText="1"/>
    </xf>
    <xf numFmtId="0" fontId="16" fillId="0" borderId="0" xfId="3" applyFont="1" applyAlignment="1">
      <alignment horizontal="right" vertical="center" wrapText="1"/>
    </xf>
    <xf numFmtId="186" fontId="139" fillId="0" borderId="0" xfId="3" applyNumberFormat="1" applyFont="1" applyAlignment="1">
      <alignment horizontal="left" vertical="center" shrinkToFit="1"/>
    </xf>
    <xf numFmtId="0" fontId="142" fillId="0" borderId="144" xfId="4" applyFont="1" applyBorder="1" applyAlignment="1">
      <alignment horizontal="center" shrinkToFit="1"/>
    </xf>
    <xf numFmtId="0" fontId="39" fillId="0" borderId="225" xfId="4" applyFont="1" applyBorder="1" applyAlignment="1">
      <alignment horizontal="center" vertical="center"/>
    </xf>
    <xf numFmtId="0" fontId="39" fillId="0" borderId="226" xfId="4" applyFont="1" applyBorder="1" applyAlignment="1">
      <alignment horizontal="center" vertical="center"/>
    </xf>
    <xf numFmtId="0" fontId="39" fillId="0" borderId="227" xfId="4" applyFont="1" applyBorder="1" applyAlignment="1">
      <alignment horizontal="center" vertical="center"/>
    </xf>
    <xf numFmtId="0" fontId="39" fillId="0" borderId="228" xfId="4" applyFont="1" applyBorder="1" applyAlignment="1">
      <alignment horizontal="center" vertical="center"/>
    </xf>
    <xf numFmtId="0" fontId="39" fillId="0" borderId="53" xfId="4" applyFont="1" applyBorder="1" applyAlignment="1">
      <alignment horizontal="center" vertical="center"/>
    </xf>
    <xf numFmtId="0" fontId="39" fillId="0" borderId="229" xfId="4" applyFont="1" applyBorder="1" applyAlignment="1">
      <alignment horizontal="center" vertical="center"/>
    </xf>
    <xf numFmtId="0" fontId="144" fillId="0" borderId="0" xfId="4" applyFont="1" applyAlignment="1">
      <alignment horizontal="center"/>
    </xf>
    <xf numFmtId="0" fontId="40" fillId="0" borderId="0" xfId="4" applyFont="1" applyAlignment="1">
      <alignment horizontal="center"/>
    </xf>
    <xf numFmtId="0" fontId="145" fillId="0" borderId="0" xfId="4" applyFont="1" applyAlignment="1" applyProtection="1">
      <alignment horizontal="center" vertical="center" wrapText="1"/>
      <protection locked="0"/>
    </xf>
    <xf numFmtId="0" fontId="146" fillId="0" borderId="144" xfId="4" applyFont="1" applyBorder="1" applyAlignment="1">
      <alignment horizontal="center" vertical="top"/>
    </xf>
    <xf numFmtId="0" fontId="41" fillId="0" borderId="0" xfId="4" applyFont="1" applyAlignment="1">
      <alignment horizontal="center"/>
    </xf>
    <xf numFmtId="0" fontId="44" fillId="0" borderId="230" xfId="4" applyBorder="1" applyAlignment="1">
      <alignment horizontal="center" vertical="center"/>
    </xf>
    <xf numFmtId="0" fontId="44" fillId="0" borderId="231" xfId="4" applyBorder="1" applyAlignment="1">
      <alignment horizontal="center" vertical="center"/>
    </xf>
    <xf numFmtId="0" fontId="44" fillId="0" borderId="232" xfId="4" applyBorder="1" applyAlignment="1">
      <alignment horizontal="center" vertical="center"/>
    </xf>
    <xf numFmtId="0" fontId="44" fillId="0" borderId="235" xfId="4" applyBorder="1" applyAlignment="1">
      <alignment horizontal="center" vertical="center"/>
    </xf>
    <xf numFmtId="0" fontId="44" fillId="0" borderId="236" xfId="4" applyBorder="1" applyAlignment="1">
      <alignment horizontal="center" vertical="center"/>
    </xf>
    <xf numFmtId="0" fontId="44" fillId="0" borderId="237" xfId="4" applyBorder="1" applyAlignment="1">
      <alignment horizontal="center" vertical="center"/>
    </xf>
    <xf numFmtId="0" fontId="39" fillId="0" borderId="231" xfId="4" applyFont="1" applyBorder="1" applyAlignment="1">
      <alignment horizontal="center" vertical="center"/>
    </xf>
    <xf numFmtId="0" fontId="39" fillId="0" borderId="0" xfId="4" applyFont="1" applyAlignment="1">
      <alignment horizontal="center" vertical="center"/>
    </xf>
    <xf numFmtId="0" fontId="145" fillId="0" borderId="230" xfId="4" applyFont="1" applyBorder="1" applyAlignment="1">
      <alignment horizontal="center" vertical="center" wrapText="1"/>
    </xf>
    <xf numFmtId="0" fontId="145" fillId="0" borderId="231" xfId="4" applyFont="1" applyBorder="1" applyAlignment="1">
      <alignment horizontal="center" vertical="center" wrapText="1"/>
    </xf>
    <xf numFmtId="0" fontId="145" fillId="0" borderId="232" xfId="4" applyFont="1" applyBorder="1" applyAlignment="1">
      <alignment horizontal="center" vertical="center" wrapText="1"/>
    </xf>
    <xf numFmtId="0" fontId="145" fillId="0" borderId="233" xfId="4" applyFont="1" applyBorder="1" applyAlignment="1">
      <alignment horizontal="center" vertical="center" wrapText="1"/>
    </xf>
    <xf numFmtId="0" fontId="145" fillId="0" borderId="0" xfId="4" applyFont="1" applyAlignment="1">
      <alignment horizontal="center" vertical="center" wrapText="1"/>
    </xf>
    <xf numFmtId="0" fontId="145" fillId="0" borderId="234" xfId="4" applyFont="1" applyBorder="1" applyAlignment="1">
      <alignment horizontal="center" vertical="center" wrapText="1"/>
    </xf>
    <xf numFmtId="0" fontId="145" fillId="0" borderId="235" xfId="4" applyFont="1" applyBorder="1" applyAlignment="1">
      <alignment horizontal="center" vertical="center" wrapText="1"/>
    </xf>
    <xf numFmtId="0" fontId="145" fillId="0" borderId="236" xfId="4" applyFont="1" applyBorder="1" applyAlignment="1">
      <alignment horizontal="center" vertical="center" wrapText="1"/>
    </xf>
    <xf numFmtId="0" fontId="145" fillId="0" borderId="237" xfId="4" applyFont="1" applyBorder="1" applyAlignment="1">
      <alignment horizontal="center" vertical="center" wrapText="1"/>
    </xf>
    <xf numFmtId="0" fontId="146" fillId="0" borderId="144" xfId="4" applyFont="1" applyBorder="1" applyAlignment="1">
      <alignment horizontal="center" vertical="top" shrinkToFit="1"/>
    </xf>
    <xf numFmtId="0" fontId="44" fillId="0" borderId="0" xfId="4" applyAlignment="1"/>
    <xf numFmtId="0" fontId="147" fillId="0" borderId="144" xfId="4" applyFont="1" applyBorder="1" applyAlignment="1" applyProtection="1">
      <alignment horizontal="center"/>
      <protection locked="0"/>
    </xf>
    <xf numFmtId="0" fontId="146" fillId="0" borderId="144" xfId="4" applyFont="1" applyBorder="1" applyAlignment="1" applyProtection="1">
      <alignment horizontal="center" vertical="top"/>
      <protection locked="0"/>
    </xf>
    <xf numFmtId="0" fontId="146" fillId="0" borderId="144" xfId="4" applyFont="1" applyBorder="1" applyAlignment="1" applyProtection="1">
      <alignment horizontal="center" vertical="top" shrinkToFit="1"/>
      <protection locked="0"/>
    </xf>
    <xf numFmtId="0" fontId="17" fillId="0" borderId="316" xfId="3" applyFont="1" applyBorder="1" applyAlignment="1">
      <alignment horizontal="center" vertical="center" wrapText="1"/>
    </xf>
    <xf numFmtId="0" fontId="17" fillId="0" borderId="316" xfId="3" applyFont="1" applyBorder="1" applyAlignment="1">
      <alignment horizontal="left" vertical="center" wrapText="1"/>
    </xf>
    <xf numFmtId="0" fontId="17" fillId="0" borderId="239" xfId="3" applyFont="1" applyBorder="1" applyAlignment="1">
      <alignment horizontal="left" vertical="center"/>
    </xf>
    <xf numFmtId="0" fontId="17" fillId="0" borderId="240" xfId="3" applyFont="1" applyBorder="1" applyAlignment="1">
      <alignment horizontal="left" vertical="center"/>
    </xf>
    <xf numFmtId="0" fontId="17" fillId="0" borderId="241" xfId="3" applyFont="1" applyBorder="1" applyAlignment="1">
      <alignment horizontal="left" vertical="center"/>
    </xf>
    <xf numFmtId="0" fontId="17" fillId="0" borderId="316" xfId="3" applyFont="1" applyBorder="1" applyAlignment="1">
      <alignment horizontal="justify" vertical="center" wrapText="1"/>
    </xf>
    <xf numFmtId="0" fontId="6" fillId="0" borderId="316" xfId="3" applyBorder="1" applyAlignment="1">
      <alignment vertical="center" wrapText="1"/>
    </xf>
    <xf numFmtId="58" fontId="17" fillId="0" borderId="0" xfId="3" applyNumberFormat="1" applyFont="1" applyAlignment="1">
      <alignment horizontal="right" vertical="center"/>
    </xf>
    <xf numFmtId="0" fontId="17" fillId="0" borderId="0" xfId="3" applyFont="1" applyAlignment="1">
      <alignment horizontal="right" vertical="center"/>
    </xf>
    <xf numFmtId="0" fontId="20" fillId="0" borderId="0" xfId="3" applyFont="1" applyAlignment="1">
      <alignment horizontal="center" vertical="center"/>
    </xf>
    <xf numFmtId="0" fontId="17" fillId="0" borderId="315" xfId="3" applyFont="1" applyBorder="1" applyAlignment="1">
      <alignment horizontal="left" vertical="center" wrapText="1"/>
    </xf>
    <xf numFmtId="0" fontId="17" fillId="0" borderId="317" xfId="3" applyFont="1" applyBorder="1" applyAlignment="1">
      <alignment horizontal="center" vertical="center" wrapText="1"/>
    </xf>
    <xf numFmtId="0" fontId="17" fillId="0" borderId="318" xfId="3" applyFont="1" applyBorder="1" applyAlignment="1">
      <alignment horizontal="center" vertical="center" wrapText="1"/>
    </xf>
    <xf numFmtId="0" fontId="17" fillId="0" borderId="319" xfId="3" applyFont="1" applyBorder="1" applyAlignment="1">
      <alignment horizontal="center" vertical="center" wrapText="1"/>
    </xf>
    <xf numFmtId="0" fontId="17" fillId="0" borderId="317" xfId="3" applyFont="1" applyBorder="1" applyAlignment="1">
      <alignment horizontal="left" vertical="center" wrapText="1"/>
    </xf>
    <xf numFmtId="0" fontId="17" fillId="0" borderId="319" xfId="3" applyFont="1" applyBorder="1" applyAlignment="1">
      <alignment horizontal="left" vertical="center" wrapText="1"/>
    </xf>
    <xf numFmtId="0" fontId="149" fillId="5" borderId="0" xfId="17" applyFont="1" applyFill="1" applyAlignment="1">
      <alignment horizontal="center" vertical="center"/>
    </xf>
    <xf numFmtId="0" fontId="150" fillId="5" borderId="0" xfId="17" applyFont="1" applyFill="1" applyAlignment="1">
      <alignment horizontal="center" vertical="center"/>
    </xf>
    <xf numFmtId="0" fontId="151" fillId="5" borderId="0" xfId="17" applyFont="1" applyFill="1" applyAlignment="1">
      <alignment horizontal="left" vertical="center"/>
    </xf>
    <xf numFmtId="0" fontId="151" fillId="5" borderId="144" xfId="17" applyFont="1" applyFill="1" applyBorder="1" applyAlignment="1">
      <alignment horizontal="left" vertical="center"/>
    </xf>
    <xf numFmtId="0" fontId="152" fillId="0" borderId="0" xfId="17" applyFont="1" applyAlignment="1">
      <alignment horizontal="right" vertical="center"/>
    </xf>
    <xf numFmtId="0" fontId="153" fillId="5" borderId="0" xfId="17" applyFont="1" applyFill="1" applyAlignment="1">
      <alignment horizontal="center" vertical="center"/>
    </xf>
    <xf numFmtId="0" fontId="153" fillId="5" borderId="0" xfId="17" applyFont="1" applyFill="1" applyAlignment="1">
      <alignment horizontal="left" vertical="center"/>
    </xf>
    <xf numFmtId="0" fontId="153" fillId="5" borderId="0" xfId="18" applyFont="1" applyFill="1" applyAlignment="1">
      <alignment horizontal="center" vertical="center"/>
    </xf>
    <xf numFmtId="0" fontId="153" fillId="5" borderId="0" xfId="18" applyFont="1" applyFill="1" applyAlignment="1">
      <alignment horizontal="left" vertical="center"/>
    </xf>
    <xf numFmtId="0" fontId="149" fillId="5" borderId="0" xfId="17" applyFont="1" applyFill="1" applyAlignment="1">
      <alignment horizontal="left" vertical="center" wrapText="1"/>
    </xf>
    <xf numFmtId="0" fontId="149" fillId="5" borderId="0" xfId="17" applyFont="1" applyFill="1" applyAlignment="1">
      <alignment horizontal="left" vertical="center"/>
    </xf>
    <xf numFmtId="0" fontId="153" fillId="5" borderId="0" xfId="17" applyFont="1" applyFill="1" applyAlignment="1">
      <alignment horizontal="left" vertical="center" shrinkToFit="1"/>
    </xf>
    <xf numFmtId="0" fontId="151" fillId="5" borderId="0" xfId="18" applyFont="1" applyFill="1" applyAlignment="1">
      <alignment horizontal="left" vertical="center"/>
    </xf>
    <xf numFmtId="0" fontId="151" fillId="5" borderId="144" xfId="18" applyFont="1" applyFill="1" applyBorder="1" applyAlignment="1">
      <alignment horizontal="left" vertical="center"/>
    </xf>
    <xf numFmtId="0" fontId="152" fillId="0" borderId="0" xfId="18" applyFont="1" applyAlignment="1">
      <alignment horizontal="right" vertical="center"/>
    </xf>
    <xf numFmtId="0" fontId="149" fillId="5" borderId="0" xfId="18" applyFont="1" applyFill="1" applyAlignment="1">
      <alignment horizontal="left" vertical="center" wrapText="1"/>
    </xf>
    <xf numFmtId="0" fontId="154" fillId="5" borderId="11" xfId="18" applyFont="1" applyFill="1" applyBorder="1" applyAlignment="1">
      <alignment horizontal="left" vertical="center"/>
    </xf>
    <xf numFmtId="0" fontId="154" fillId="5" borderId="0" xfId="18" applyFont="1" applyFill="1" applyAlignment="1">
      <alignment horizontal="left" vertical="center"/>
    </xf>
    <xf numFmtId="0" fontId="153" fillId="5" borderId="11" xfId="18" applyFont="1" applyFill="1" applyBorder="1" applyAlignment="1">
      <alignment horizontal="center" vertical="center"/>
    </xf>
    <xf numFmtId="0" fontId="149" fillId="5" borderId="0" xfId="18" applyFont="1" applyFill="1" applyAlignment="1">
      <alignment horizontal="left" vertical="center"/>
    </xf>
    <xf numFmtId="0" fontId="154" fillId="5" borderId="247" xfId="18" applyFont="1" applyFill="1" applyBorder="1" applyAlignment="1">
      <alignment horizontal="left" vertical="center"/>
    </xf>
    <xf numFmtId="0" fontId="149" fillId="5" borderId="11" xfId="18" applyFont="1" applyFill="1" applyBorder="1" applyAlignment="1">
      <alignment horizontal="center" vertical="center"/>
    </xf>
    <xf numFmtId="0" fontId="149" fillId="5" borderId="0" xfId="18" applyFont="1" applyFill="1" applyAlignment="1">
      <alignment horizontal="center" vertical="center"/>
    </xf>
    <xf numFmtId="0" fontId="149" fillId="5" borderId="247" xfId="18" applyFont="1" applyFill="1" applyBorder="1" applyAlignment="1">
      <alignment horizontal="left" vertical="center"/>
    </xf>
    <xf numFmtId="0" fontId="149" fillId="5" borderId="247" xfId="18" applyFont="1" applyFill="1" applyBorder="1" applyAlignment="1">
      <alignment horizontal="left" vertical="center" wrapText="1"/>
    </xf>
    <xf numFmtId="0" fontId="152" fillId="0" borderId="141" xfId="18" applyFont="1" applyBorder="1" applyAlignment="1">
      <alignment horizontal="right" vertical="center"/>
    </xf>
    <xf numFmtId="0" fontId="154" fillId="5" borderId="0" xfId="17" applyFont="1" applyFill="1" applyAlignment="1">
      <alignment horizontal="left" vertical="center" wrapText="1"/>
    </xf>
    <xf numFmtId="0" fontId="149" fillId="5" borderId="0" xfId="17" applyFont="1" applyFill="1" applyAlignment="1">
      <alignment horizontal="right" vertical="center"/>
    </xf>
    <xf numFmtId="0" fontId="154" fillId="5" borderId="141" xfId="17" applyFont="1" applyFill="1" applyBorder="1" applyAlignment="1">
      <alignment horizontal="right" vertical="center"/>
    </xf>
    <xf numFmtId="0" fontId="154" fillId="5" borderId="0" xfId="17" applyFont="1" applyFill="1" applyAlignment="1">
      <alignment horizontal="right" vertical="center"/>
    </xf>
    <xf numFmtId="0" fontId="160" fillId="0" borderId="0" xfId="19" applyFont="1" applyAlignment="1">
      <alignment horizontal="center" shrinkToFit="1"/>
    </xf>
    <xf numFmtId="0" fontId="156" fillId="0" borderId="0" xfId="19" applyFont="1" applyAlignment="1">
      <alignment horizontal="center" vertical="center"/>
    </xf>
    <xf numFmtId="0" fontId="157" fillId="0" borderId="0" xfId="19" applyFont="1" applyAlignment="1">
      <alignment horizontal="center"/>
    </xf>
    <xf numFmtId="0" fontId="161" fillId="0" borderId="0" xfId="19" applyFont="1">
      <alignment vertical="center"/>
    </xf>
    <xf numFmtId="0" fontId="161" fillId="0" borderId="142" xfId="19" applyFont="1" applyBorder="1" applyAlignment="1">
      <alignment horizontal="left" vertical="center"/>
    </xf>
    <xf numFmtId="0" fontId="161" fillId="0" borderId="141" xfId="19" applyFont="1" applyBorder="1" applyAlignment="1">
      <alignment horizontal="left" vertical="center"/>
    </xf>
    <xf numFmtId="0" fontId="161" fillId="0" borderId="143" xfId="19" applyFont="1" applyBorder="1" applyAlignment="1">
      <alignment horizontal="left" vertical="center"/>
    </xf>
    <xf numFmtId="0" fontId="157" fillId="0" borderId="11" xfId="19" applyFont="1" applyBorder="1" applyAlignment="1">
      <alignment horizontal="center" vertical="center"/>
    </xf>
    <xf numFmtId="0" fontId="157" fillId="0" borderId="0" xfId="19" applyFont="1" applyAlignment="1">
      <alignment horizontal="center" vertical="center"/>
    </xf>
    <xf numFmtId="0" fontId="157" fillId="0" borderId="247" xfId="19" applyFont="1" applyBorder="1" applyAlignment="1">
      <alignment horizontal="center" vertical="center"/>
    </xf>
    <xf numFmtId="0" fontId="157" fillId="0" borderId="145" xfId="19" applyFont="1" applyBorder="1" applyAlignment="1">
      <alignment horizontal="center" vertical="center"/>
    </xf>
    <xf numFmtId="0" fontId="157" fillId="0" borderId="144" xfId="19" applyFont="1" applyBorder="1" applyAlignment="1">
      <alignment horizontal="center" vertical="center"/>
    </xf>
    <xf numFmtId="0" fontId="157" fillId="0" borderId="146" xfId="19" applyFont="1" applyBorder="1" applyAlignment="1">
      <alignment horizontal="center" vertical="center"/>
    </xf>
    <xf numFmtId="0" fontId="161" fillId="0" borderId="11" xfId="19" applyFont="1" applyBorder="1" applyAlignment="1">
      <alignment horizontal="center" vertical="center"/>
    </xf>
    <xf numFmtId="0" fontId="161" fillId="0" borderId="0" xfId="19" applyFont="1" applyAlignment="1">
      <alignment horizontal="center" vertical="center"/>
    </xf>
    <xf numFmtId="0" fontId="161" fillId="0" borderId="145" xfId="19" applyFont="1" applyBorder="1" applyAlignment="1">
      <alignment horizontal="center" vertical="center"/>
    </xf>
    <xf numFmtId="0" fontId="161" fillId="0" borderId="144" xfId="19" applyFont="1" applyBorder="1" applyAlignment="1">
      <alignment horizontal="center" vertical="center"/>
    </xf>
    <xf numFmtId="49" fontId="157" fillId="0" borderId="0" xfId="19" applyNumberFormat="1" applyFont="1" applyAlignment="1">
      <alignment horizontal="center" vertical="center"/>
    </xf>
    <xf numFmtId="49" fontId="157" fillId="0" borderId="11" xfId="19" applyNumberFormat="1" applyFont="1" applyFill="1" applyBorder="1" applyAlignment="1" applyProtection="1">
      <alignment horizontal="center" vertical="center"/>
      <protection locked="0"/>
    </xf>
    <xf numFmtId="0" fontId="157" fillId="0" borderId="0" xfId="19" applyFont="1" applyFill="1" applyAlignment="1" applyProtection="1">
      <alignment horizontal="center" vertical="center"/>
      <protection locked="0"/>
    </xf>
    <xf numFmtId="0" fontId="157" fillId="0" borderId="247" xfId="19" applyFont="1" applyFill="1" applyBorder="1" applyAlignment="1" applyProtection="1">
      <alignment horizontal="center" vertical="center"/>
      <protection locked="0"/>
    </xf>
    <xf numFmtId="0" fontId="157" fillId="0" borderId="145" xfId="19" applyFont="1" applyFill="1" applyBorder="1" applyAlignment="1" applyProtection="1">
      <alignment horizontal="center" vertical="center"/>
      <protection locked="0"/>
    </xf>
    <xf numFmtId="0" fontId="157" fillId="0" borderId="144" xfId="19" applyFont="1" applyFill="1" applyBorder="1" applyAlignment="1" applyProtection="1">
      <alignment horizontal="center" vertical="center"/>
      <protection locked="0"/>
    </xf>
    <xf numFmtId="0" fontId="157" fillId="0" borderId="146" xfId="19" applyFont="1" applyFill="1" applyBorder="1" applyAlignment="1" applyProtection="1">
      <alignment horizontal="center" vertical="center"/>
      <protection locked="0"/>
    </xf>
    <xf numFmtId="0" fontId="161" fillId="0" borderId="142" xfId="19" applyFont="1" applyBorder="1" applyAlignment="1">
      <alignment horizontal="center" vertical="center"/>
    </xf>
    <xf numFmtId="0" fontId="161" fillId="0" borderId="141" xfId="19" applyFont="1" applyBorder="1" applyAlignment="1">
      <alignment horizontal="center" vertical="center"/>
    </xf>
    <xf numFmtId="49" fontId="161" fillId="0" borderId="141" xfId="19" applyNumberFormat="1" applyFont="1" applyBorder="1" applyAlignment="1">
      <alignment horizontal="center" vertical="center"/>
    </xf>
    <xf numFmtId="0" fontId="163" fillId="0" borderId="253" xfId="19" applyFont="1" applyBorder="1" applyAlignment="1">
      <alignment horizontal="center" vertical="top"/>
    </xf>
    <xf numFmtId="0" fontId="161" fillId="0" borderId="0" xfId="19" applyFont="1" applyAlignment="1">
      <alignment vertical="top" wrapText="1"/>
    </xf>
    <xf numFmtId="0" fontId="161" fillId="0" borderId="254" xfId="19" applyFont="1" applyBorder="1" applyAlignment="1">
      <alignment vertical="top" wrapText="1"/>
    </xf>
    <xf numFmtId="49" fontId="157" fillId="0" borderId="11" xfId="19" applyNumberFormat="1" applyFont="1" applyBorder="1" applyAlignment="1">
      <alignment horizontal="center" vertical="center"/>
    </xf>
    <xf numFmtId="0" fontId="161" fillId="0" borderId="251" xfId="19" applyFont="1" applyBorder="1" applyAlignment="1">
      <alignment vertical="top" wrapText="1"/>
    </xf>
    <xf numFmtId="0" fontId="161" fillId="0" borderId="252" xfId="19" applyFont="1" applyBorder="1" applyAlignment="1">
      <alignment vertical="top" wrapText="1"/>
    </xf>
    <xf numFmtId="0" fontId="2" fillId="0" borderId="0" xfId="19" applyAlignment="1">
      <alignment vertical="top" wrapText="1"/>
    </xf>
    <xf numFmtId="0" fontId="2" fillId="0" borderId="254" xfId="19" applyBorder="1" applyAlignment="1">
      <alignment vertical="top" wrapText="1"/>
    </xf>
    <xf numFmtId="0" fontId="157" fillId="0" borderId="256" xfId="19" applyFont="1" applyBorder="1" applyAlignment="1">
      <alignment horizontal="right" vertical="center"/>
    </xf>
    <xf numFmtId="0" fontId="157" fillId="0" borderId="257" xfId="19" applyFont="1" applyBorder="1" applyAlignment="1">
      <alignment horizontal="right" vertical="center"/>
    </xf>
    <xf numFmtId="49" fontId="141" fillId="0" borderId="278" xfId="0" applyNumberFormat="1" applyFont="1" applyFill="1" applyBorder="1" applyAlignment="1" applyProtection="1">
      <alignment horizontal="center" vertical="center" shrinkToFit="1"/>
      <protection locked="0"/>
    </xf>
    <xf numFmtId="0" fontId="141" fillId="0" borderId="278" xfId="0" applyFont="1" applyFill="1" applyBorder="1" applyAlignment="1" applyProtection="1">
      <alignment horizontal="center" vertical="center" shrinkToFit="1"/>
      <protection locked="0"/>
    </xf>
    <xf numFmtId="0" fontId="141" fillId="0" borderId="125" xfId="0" applyFont="1" applyFill="1" applyBorder="1" applyAlignment="1" applyProtection="1">
      <alignment horizontal="center" vertical="center" shrinkToFit="1"/>
      <protection locked="0"/>
    </xf>
    <xf numFmtId="0" fontId="16" fillId="0" borderId="278" xfId="0" applyFont="1" applyFill="1" applyBorder="1" applyAlignment="1" applyProtection="1">
      <alignment horizontal="center" vertical="center" shrinkToFit="1"/>
      <protection locked="0"/>
    </xf>
    <xf numFmtId="0" fontId="16" fillId="0" borderId="125" xfId="0" applyFont="1" applyFill="1" applyBorder="1" applyAlignment="1" applyProtection="1">
      <alignment horizontal="center" vertical="center" shrinkToFit="1"/>
      <protection locked="0"/>
    </xf>
    <xf numFmtId="0" fontId="11" fillId="0" borderId="278" xfId="0" applyFont="1" applyBorder="1" applyAlignment="1">
      <alignment horizontal="center" vertical="center" wrapText="1"/>
    </xf>
    <xf numFmtId="0" fontId="11" fillId="0" borderId="279" xfId="0" applyFont="1" applyBorder="1" applyAlignment="1">
      <alignment horizontal="center" vertical="center" wrapText="1"/>
    </xf>
    <xf numFmtId="0" fontId="11" fillId="0" borderId="125"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278" xfId="0" applyFont="1" applyBorder="1" applyAlignment="1">
      <alignment horizontal="center" vertical="center"/>
    </xf>
    <xf numFmtId="0" fontId="11" fillId="0" borderId="125" xfId="0" applyFont="1" applyBorder="1" applyAlignment="1">
      <alignment horizontal="center" vertical="center"/>
    </xf>
    <xf numFmtId="49" fontId="11" fillId="0" borderId="280" xfId="0" applyNumberFormat="1" applyFont="1" applyBorder="1" applyAlignment="1">
      <alignment horizontal="center" vertical="center"/>
    </xf>
    <xf numFmtId="0" fontId="11" fillId="0" borderId="263" xfId="0" applyFont="1" applyBorder="1" applyAlignment="1">
      <alignment horizontal="center" vertical="center"/>
    </xf>
    <xf numFmtId="0" fontId="11" fillId="0" borderId="0" xfId="0" applyFont="1" applyBorder="1" applyAlignment="1">
      <alignment horizontal="center" vertical="center"/>
    </xf>
    <xf numFmtId="49" fontId="11" fillId="0" borderId="278" xfId="0" applyNumberFormat="1" applyFont="1" applyBorder="1" applyAlignment="1">
      <alignment horizontal="center" vertical="center"/>
    </xf>
    <xf numFmtId="49" fontId="11" fillId="0" borderId="0" xfId="0" applyNumberFormat="1" applyFont="1" applyBorder="1" applyAlignment="1">
      <alignment horizontal="center" vertical="center"/>
    </xf>
    <xf numFmtId="0" fontId="11" fillId="0" borderId="206" xfId="0" applyFont="1" applyBorder="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0" fontId="11" fillId="0" borderId="222" xfId="0" applyFont="1" applyBorder="1" applyAlignment="1">
      <alignment horizontal="center" vertical="center"/>
    </xf>
    <xf numFmtId="0" fontId="11" fillId="0" borderId="259" xfId="0" applyFont="1" applyBorder="1" applyAlignment="1">
      <alignment horizontal="center" vertical="center"/>
    </xf>
    <xf numFmtId="0" fontId="11" fillId="0" borderId="260" xfId="0" applyFont="1" applyBorder="1" applyAlignment="1">
      <alignment horizontal="center" vertical="center"/>
    </xf>
    <xf numFmtId="0" fontId="11" fillId="0" borderId="136" xfId="0" applyFont="1" applyBorder="1" applyAlignment="1">
      <alignment horizontal="center" vertical="center"/>
    </xf>
    <xf numFmtId="0" fontId="141" fillId="0" borderId="279" xfId="0" applyFont="1" applyFill="1" applyBorder="1" applyAlignment="1" applyProtection="1">
      <alignment horizontal="center" vertical="center" shrinkToFit="1"/>
      <protection locked="0"/>
    </xf>
    <xf numFmtId="0" fontId="141" fillId="0" borderId="136" xfId="0" applyFont="1" applyFill="1" applyBorder="1" applyAlignment="1" applyProtection="1">
      <alignment horizontal="center" vertical="center" shrinkToFit="1"/>
      <protection locked="0"/>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128" xfId="0" applyFont="1" applyBorder="1">
      <alignment vertical="center"/>
    </xf>
    <xf numFmtId="0" fontId="0" fillId="0" borderId="238" xfId="0" applyBorder="1">
      <alignment vertical="center"/>
    </xf>
    <xf numFmtId="0" fontId="0" fillId="0" borderId="135" xfId="0" applyBorder="1">
      <alignment vertical="center"/>
    </xf>
    <xf numFmtId="0" fontId="0" fillId="0" borderId="128" xfId="0" applyBorder="1">
      <alignment vertical="center"/>
    </xf>
    <xf numFmtId="0" fontId="19" fillId="0" borderId="131" xfId="0" applyFont="1" applyBorder="1" applyAlignment="1">
      <alignment horizontal="center" vertical="center"/>
    </xf>
    <xf numFmtId="0" fontId="19" fillId="0" borderId="130" xfId="0" applyFont="1" applyBorder="1" applyAlignment="1">
      <alignment horizontal="center" vertical="center"/>
    </xf>
    <xf numFmtId="0" fontId="19" fillId="0" borderId="125" xfId="0" applyFont="1" applyBorder="1" applyAlignment="1">
      <alignment horizontal="center" vertical="center"/>
    </xf>
    <xf numFmtId="0" fontId="167" fillId="0" borderId="130" xfId="0" applyFont="1" applyBorder="1" applyAlignment="1">
      <alignment horizontal="center" vertical="center"/>
    </xf>
    <xf numFmtId="0" fontId="167" fillId="0" borderId="0" xfId="0" applyFont="1" applyAlignment="1">
      <alignment horizontal="center" vertical="center"/>
    </xf>
    <xf numFmtId="0" fontId="167" fillId="0" borderId="125" xfId="0" applyFont="1" applyBorder="1" applyAlignment="1">
      <alignment horizontal="center" vertical="center"/>
    </xf>
    <xf numFmtId="0" fontId="19" fillId="0" borderId="214" xfId="0" applyFont="1" applyBorder="1" applyAlignment="1">
      <alignment horizontal="center" vertical="center"/>
    </xf>
    <xf numFmtId="0" fontId="19" fillId="0" borderId="206" xfId="0" applyFont="1" applyBorder="1" applyAlignment="1">
      <alignment horizontal="center" vertical="center"/>
    </xf>
    <xf numFmtId="0" fontId="19" fillId="0" borderId="136" xfId="0" applyFont="1" applyBorder="1" applyAlignment="1">
      <alignment horizontal="center" vertical="center"/>
    </xf>
    <xf numFmtId="0" fontId="17" fillId="0" borderId="128" xfId="0" applyFont="1" applyBorder="1" applyAlignment="1">
      <alignment horizontal="center" vertical="center"/>
    </xf>
    <xf numFmtId="0" fontId="166" fillId="0" borderId="238" xfId="0" applyFont="1" applyBorder="1" applyAlignment="1">
      <alignment horizontal="center" vertical="center"/>
    </xf>
    <xf numFmtId="0" fontId="166" fillId="0" borderId="135" xfId="0" applyFont="1" applyBorder="1" applyAlignment="1">
      <alignment horizontal="center" vertical="center"/>
    </xf>
    <xf numFmtId="0" fontId="17" fillId="0" borderId="238" xfId="0" applyFont="1" applyBorder="1" applyAlignment="1">
      <alignment horizontal="center" vertical="center"/>
    </xf>
    <xf numFmtId="0" fontId="17" fillId="0" borderId="135" xfId="0" applyFont="1" applyBorder="1" applyAlignment="1">
      <alignment horizontal="center" vertical="center"/>
    </xf>
    <xf numFmtId="0" fontId="17" fillId="0" borderId="131" xfId="0" applyFont="1" applyBorder="1" applyAlignment="1">
      <alignment horizontal="center" vertical="center"/>
    </xf>
    <xf numFmtId="0" fontId="17" fillId="0" borderId="130" xfId="0" applyFont="1" applyBorder="1" applyAlignment="1">
      <alignment horizontal="center" vertical="center"/>
    </xf>
    <xf numFmtId="0" fontId="17" fillId="0" borderId="21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206" xfId="0" applyFont="1" applyBorder="1" applyAlignment="1">
      <alignment horizontal="center" vertical="center"/>
    </xf>
    <xf numFmtId="0" fontId="17" fillId="0" borderId="133" xfId="0" applyFont="1" applyBorder="1" applyAlignment="1">
      <alignment horizontal="center" vertical="center"/>
    </xf>
    <xf numFmtId="0" fontId="17" fillId="0" borderId="125" xfId="0" applyFont="1" applyBorder="1" applyAlignment="1">
      <alignment horizontal="center" vertical="center"/>
    </xf>
    <xf numFmtId="0" fontId="17" fillId="0" borderId="136" xfId="0" applyFont="1" applyBorder="1" applyAlignment="1">
      <alignment horizontal="center" vertical="center"/>
    </xf>
    <xf numFmtId="0" fontId="19" fillId="0" borderId="133" xfId="0" applyFont="1" applyBorder="1" applyAlignment="1">
      <alignment horizontal="center" vertical="center"/>
    </xf>
    <xf numFmtId="0" fontId="168" fillId="0" borderId="0" xfId="0" applyFont="1" applyAlignment="1">
      <alignment horizontal="center" vertical="center" wrapText="1"/>
    </xf>
    <xf numFmtId="0" fontId="16" fillId="0" borderId="0" xfId="0" applyFont="1" applyAlignment="1">
      <alignment horizontal="left" vertical="center"/>
    </xf>
    <xf numFmtId="0" fontId="6" fillId="0" borderId="0" xfId="0" applyFont="1">
      <alignment vertical="center"/>
    </xf>
    <xf numFmtId="0" fontId="22" fillId="0" borderId="0" xfId="0" applyFont="1">
      <alignment vertical="center"/>
    </xf>
    <xf numFmtId="0" fontId="98" fillId="0" borderId="0" xfId="0" applyFont="1" applyAlignment="1">
      <alignment horizontal="center" vertical="center" shrinkToFit="1"/>
    </xf>
    <xf numFmtId="0" fontId="11" fillId="0" borderId="0" xfId="0" applyFont="1">
      <alignment vertical="center"/>
    </xf>
    <xf numFmtId="0" fontId="11" fillId="0" borderId="258" xfId="0" applyFont="1" applyBorder="1">
      <alignment vertical="center"/>
    </xf>
    <xf numFmtId="0" fontId="11" fillId="0" borderId="5" xfId="0" applyFont="1" applyBorder="1">
      <alignment vertical="center"/>
    </xf>
    <xf numFmtId="0" fontId="11" fillId="0" borderId="262" xfId="0" applyFont="1" applyBorder="1">
      <alignment vertical="center"/>
    </xf>
    <xf numFmtId="0" fontId="17" fillId="0" borderId="128" xfId="0" applyFont="1" applyBorder="1" applyAlignment="1">
      <alignment horizontal="center" vertical="center" shrinkToFit="1"/>
    </xf>
    <xf numFmtId="0" fontId="17" fillId="0" borderId="238" xfId="0" applyFont="1" applyBorder="1" applyAlignment="1">
      <alignment horizontal="center" vertical="center" shrinkToFit="1"/>
    </xf>
    <xf numFmtId="0" fontId="17" fillId="0" borderId="128" xfId="0" applyFont="1" applyBorder="1" applyAlignment="1">
      <alignment horizontal="left" vertical="center" shrinkToFit="1"/>
    </xf>
    <xf numFmtId="0" fontId="17" fillId="0" borderId="238" xfId="0" applyFont="1" applyBorder="1" applyAlignment="1">
      <alignment horizontal="left" vertical="center" shrinkToFit="1"/>
    </xf>
    <xf numFmtId="0" fontId="17" fillId="0" borderId="135" xfId="0" applyFont="1" applyBorder="1" applyAlignment="1">
      <alignment horizontal="left" vertical="center" shrinkToFit="1"/>
    </xf>
    <xf numFmtId="0" fontId="16" fillId="0" borderId="0" xfId="0" applyFont="1" applyAlignment="1">
      <alignment horizontal="distributed" vertical="center"/>
    </xf>
    <xf numFmtId="0" fontId="16" fillId="0" borderId="125" xfId="0" applyFont="1" applyBorder="1" applyAlignment="1">
      <alignment horizontal="distributed" vertical="center"/>
    </xf>
    <xf numFmtId="0" fontId="11" fillId="0" borderId="261" xfId="0" applyFont="1" applyBorder="1" applyAlignment="1">
      <alignment horizontal="center" vertical="center"/>
    </xf>
    <xf numFmtId="0" fontId="16" fillId="0" borderId="131" xfId="0" applyFont="1" applyBorder="1" applyAlignment="1">
      <alignment horizontal="left" vertical="center" shrinkToFit="1"/>
    </xf>
    <xf numFmtId="0" fontId="16" fillId="0" borderId="130" xfId="0" applyFont="1" applyBorder="1" applyAlignment="1">
      <alignment horizontal="left" vertical="center" shrinkToFit="1"/>
    </xf>
    <xf numFmtId="0" fontId="16" fillId="0" borderId="214" xfId="0" applyFont="1" applyBorder="1" applyAlignment="1">
      <alignment horizontal="left" vertical="center" shrinkToFit="1"/>
    </xf>
    <xf numFmtId="0" fontId="16" fillId="0" borderId="5" xfId="0" applyFont="1" applyBorder="1" applyAlignment="1">
      <alignment horizontal="left" vertical="center" shrinkToFit="1"/>
    </xf>
    <xf numFmtId="0" fontId="16" fillId="0" borderId="0" xfId="0" applyFont="1" applyAlignment="1">
      <alignment horizontal="left" vertical="center" shrinkToFit="1"/>
    </xf>
    <xf numFmtId="0" fontId="16" fillId="0" borderId="206" xfId="0" applyFont="1" applyBorder="1" applyAlignment="1">
      <alignment horizontal="left" vertical="center" shrinkToFit="1"/>
    </xf>
    <xf numFmtId="0" fontId="16" fillId="0" borderId="133" xfId="0" applyFont="1" applyBorder="1" applyAlignment="1">
      <alignment horizontal="left" vertical="center" shrinkToFit="1"/>
    </xf>
    <xf numFmtId="0" fontId="16" fillId="0" borderId="125" xfId="0" applyFont="1" applyBorder="1" applyAlignment="1">
      <alignment horizontal="left" vertical="center" shrinkToFit="1"/>
    </xf>
    <xf numFmtId="0" fontId="16" fillId="0" borderId="136" xfId="0" applyFont="1" applyBorder="1" applyAlignment="1">
      <alignment horizontal="left" vertical="center" shrinkToFit="1"/>
    </xf>
    <xf numFmtId="0" fontId="141" fillId="0" borderId="259" xfId="0" applyFont="1" applyBorder="1" applyAlignment="1">
      <alignment horizontal="center" vertical="center"/>
    </xf>
    <xf numFmtId="0" fontId="169" fillId="0" borderId="130" xfId="0" applyFont="1" applyBorder="1">
      <alignment vertical="center"/>
    </xf>
    <xf numFmtId="0" fontId="169" fillId="0" borderId="0" xfId="0" applyFont="1">
      <alignment vertical="center"/>
    </xf>
    <xf numFmtId="0" fontId="22" fillId="0" borderId="130" xfId="0" applyFont="1" applyBorder="1">
      <alignment vertical="center"/>
    </xf>
    <xf numFmtId="0" fontId="11" fillId="0" borderId="131" xfId="0" applyFont="1" applyBorder="1" applyAlignment="1">
      <alignment horizontal="distributed" vertical="center" wrapText="1"/>
    </xf>
    <xf numFmtId="0" fontId="11" fillId="0" borderId="130" xfId="0" applyFont="1" applyBorder="1" applyAlignment="1">
      <alignment horizontal="distributed" vertical="center" wrapText="1"/>
    </xf>
    <xf numFmtId="0" fontId="11" fillId="0" borderId="214" xfId="0" applyFont="1" applyBorder="1" applyAlignment="1">
      <alignment horizontal="distributed" vertical="center" wrapText="1"/>
    </xf>
    <xf numFmtId="0" fontId="11" fillId="0" borderId="5" xfId="0" applyFont="1" applyBorder="1" applyAlignment="1">
      <alignment horizontal="distributed" vertical="center" wrapText="1"/>
    </xf>
    <xf numFmtId="0" fontId="11" fillId="0" borderId="0" xfId="0" applyFont="1" applyAlignment="1">
      <alignment horizontal="distributed" vertical="center" wrapText="1"/>
    </xf>
    <xf numFmtId="0" fontId="11" fillId="0" borderId="206" xfId="0" applyFont="1" applyBorder="1" applyAlignment="1">
      <alignment horizontal="distributed" vertical="center" wrapText="1"/>
    </xf>
    <xf numFmtId="0" fontId="141" fillId="0" borderId="258" xfId="0" applyFont="1" applyBorder="1" applyAlignment="1">
      <alignment horizontal="center" vertical="center"/>
    </xf>
    <xf numFmtId="0" fontId="141" fillId="0" borderId="5" xfId="0" applyFont="1" applyBorder="1" applyAlignment="1">
      <alignment horizontal="center" vertical="center"/>
    </xf>
    <xf numFmtId="0" fontId="141" fillId="0" borderId="0" xfId="0" applyFont="1" applyAlignment="1">
      <alignment horizontal="center" vertical="center"/>
    </xf>
    <xf numFmtId="0" fontId="11" fillId="0" borderId="133" xfId="0" applyFont="1" applyBorder="1" applyAlignment="1">
      <alignment horizontal="distributed" vertical="center" wrapText="1"/>
    </xf>
    <xf numFmtId="0" fontId="11" fillId="0" borderId="125" xfId="0" applyFont="1" applyBorder="1" applyAlignment="1">
      <alignment horizontal="distributed" vertical="center" wrapText="1"/>
    </xf>
    <xf numFmtId="0" fontId="11" fillId="0" borderId="136" xfId="0" applyFont="1" applyBorder="1" applyAlignment="1">
      <alignment horizontal="distributed" vertical="center" wrapText="1"/>
    </xf>
    <xf numFmtId="49" fontId="141" fillId="0" borderId="0" xfId="0" applyNumberFormat="1" applyFont="1" applyAlignment="1">
      <alignment horizontal="center" vertical="center" shrinkToFit="1"/>
    </xf>
    <xf numFmtId="0" fontId="141" fillId="0" borderId="0" xfId="0" applyFont="1" applyAlignment="1">
      <alignment horizontal="center" vertical="center" shrinkToFit="1"/>
    </xf>
    <xf numFmtId="0" fontId="141" fillId="0" borderId="206" xfId="0" applyFont="1" applyBorder="1" applyAlignment="1">
      <alignment horizontal="center" vertical="center" shrinkToFit="1"/>
    </xf>
    <xf numFmtId="0" fontId="141" fillId="0" borderId="206" xfId="0" applyFont="1" applyBorder="1" applyAlignment="1">
      <alignment horizontal="center" vertical="center"/>
    </xf>
    <xf numFmtId="0" fontId="141" fillId="0" borderId="133" xfId="0" applyFont="1" applyBorder="1" applyAlignment="1">
      <alignment horizontal="center" vertical="center"/>
    </xf>
    <xf numFmtId="0" fontId="141" fillId="0" borderId="125" xfId="0" applyFont="1" applyBorder="1" applyAlignment="1">
      <alignment horizontal="center" vertical="center"/>
    </xf>
    <xf numFmtId="0" fontId="141" fillId="0" borderId="136" xfId="0" applyFont="1" applyBorder="1" applyAlignment="1">
      <alignment horizontal="center" vertical="center"/>
    </xf>
    <xf numFmtId="0" fontId="11" fillId="0" borderId="131" xfId="0" applyFont="1" applyBorder="1" applyAlignment="1">
      <alignment horizontal="center" vertical="center"/>
    </xf>
    <xf numFmtId="0" fontId="11" fillId="0" borderId="133" xfId="0" applyFont="1" applyBorder="1" applyAlignment="1">
      <alignment horizontal="center" vertical="center"/>
    </xf>
    <xf numFmtId="0" fontId="170" fillId="0" borderId="128" xfId="0" applyFont="1" applyFill="1" applyBorder="1" applyAlignment="1" applyProtection="1">
      <alignment horizontal="left" vertical="center" shrinkToFit="1"/>
      <protection locked="0"/>
    </xf>
    <xf numFmtId="0" fontId="170" fillId="0" borderId="238" xfId="0" applyFont="1" applyFill="1" applyBorder="1" applyAlignment="1" applyProtection="1">
      <alignment horizontal="left" vertical="center" shrinkToFit="1"/>
      <protection locked="0"/>
    </xf>
    <xf numFmtId="0" fontId="170" fillId="0" borderId="135" xfId="0" applyFont="1" applyFill="1" applyBorder="1" applyAlignment="1" applyProtection="1">
      <alignment horizontal="left" vertical="center" shrinkToFit="1"/>
      <protection locked="0"/>
    </xf>
    <xf numFmtId="0" fontId="11" fillId="0" borderId="0" xfId="0" applyFont="1" applyAlignment="1">
      <alignment horizontal="distributed" wrapText="1"/>
    </xf>
    <xf numFmtId="49" fontId="171" fillId="0" borderId="130" xfId="0" applyNumberFormat="1" applyFont="1" applyBorder="1" applyAlignment="1">
      <alignment horizontal="center" vertical="center"/>
    </xf>
    <xf numFmtId="0" fontId="171" fillId="0" borderId="130" xfId="0" applyFont="1" applyBorder="1" applyAlignment="1">
      <alignment horizontal="center" vertical="center"/>
    </xf>
    <xf numFmtId="0" fontId="141" fillId="0" borderId="0" xfId="0" applyFont="1" applyAlignment="1">
      <alignment horizontal="left" vertical="center" shrinkToFit="1"/>
    </xf>
    <xf numFmtId="0" fontId="141" fillId="0" borderId="125" xfId="0" applyFont="1" applyBorder="1" applyAlignment="1">
      <alignment horizontal="left" vertical="center" shrinkToFit="1"/>
    </xf>
    <xf numFmtId="0" fontId="141" fillId="0" borderId="125" xfId="0" applyFont="1" applyBorder="1" applyAlignment="1">
      <alignment horizontal="center" vertical="center" shrinkToFit="1"/>
    </xf>
    <xf numFmtId="0" fontId="141" fillId="0" borderId="136" xfId="0" applyFont="1" applyBorder="1" applyAlignment="1">
      <alignment horizontal="center" vertical="center" shrinkToFit="1"/>
    </xf>
    <xf numFmtId="49" fontId="170" fillId="0" borderId="128" xfId="0" applyNumberFormat="1" applyFont="1" applyFill="1" applyBorder="1" applyAlignment="1" applyProtection="1">
      <alignment horizontal="left" vertical="center" shrinkToFit="1"/>
      <protection locked="0"/>
    </xf>
    <xf numFmtId="0" fontId="16" fillId="0" borderId="0" xfId="0" applyFont="1" applyAlignment="1">
      <alignment horizontal="distributed" vertical="center" wrapText="1"/>
    </xf>
    <xf numFmtId="49" fontId="86" fillId="0" borderId="130" xfId="0" applyNumberFormat="1" applyFont="1" applyBorder="1" applyAlignment="1">
      <alignment horizontal="center" vertical="center"/>
    </xf>
    <xf numFmtId="0" fontId="86" fillId="0" borderId="130" xfId="0" applyFont="1" applyBorder="1" applyAlignment="1">
      <alignment horizontal="center" vertical="center"/>
    </xf>
    <xf numFmtId="0" fontId="53" fillId="0" borderId="0" xfId="0" applyFont="1" applyAlignment="1">
      <alignment horizontal="left" vertical="center" shrinkToFit="1"/>
    </xf>
    <xf numFmtId="0" fontId="11" fillId="0" borderId="0" xfId="0" applyFont="1" applyAlignment="1">
      <alignment horizontal="distributed" vertical="top"/>
    </xf>
    <xf numFmtId="0" fontId="11" fillId="0" borderId="125" xfId="0" applyFont="1" applyBorder="1" applyAlignment="1">
      <alignment horizontal="distributed" vertical="top"/>
    </xf>
    <xf numFmtId="0" fontId="17" fillId="0" borderId="131" xfId="0" applyFont="1" applyBorder="1" applyAlignment="1">
      <alignment horizontal="distributed" vertical="center" wrapText="1"/>
    </xf>
    <xf numFmtId="0" fontId="17" fillId="0" borderId="130" xfId="0" applyFont="1" applyBorder="1" applyAlignment="1">
      <alignment horizontal="distributed" vertical="center" wrapText="1"/>
    </xf>
    <xf numFmtId="0" fontId="17" fillId="0" borderId="5" xfId="0" applyFont="1" applyBorder="1" applyAlignment="1">
      <alignment horizontal="distributed" vertical="center" wrapText="1"/>
    </xf>
    <xf numFmtId="0" fontId="17" fillId="0" borderId="0" xfId="0" applyFont="1" applyAlignment="1">
      <alignment horizontal="distributed" vertical="center" wrapText="1"/>
    </xf>
    <xf numFmtId="0" fontId="17" fillId="0" borderId="5" xfId="0" applyFont="1" applyBorder="1" applyAlignment="1">
      <alignment horizontal="distributed" vertical="center"/>
    </xf>
    <xf numFmtId="0" fontId="17" fillId="0" borderId="0" xfId="0" applyFont="1" applyAlignment="1">
      <alignment horizontal="distributed" vertical="center"/>
    </xf>
    <xf numFmtId="0" fontId="17" fillId="0" borderId="133" xfId="0" applyFont="1" applyBorder="1" applyAlignment="1">
      <alignment horizontal="distributed" vertical="center"/>
    </xf>
    <xf numFmtId="0" fontId="17" fillId="0" borderId="125" xfId="0" applyFont="1" applyBorder="1" applyAlignment="1">
      <alignment horizontal="distributed" vertical="center"/>
    </xf>
    <xf numFmtId="0" fontId="17" fillId="0" borderId="206" xfId="0" applyFont="1" applyBorder="1" applyAlignment="1">
      <alignment horizontal="distributed" vertical="center"/>
    </xf>
    <xf numFmtId="0" fontId="17" fillId="0" borderId="136" xfId="0" applyFont="1" applyBorder="1" applyAlignment="1">
      <alignment horizontal="distributed" vertical="center"/>
    </xf>
    <xf numFmtId="0" fontId="16" fillId="0" borderId="130" xfId="0" applyFont="1" applyBorder="1" applyAlignment="1">
      <alignment horizontal="distributed" vertical="center"/>
    </xf>
    <xf numFmtId="49" fontId="141" fillId="0" borderId="131" xfId="0" applyNumberFormat="1" applyFont="1" applyBorder="1" applyAlignment="1">
      <alignment horizontal="center" vertical="center" shrinkToFit="1"/>
    </xf>
    <xf numFmtId="0" fontId="141" fillId="0" borderId="130" xfId="0" applyFont="1" applyBorder="1" applyAlignment="1">
      <alignment horizontal="center" vertical="center" shrinkToFit="1"/>
    </xf>
    <xf numFmtId="0" fontId="141" fillId="0" borderId="133" xfId="0" applyFont="1" applyBorder="1" applyAlignment="1">
      <alignment horizontal="center" vertical="center" shrinkToFit="1"/>
    </xf>
    <xf numFmtId="176" fontId="141" fillId="0" borderId="131" xfId="0" applyNumberFormat="1" applyFont="1" applyBorder="1" applyAlignment="1">
      <alignment horizontal="center" vertical="center" shrinkToFit="1"/>
    </xf>
    <xf numFmtId="176" fontId="141" fillId="0" borderId="130" xfId="0" applyNumberFormat="1" applyFont="1" applyBorder="1" applyAlignment="1">
      <alignment horizontal="center" vertical="center" shrinkToFit="1"/>
    </xf>
    <xf numFmtId="176" fontId="141" fillId="0" borderId="133" xfId="0" applyNumberFormat="1" applyFont="1" applyBorder="1" applyAlignment="1">
      <alignment horizontal="center" vertical="center" shrinkToFit="1"/>
    </xf>
    <xf numFmtId="176" fontId="141" fillId="0" borderId="125" xfId="0" applyNumberFormat="1" applyFont="1" applyBorder="1" applyAlignment="1">
      <alignment horizontal="center" vertical="center" shrinkToFit="1"/>
    </xf>
    <xf numFmtId="0" fontId="33" fillId="0" borderId="131" xfId="0" applyFont="1" applyBorder="1" applyAlignment="1">
      <alignment horizontal="distributed" vertical="center"/>
    </xf>
    <xf numFmtId="0" fontId="33" fillId="0" borderId="130" xfId="0" applyFont="1" applyBorder="1" applyAlignment="1">
      <alignment horizontal="distributed" vertical="center"/>
    </xf>
    <xf numFmtId="0" fontId="33" fillId="0" borderId="214" xfId="0" applyFont="1" applyBorder="1" applyAlignment="1">
      <alignment horizontal="distributed" vertical="center"/>
    </xf>
    <xf numFmtId="0" fontId="33" fillId="0" borderId="5" xfId="0" applyFont="1" applyBorder="1" applyAlignment="1">
      <alignment horizontal="distributed" vertical="center"/>
    </xf>
    <xf numFmtId="0" fontId="33" fillId="0" borderId="0" xfId="0" applyFont="1" applyAlignment="1">
      <alignment horizontal="distributed" vertical="center"/>
    </xf>
    <xf numFmtId="0" fontId="33" fillId="0" borderId="206" xfId="0" applyFont="1" applyBorder="1" applyAlignment="1">
      <alignment horizontal="distributed" vertical="center"/>
    </xf>
    <xf numFmtId="0" fontId="0" fillId="0" borderId="125" xfId="0" applyBorder="1" applyAlignment="1">
      <alignment horizontal="center" vertical="center"/>
    </xf>
    <xf numFmtId="0" fontId="11" fillId="0" borderId="0" xfId="0" applyFont="1" applyAlignment="1">
      <alignment horizontal="left" vertical="center"/>
    </xf>
    <xf numFmtId="0" fontId="11" fillId="0" borderId="125" xfId="0" applyFont="1" applyBorder="1" applyAlignment="1">
      <alignment horizontal="left" vertical="center"/>
    </xf>
    <xf numFmtId="0" fontId="19" fillId="5" borderId="259" xfId="0" applyFont="1" applyFill="1" applyBorder="1" applyAlignment="1">
      <alignment horizontal="distributed" vertical="center" wrapText="1"/>
    </xf>
    <xf numFmtId="0" fontId="19" fillId="5" borderId="0" xfId="0" applyFont="1" applyFill="1" applyAlignment="1">
      <alignment horizontal="distributed" vertical="center" wrapText="1"/>
    </xf>
    <xf numFmtId="0" fontId="19" fillId="0" borderId="0" xfId="0" applyFont="1" applyAlignment="1">
      <alignment horizontal="left" vertical="center" wrapText="1"/>
    </xf>
    <xf numFmtId="49" fontId="16" fillId="0" borderId="0" xfId="0" applyNumberFormat="1"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9" fillId="5" borderId="263" xfId="0" applyFont="1" applyFill="1" applyBorder="1" applyAlignment="1">
      <alignment horizontal="distributed" vertical="center" wrapText="1"/>
    </xf>
    <xf numFmtId="0" fontId="19" fillId="5" borderId="262" xfId="0" applyFont="1" applyFill="1" applyBorder="1" applyAlignment="1">
      <alignment horizontal="distributed" vertical="center" wrapText="1"/>
    </xf>
    <xf numFmtId="0" fontId="19" fillId="5" borderId="222" xfId="0" applyFont="1" applyFill="1" applyBorder="1" applyAlignment="1">
      <alignment horizontal="distributed" vertical="center" wrapText="1"/>
    </xf>
    <xf numFmtId="0" fontId="141" fillId="0" borderId="258" xfId="0" applyFont="1" applyBorder="1" applyAlignment="1">
      <alignment horizontal="center" vertical="center" shrinkToFit="1"/>
    </xf>
    <xf numFmtId="0" fontId="141" fillId="0" borderId="259" xfId="0" applyFont="1" applyBorder="1" applyAlignment="1">
      <alignment horizontal="center" vertical="center" shrinkToFit="1"/>
    </xf>
    <xf numFmtId="0" fontId="141" fillId="0" borderId="5" xfId="0" applyFont="1" applyBorder="1" applyAlignment="1">
      <alignment horizontal="center" vertical="center" shrinkToFit="1"/>
    </xf>
    <xf numFmtId="49" fontId="141" fillId="0" borderId="259" xfId="0" applyNumberFormat="1" applyFont="1" applyBorder="1" applyAlignment="1">
      <alignment horizontal="center" vertical="center"/>
    </xf>
    <xf numFmtId="49" fontId="86" fillId="0" borderId="259" xfId="0" applyNumberFormat="1" applyFont="1" applyBorder="1" applyAlignment="1">
      <alignment horizontal="center" vertical="center"/>
    </xf>
    <xf numFmtId="0" fontId="86" fillId="0" borderId="259" xfId="0" applyFont="1" applyBorder="1" applyAlignment="1">
      <alignment horizontal="center" vertical="center"/>
    </xf>
    <xf numFmtId="0" fontId="86" fillId="0" borderId="222" xfId="0" applyFont="1" applyBorder="1" applyAlignment="1">
      <alignment horizontal="center" vertical="center"/>
    </xf>
    <xf numFmtId="0" fontId="11" fillId="0" borderId="0" xfId="0" applyFont="1" applyAlignment="1">
      <alignment horizontal="left" vertical="center" wrapText="1"/>
    </xf>
    <xf numFmtId="0" fontId="22" fillId="0" borderId="0" xfId="0" applyFont="1" applyAlignment="1">
      <alignment horizontal="left" vertical="center" wrapText="1"/>
    </xf>
    <xf numFmtId="0" fontId="19" fillId="0" borderId="265" xfId="0" applyFont="1" applyBorder="1" applyAlignment="1">
      <alignment horizontal="center" vertical="center"/>
    </xf>
    <xf numFmtId="0" fontId="19" fillId="0" borderId="266" xfId="0" applyFont="1" applyBorder="1" applyAlignment="1">
      <alignment horizontal="center" vertical="center"/>
    </xf>
    <xf numFmtId="0" fontId="19" fillId="0" borderId="267" xfId="0" applyFont="1" applyBorder="1" applyAlignment="1">
      <alignment horizontal="center" vertical="center"/>
    </xf>
    <xf numFmtId="0" fontId="11" fillId="5" borderId="259" xfId="0" applyFont="1" applyFill="1" applyBorder="1" applyAlignment="1">
      <alignment horizontal="distributed" vertical="center" wrapText="1"/>
    </xf>
    <xf numFmtId="0" fontId="11" fillId="5" borderId="0" xfId="0" applyFont="1" applyFill="1" applyAlignment="1">
      <alignment horizontal="distributed" vertical="center" wrapText="1"/>
    </xf>
    <xf numFmtId="0" fontId="11" fillId="5" borderId="222" xfId="0" applyFont="1" applyFill="1" applyBorder="1" applyAlignment="1">
      <alignment horizontal="distributed" vertical="center" wrapText="1"/>
    </xf>
    <xf numFmtId="0" fontId="19" fillId="5" borderId="258" xfId="0" applyFont="1" applyFill="1" applyBorder="1" applyAlignment="1">
      <alignment horizontal="left" vertical="top" wrapText="1" shrinkToFit="1"/>
    </xf>
    <xf numFmtId="0" fontId="19" fillId="5" borderId="259" xfId="0" applyFont="1" applyFill="1" applyBorder="1" applyAlignment="1">
      <alignment horizontal="left" vertical="top" wrapText="1" shrinkToFit="1"/>
    </xf>
    <xf numFmtId="0" fontId="19" fillId="5" borderId="260" xfId="0" applyFont="1" applyFill="1" applyBorder="1" applyAlignment="1">
      <alignment horizontal="left" vertical="top" wrapText="1" shrinkToFit="1"/>
    </xf>
    <xf numFmtId="0" fontId="19" fillId="5" borderId="0" xfId="0" applyFont="1" applyFill="1" applyAlignment="1">
      <alignment horizontal="center" vertical="center" wrapText="1" shrinkToFit="1"/>
    </xf>
    <xf numFmtId="0" fontId="19" fillId="5" borderId="0" xfId="0" applyFont="1" applyFill="1" applyAlignment="1">
      <alignment horizontal="left" vertical="center" shrinkToFit="1"/>
    </xf>
    <xf numFmtId="0" fontId="17" fillId="0" borderId="137" xfId="3" applyFont="1" applyBorder="1" applyAlignment="1">
      <alignment horizontal="left" vertical="top" wrapText="1"/>
    </xf>
    <xf numFmtId="0" fontId="17" fillId="0" borderId="138" xfId="3" applyFont="1" applyBorder="1" applyAlignment="1">
      <alignment horizontal="left" vertical="top" wrapText="1"/>
    </xf>
    <xf numFmtId="0" fontId="17" fillId="0" borderId="139" xfId="3" applyFont="1" applyBorder="1" applyAlignment="1">
      <alignment horizontal="left" vertical="top" wrapText="1"/>
    </xf>
    <xf numFmtId="0" fontId="174" fillId="0" borderId="0" xfId="3" applyFont="1" applyAlignment="1">
      <alignment horizontal="center" vertical="center"/>
    </xf>
    <xf numFmtId="0" fontId="17" fillId="0" borderId="0" xfId="3" applyFont="1" applyAlignment="1">
      <alignment horizontal="left" vertical="center" wrapText="1"/>
    </xf>
    <xf numFmtId="0" fontId="17" fillId="0" borderId="137" xfId="3" applyFont="1" applyBorder="1" applyAlignment="1">
      <alignment horizontal="left" vertical="top"/>
    </xf>
    <xf numFmtId="0" fontId="17" fillId="0" borderId="139" xfId="3" applyFont="1" applyBorder="1" applyAlignment="1">
      <alignment horizontal="left" vertical="top"/>
    </xf>
    <xf numFmtId="0" fontId="17" fillId="0" borderId="138" xfId="3" applyFont="1" applyBorder="1" applyAlignment="1">
      <alignment horizontal="left" vertical="top"/>
    </xf>
    <xf numFmtId="0" fontId="17" fillId="0" borderId="142" xfId="3" applyFont="1" applyBorder="1" applyAlignment="1">
      <alignment horizontal="left" vertical="top" wrapText="1"/>
    </xf>
    <xf numFmtId="0" fontId="17" fillId="0" borderId="141" xfId="3" applyFont="1" applyBorder="1" applyAlignment="1">
      <alignment horizontal="left" vertical="top" wrapText="1"/>
    </xf>
    <xf numFmtId="0" fontId="17" fillId="0" borderId="143" xfId="3" applyFont="1" applyBorder="1" applyAlignment="1">
      <alignment horizontal="left" vertical="top" wrapText="1"/>
    </xf>
    <xf numFmtId="0" fontId="17" fillId="0" borderId="11" xfId="3" applyFont="1" applyBorder="1" applyAlignment="1">
      <alignment horizontal="left" vertical="top" wrapText="1"/>
    </xf>
    <xf numFmtId="0" fontId="17" fillId="0" borderId="247" xfId="3" applyFont="1" applyBorder="1" applyAlignment="1">
      <alignment horizontal="left" vertical="top" wrapText="1"/>
    </xf>
    <xf numFmtId="0" fontId="17" fillId="0" borderId="0" xfId="3" applyFont="1" applyAlignment="1">
      <alignment horizontal="left" vertical="top" wrapText="1"/>
    </xf>
    <xf numFmtId="0" fontId="17" fillId="0" borderId="145" xfId="3" applyFont="1" applyBorder="1" applyAlignment="1">
      <alignment horizontal="left" vertical="top" wrapText="1"/>
    </xf>
    <xf numFmtId="0" fontId="17" fillId="0" borderId="144" xfId="3" applyFont="1" applyBorder="1" applyAlignment="1">
      <alignment horizontal="left" vertical="top" wrapText="1"/>
    </xf>
    <xf numFmtId="0" fontId="17" fillId="0" borderId="146" xfId="3" applyFont="1" applyBorder="1" applyAlignment="1">
      <alignment horizontal="left" vertical="top" wrapText="1"/>
    </xf>
    <xf numFmtId="0" fontId="202" fillId="0" borderId="63" xfId="20" applyFont="1" applyBorder="1" applyAlignment="1">
      <alignment vertical="center" wrapText="1"/>
    </xf>
    <xf numFmtId="0" fontId="1" fillId="0" borderId="0" xfId="20" applyAlignment="1">
      <alignment vertical="center" wrapText="1"/>
    </xf>
    <xf numFmtId="0" fontId="1" fillId="0" borderId="247" xfId="20" applyBorder="1" applyAlignment="1">
      <alignment vertical="center" wrapText="1"/>
    </xf>
    <xf numFmtId="0" fontId="1" fillId="0" borderId="63" xfId="20" applyBorder="1" applyAlignment="1">
      <alignment vertical="center" wrapText="1"/>
    </xf>
    <xf numFmtId="0" fontId="210" fillId="0" borderId="296" xfId="1" applyFont="1" applyBorder="1" applyAlignment="1" applyProtection="1">
      <alignment horizontal="center" vertical="center" wrapText="1"/>
    </xf>
    <xf numFmtId="0" fontId="210" fillId="0" borderId="119" xfId="1" applyFont="1" applyBorder="1" applyAlignment="1" applyProtection="1">
      <alignment horizontal="center" vertical="center" wrapText="1"/>
    </xf>
    <xf numFmtId="0" fontId="210" fillId="0" borderId="294" xfId="1" applyFont="1" applyBorder="1" applyAlignment="1" applyProtection="1">
      <alignment horizontal="center" vertical="center" wrapText="1"/>
    </xf>
    <xf numFmtId="0" fontId="210" fillId="0" borderId="295" xfId="1" applyFont="1" applyBorder="1" applyAlignment="1" applyProtection="1">
      <alignment horizontal="center" vertical="center" wrapText="1"/>
    </xf>
    <xf numFmtId="0" fontId="210" fillId="0" borderId="0" xfId="1" applyFont="1" applyBorder="1" applyAlignment="1" applyProtection="1">
      <alignment horizontal="center" vertical="center" wrapText="1"/>
    </xf>
    <xf numFmtId="0" fontId="210" fillId="0" borderId="45" xfId="1" applyFont="1" applyBorder="1" applyAlignment="1" applyProtection="1">
      <alignment horizontal="center" vertical="center" wrapText="1"/>
    </xf>
    <xf numFmtId="0" fontId="210" fillId="0" borderId="42" xfId="1" applyFont="1" applyBorder="1" applyAlignment="1" applyProtection="1">
      <alignment horizontal="center" vertical="center" wrapText="1"/>
    </xf>
    <xf numFmtId="0" fontId="210" fillId="0" borderId="268" xfId="1" applyFont="1" applyBorder="1" applyAlignment="1" applyProtection="1">
      <alignment horizontal="center" vertical="center" wrapText="1"/>
    </xf>
    <xf numFmtId="0" fontId="210" fillId="0" borderId="124" xfId="1" applyFont="1" applyBorder="1" applyAlignment="1" applyProtection="1">
      <alignment horizontal="center" vertical="center" wrapText="1"/>
    </xf>
    <xf numFmtId="0" fontId="197" fillId="0" borderId="290" xfId="20" applyFont="1" applyBorder="1" applyAlignment="1">
      <alignment horizontal="right" vertical="top" wrapText="1"/>
    </xf>
    <xf numFmtId="0" fontId="193" fillId="0" borderId="0" xfId="20" applyFont="1" applyAlignment="1">
      <alignment horizontal="right" vertical="top" wrapText="1"/>
    </xf>
    <xf numFmtId="0" fontId="199" fillId="0" borderId="0" xfId="20" applyFont="1" applyAlignment="1">
      <alignment horizontal="right" vertical="top" shrinkToFit="1"/>
    </xf>
    <xf numFmtId="0" fontId="197" fillId="0" borderId="0" xfId="20" applyFont="1" applyAlignment="1">
      <alignment horizontal="right" vertical="top" shrinkToFit="1"/>
    </xf>
    <xf numFmtId="0" fontId="201" fillId="0" borderId="0" xfId="20" applyFont="1" applyAlignment="1">
      <alignment horizontal="left" vertical="center" wrapText="1"/>
    </xf>
    <xf numFmtId="0" fontId="131" fillId="0" borderId="0" xfId="20" applyFont="1" applyAlignment="1">
      <alignment vertical="center" wrapText="1"/>
    </xf>
    <xf numFmtId="0" fontId="201" fillId="0" borderId="0" xfId="20" applyFont="1" applyAlignment="1">
      <alignment vertical="center" wrapText="1"/>
    </xf>
    <xf numFmtId="0" fontId="196" fillId="0" borderId="0" xfId="20" applyFont="1">
      <alignment vertical="center"/>
    </xf>
    <xf numFmtId="0" fontId="201" fillId="0" borderId="65" xfId="20" applyFont="1" applyBorder="1" applyAlignment="1">
      <alignment horizontal="left" vertical="center" wrapText="1" shrinkToFit="1"/>
    </xf>
    <xf numFmtId="0" fontId="201" fillId="0" borderId="65" xfId="20" applyFont="1" applyBorder="1" applyAlignment="1">
      <alignment horizontal="left" vertical="center" shrinkToFit="1"/>
    </xf>
    <xf numFmtId="0" fontId="202" fillId="0" borderId="0" xfId="20" applyFont="1" applyAlignment="1">
      <alignment vertical="top" wrapText="1"/>
    </xf>
    <xf numFmtId="176" fontId="202" fillId="0" borderId="0" xfId="20" applyNumberFormat="1" applyFont="1" applyAlignment="1">
      <alignment vertical="top" wrapText="1"/>
    </xf>
    <xf numFmtId="0" fontId="1" fillId="0" borderId="0" xfId="20" applyAlignment="1">
      <alignment vertical="top" wrapText="1"/>
    </xf>
    <xf numFmtId="0" fontId="202" fillId="0" borderId="0" xfId="20" applyFont="1" applyAlignment="1">
      <alignment horizontal="left" vertical="top" wrapText="1"/>
    </xf>
    <xf numFmtId="176" fontId="202" fillId="0" borderId="0" xfId="20" applyNumberFormat="1" applyFont="1" applyAlignment="1">
      <alignment vertical="top" shrinkToFit="1"/>
    </xf>
    <xf numFmtId="0" fontId="1" fillId="0" borderId="0" xfId="20" applyAlignment="1">
      <alignment vertical="top" shrinkToFit="1"/>
    </xf>
    <xf numFmtId="0" fontId="46" fillId="0" borderId="0" xfId="20" applyFont="1" applyAlignment="1">
      <alignment vertical="top" wrapText="1"/>
    </xf>
    <xf numFmtId="0" fontId="202" fillId="0" borderId="0" xfId="20" applyFont="1" applyAlignment="1">
      <alignment horizontal="left" vertical="top"/>
    </xf>
    <xf numFmtId="0" fontId="1" fillId="0" borderId="0" xfId="20" applyAlignment="1">
      <alignment horizontal="left" vertical="top"/>
    </xf>
    <xf numFmtId="0" fontId="203" fillId="0" borderId="281" xfId="20" applyFont="1" applyBorder="1" applyAlignment="1"/>
    <xf numFmtId="0" fontId="203" fillId="0" borderId="0" xfId="20" applyFont="1" applyAlignment="1"/>
    <xf numFmtId="0" fontId="200" fillId="0" borderId="295" xfId="20" applyFont="1" applyBorder="1" applyAlignment="1">
      <alignment horizontal="center" vertical="center"/>
    </xf>
    <xf numFmtId="0" fontId="196" fillId="0" borderId="295" xfId="20" applyFont="1" applyBorder="1">
      <alignment vertical="center"/>
    </xf>
    <xf numFmtId="0" fontId="198" fillId="11" borderId="295" xfId="20" applyFont="1" applyFill="1" applyBorder="1" applyAlignment="1">
      <alignment horizontal="left" vertical="center" shrinkToFit="1"/>
    </xf>
    <xf numFmtId="0" fontId="1" fillId="11" borderId="0" xfId="20" applyFill="1" applyAlignment="1">
      <alignment vertical="center" shrinkToFit="1"/>
    </xf>
    <xf numFmtId="0" fontId="1" fillId="0" borderId="0" xfId="20" applyAlignment="1">
      <alignment vertical="center" shrinkToFit="1"/>
    </xf>
    <xf numFmtId="0" fontId="1" fillId="11" borderId="295" xfId="20" applyFill="1" applyBorder="1" applyAlignment="1">
      <alignment vertical="center" shrinkToFit="1"/>
    </xf>
    <xf numFmtId="0" fontId="204" fillId="11" borderId="0" xfId="20" applyFont="1" applyFill="1" applyAlignment="1">
      <alignment vertical="center" shrinkToFit="1"/>
    </xf>
    <xf numFmtId="0" fontId="198" fillId="11" borderId="297" xfId="20" applyFont="1" applyFill="1" applyBorder="1" applyAlignment="1">
      <alignment horizontal="center" vertical="center" shrinkToFit="1"/>
    </xf>
    <xf numFmtId="0" fontId="1" fillId="11" borderId="298" xfId="20" applyFill="1" applyBorder="1" applyAlignment="1">
      <alignment horizontal="center" vertical="center" shrinkToFit="1"/>
    </xf>
    <xf numFmtId="0" fontId="1" fillId="11" borderId="299" xfId="20" applyFill="1" applyBorder="1" applyAlignment="1">
      <alignment horizontal="center" vertical="center" shrinkToFit="1"/>
    </xf>
    <xf numFmtId="0" fontId="1" fillId="0" borderId="300" xfId="20" applyBorder="1" applyAlignment="1">
      <alignment horizontal="center" vertical="center"/>
    </xf>
    <xf numFmtId="0" fontId="1" fillId="0" borderId="298" xfId="20" applyBorder="1" applyAlignment="1">
      <alignment horizontal="center" vertical="center"/>
    </xf>
    <xf numFmtId="49" fontId="198" fillId="0" borderId="298" xfId="20" applyNumberFormat="1" applyFont="1" applyBorder="1" applyAlignment="1">
      <alignment horizontal="center" vertical="center"/>
    </xf>
    <xf numFmtId="0" fontId="198" fillId="0" borderId="298" xfId="20" applyFont="1" applyBorder="1" applyAlignment="1">
      <alignment horizontal="center" vertical="center"/>
    </xf>
    <xf numFmtId="49" fontId="199" fillId="0" borderId="298" xfId="20" applyNumberFormat="1" applyFont="1" applyBorder="1" applyAlignment="1">
      <alignment horizontal="center" vertical="center"/>
    </xf>
    <xf numFmtId="0" fontId="199" fillId="0" borderId="298" xfId="20" applyFont="1" applyBorder="1" applyAlignment="1">
      <alignment horizontal="center" vertical="center"/>
    </xf>
    <xf numFmtId="0" fontId="209" fillId="11" borderId="0" xfId="20" applyFont="1" applyFill="1" applyBorder="1" applyAlignment="1" applyProtection="1">
      <alignment horizontal="center" vertical="center" wrapText="1"/>
      <protection locked="0"/>
    </xf>
    <xf numFmtId="0" fontId="198" fillId="11" borderId="302" xfId="20" applyFont="1" applyFill="1" applyBorder="1" applyAlignment="1">
      <alignment horizontal="center" vertical="center" shrinkToFit="1"/>
    </xf>
    <xf numFmtId="0" fontId="1" fillId="11" borderId="65" xfId="20" applyFill="1" applyBorder="1" applyAlignment="1">
      <alignment horizontal="center" vertical="center" shrinkToFit="1"/>
    </xf>
    <xf numFmtId="0" fontId="1" fillId="11" borderId="66" xfId="20" applyFill="1" applyBorder="1" applyAlignment="1">
      <alignment horizontal="center" vertical="center" shrinkToFit="1"/>
    </xf>
    <xf numFmtId="49" fontId="1" fillId="0" borderId="64" xfId="20" applyNumberFormat="1" applyBorder="1" applyAlignment="1">
      <alignment horizontal="left" vertical="center"/>
    </xf>
    <xf numFmtId="0" fontId="1" fillId="0" borderId="65" xfId="20" applyBorder="1" applyAlignment="1">
      <alignment horizontal="left" vertical="center"/>
    </xf>
    <xf numFmtId="0" fontId="1" fillId="0" borderId="303" xfId="20" applyBorder="1" applyAlignment="1">
      <alignment horizontal="left" vertical="center"/>
    </xf>
    <xf numFmtId="0" fontId="202" fillId="0" borderId="0" xfId="20" applyFont="1" applyAlignment="1">
      <alignment horizontal="right" vertical="center"/>
    </xf>
    <xf numFmtId="0" fontId="75" fillId="0" borderId="0" xfId="20" applyFont="1" applyAlignment="1">
      <alignment horizontal="right" vertical="center"/>
    </xf>
    <xf numFmtId="0" fontId="199" fillId="11" borderId="295" xfId="20" applyFont="1" applyFill="1" applyBorder="1" applyAlignment="1">
      <alignment horizontal="center" vertical="center" wrapText="1"/>
    </xf>
    <xf numFmtId="0" fontId="1" fillId="11" borderId="0" xfId="20" applyFill="1" applyAlignment="1">
      <alignment horizontal="center" vertical="center" wrapText="1"/>
    </xf>
    <xf numFmtId="0" fontId="1" fillId="11" borderId="247" xfId="20" applyFill="1" applyBorder="1" applyAlignment="1">
      <alignment horizontal="center" vertical="center" wrapText="1"/>
    </xf>
    <xf numFmtId="49" fontId="197" fillId="0" borderId="137" xfId="20" applyNumberFormat="1" applyFont="1" applyBorder="1" applyAlignment="1">
      <alignment horizontal="center" vertical="center"/>
    </xf>
    <xf numFmtId="0" fontId="197" fillId="0" borderId="138" xfId="20" applyFont="1" applyBorder="1" applyAlignment="1">
      <alignment horizontal="center" vertical="center"/>
    </xf>
    <xf numFmtId="49" fontId="199" fillId="0" borderId="138" xfId="20" applyNumberFormat="1" applyFont="1" applyBorder="1" applyAlignment="1">
      <alignment horizontal="center" vertical="center"/>
    </xf>
    <xf numFmtId="0" fontId="199" fillId="0" borderId="138" xfId="20" applyFont="1" applyBorder="1" applyAlignment="1">
      <alignment horizontal="center" vertical="center"/>
    </xf>
    <xf numFmtId="0" fontId="199" fillId="0" borderId="138" xfId="20" applyNumberFormat="1" applyFont="1" applyBorder="1" applyAlignment="1">
      <alignment horizontal="center" vertical="center"/>
    </xf>
    <xf numFmtId="0" fontId="198" fillId="11" borderId="304" xfId="20" applyFont="1" applyFill="1" applyBorder="1" applyAlignment="1">
      <alignment horizontal="center" vertical="center" shrinkToFit="1"/>
    </xf>
    <xf numFmtId="0" fontId="1" fillId="11" borderId="138" xfId="20" applyFill="1" applyBorder="1" applyAlignment="1">
      <alignment horizontal="center" vertical="center" shrinkToFit="1"/>
    </xf>
    <xf numFmtId="0" fontId="1" fillId="11" borderId="139" xfId="20" applyFill="1" applyBorder="1" applyAlignment="1">
      <alignment horizontal="center" vertical="center" shrinkToFit="1"/>
    </xf>
    <xf numFmtId="49" fontId="198" fillId="0" borderId="137" xfId="20" applyNumberFormat="1" applyFont="1" applyBorder="1" applyAlignment="1">
      <alignment horizontal="left" vertical="center"/>
    </xf>
    <xf numFmtId="0" fontId="198" fillId="0" borderId="138" xfId="20" applyFont="1" applyBorder="1" applyAlignment="1">
      <alignment horizontal="left" vertical="center"/>
    </xf>
    <xf numFmtId="0" fontId="198" fillId="0" borderId="149" xfId="20" applyFont="1" applyBorder="1" applyAlignment="1">
      <alignment horizontal="left" vertical="center"/>
    </xf>
    <xf numFmtId="0" fontId="198" fillId="11" borderId="295" xfId="20" applyFont="1" applyFill="1" applyBorder="1" applyAlignment="1">
      <alignment horizontal="center" vertical="center" shrinkToFit="1"/>
    </xf>
    <xf numFmtId="0" fontId="1" fillId="11" borderId="0" xfId="20" applyFill="1" applyAlignment="1">
      <alignment horizontal="center" vertical="center" shrinkToFit="1"/>
    </xf>
    <xf numFmtId="0" fontId="1" fillId="11" borderId="247" xfId="20" applyFill="1" applyBorder="1" applyAlignment="1">
      <alignment horizontal="center" vertical="center" shrinkToFit="1"/>
    </xf>
    <xf numFmtId="49" fontId="1" fillId="0" borderId="138" xfId="20" applyNumberFormat="1" applyBorder="1" applyAlignment="1">
      <alignment horizontal="center" vertical="center"/>
    </xf>
    <xf numFmtId="0" fontId="1" fillId="0" borderId="138" xfId="20" applyNumberFormat="1" applyBorder="1" applyAlignment="1">
      <alignment horizontal="center" vertical="center"/>
    </xf>
    <xf numFmtId="0" fontId="207" fillId="0" borderId="0" xfId="20" applyFont="1" applyAlignment="1">
      <alignment horizontal="center"/>
    </xf>
    <xf numFmtId="0" fontId="208" fillId="0" borderId="0" xfId="20" applyFont="1" applyAlignment="1">
      <alignment horizontal="center"/>
    </xf>
    <xf numFmtId="0" fontId="198" fillId="0" borderId="139" xfId="20" applyFont="1" applyBorder="1" applyAlignment="1">
      <alignment horizontal="left" vertical="center"/>
    </xf>
    <xf numFmtId="0" fontId="198" fillId="11" borderId="137" xfId="20" applyFont="1" applyFill="1" applyBorder="1" applyAlignment="1">
      <alignment horizontal="center" vertical="center" shrinkToFit="1"/>
    </xf>
    <xf numFmtId="0" fontId="1" fillId="0" borderId="138" xfId="20" applyBorder="1" applyAlignment="1">
      <alignment vertical="center" shrinkToFit="1"/>
    </xf>
    <xf numFmtId="0" fontId="1" fillId="0" borderId="139" xfId="20" applyBorder="1" applyAlignment="1">
      <alignment vertical="center" shrinkToFit="1"/>
    </xf>
    <xf numFmtId="0" fontId="198" fillId="22" borderId="137" xfId="20" applyFont="1" applyFill="1" applyBorder="1" applyAlignment="1" applyProtection="1">
      <alignment horizontal="left" vertical="center"/>
      <protection locked="0"/>
    </xf>
    <xf numFmtId="0" fontId="198" fillId="22" borderId="138" xfId="20" applyFont="1" applyFill="1" applyBorder="1" applyAlignment="1" applyProtection="1">
      <alignment horizontal="left" vertical="center"/>
      <protection locked="0"/>
    </xf>
    <xf numFmtId="0" fontId="198" fillId="22" borderId="149" xfId="20" applyFont="1" applyFill="1" applyBorder="1" applyAlignment="1" applyProtection="1">
      <alignment horizontal="left" vertical="center"/>
      <protection locked="0"/>
    </xf>
    <xf numFmtId="0" fontId="205" fillId="0" borderId="0" xfId="20" applyFont="1" applyAlignment="1">
      <alignment shrinkToFit="1"/>
    </xf>
    <xf numFmtId="0" fontId="206" fillId="0" borderId="0" xfId="20" applyFont="1" applyAlignment="1">
      <alignment shrinkToFit="1"/>
    </xf>
    <xf numFmtId="0" fontId="207" fillId="0" borderId="0" xfId="20" applyFont="1" applyAlignment="1">
      <alignment shrinkToFit="1"/>
    </xf>
    <xf numFmtId="0" fontId="208" fillId="0" borderId="0" xfId="20" applyFont="1" applyAlignment="1">
      <alignment shrinkToFit="1"/>
    </xf>
    <xf numFmtId="0" fontId="1" fillId="11" borderId="42" xfId="20" applyFill="1" applyBorder="1" applyAlignment="1">
      <alignment horizontal="center" vertical="center" shrinkToFit="1"/>
    </xf>
    <xf numFmtId="0" fontId="1" fillId="11" borderId="268" xfId="20" applyFill="1" applyBorder="1" applyAlignment="1">
      <alignment horizontal="center" vertical="center" shrinkToFit="1"/>
    </xf>
    <xf numFmtId="0" fontId="1" fillId="11" borderId="305" xfId="20" applyFill="1" applyBorder="1" applyAlignment="1">
      <alignment horizontal="center" vertical="center" shrinkToFit="1"/>
    </xf>
    <xf numFmtId="49" fontId="1" fillId="0" borderId="142" xfId="20" applyNumberFormat="1" applyBorder="1" applyAlignment="1">
      <alignment horizontal="left" vertical="center"/>
    </xf>
    <xf numFmtId="0" fontId="1" fillId="0" borderId="281" xfId="20" applyNumberFormat="1" applyBorder="1" applyAlignment="1">
      <alignment horizontal="left" vertical="center"/>
    </xf>
    <xf numFmtId="0" fontId="1" fillId="0" borderId="147" xfId="20" applyNumberFormat="1" applyBorder="1" applyAlignment="1">
      <alignment horizontal="left" vertical="center"/>
    </xf>
    <xf numFmtId="0" fontId="1" fillId="0" borderId="110" xfId="20" applyNumberFormat="1" applyBorder="1" applyAlignment="1">
      <alignment horizontal="left" vertical="center"/>
    </xf>
    <xf numFmtId="0" fontId="1" fillId="0" borderId="268" xfId="20" applyNumberFormat="1" applyBorder="1" applyAlignment="1">
      <alignment horizontal="left" vertical="center"/>
    </xf>
    <xf numFmtId="0" fontId="1" fillId="0" borderId="124" xfId="20" applyNumberFormat="1" applyBorder="1" applyAlignment="1">
      <alignment horizontal="left" vertical="center"/>
    </xf>
    <xf numFmtId="0" fontId="118" fillId="0" borderId="166" xfId="20" applyFont="1" applyBorder="1" applyAlignment="1">
      <alignment horizontal="center" vertical="center"/>
    </xf>
    <xf numFmtId="0" fontId="118" fillId="0" borderId="167" xfId="20" applyFont="1" applyBorder="1" applyAlignment="1">
      <alignment horizontal="center" vertical="center"/>
    </xf>
    <xf numFmtId="0" fontId="118" fillId="0" borderId="193" xfId="20" applyFont="1" applyBorder="1" applyAlignment="1">
      <alignment horizontal="center" vertical="center"/>
    </xf>
    <xf numFmtId="0" fontId="1" fillId="0" borderId="151" xfId="20" applyBorder="1" applyAlignment="1">
      <alignment horizontal="center" vertical="center"/>
    </xf>
    <xf numFmtId="0" fontId="1" fillId="0" borderId="152" xfId="20" applyBorder="1" applyAlignment="1">
      <alignment horizontal="center" vertical="center"/>
    </xf>
    <xf numFmtId="0" fontId="1" fillId="0" borderId="156" xfId="20" applyBorder="1" applyAlignment="1">
      <alignment horizontal="center" vertical="center"/>
    </xf>
    <xf numFmtId="0" fontId="1" fillId="0" borderId="157" xfId="20" applyBorder="1" applyAlignment="1">
      <alignment horizontal="center" vertical="center"/>
    </xf>
    <xf numFmtId="0" fontId="1" fillId="0" borderId="312" xfId="20" applyBorder="1" applyAlignment="1">
      <alignment horizontal="center" vertical="center"/>
    </xf>
    <xf numFmtId="0" fontId="1" fillId="0" borderId="153" xfId="20" applyBorder="1" applyAlignment="1">
      <alignment horizontal="center" vertical="center"/>
    </xf>
    <xf numFmtId="0" fontId="1" fillId="0" borderId="42" xfId="20" applyBorder="1" applyAlignment="1">
      <alignment horizontal="center" vertical="center"/>
    </xf>
    <xf numFmtId="0" fontId="1" fillId="0" borderId="268" xfId="20" applyBorder="1" applyAlignment="1">
      <alignment horizontal="center" vertical="center"/>
    </xf>
    <xf numFmtId="0" fontId="1" fillId="0" borderId="275" xfId="20" applyBorder="1" applyAlignment="1">
      <alignment horizontal="center" vertical="center"/>
    </xf>
    <xf numFmtId="0" fontId="1" fillId="0" borderId="194" xfId="20" applyBorder="1" applyAlignment="1">
      <alignment horizontal="center" vertical="center"/>
    </xf>
    <xf numFmtId="0" fontId="1" fillId="0" borderId="172" xfId="20" applyBorder="1" applyAlignment="1">
      <alignment horizontal="center" vertical="center"/>
    </xf>
    <xf numFmtId="0" fontId="1" fillId="0" borderId="124" xfId="20" applyBorder="1" applyAlignment="1">
      <alignment horizontal="center" vertical="center"/>
    </xf>
    <xf numFmtId="0" fontId="1" fillId="0" borderId="158" xfId="20" applyBorder="1" applyAlignment="1">
      <alignment horizontal="center" vertical="center"/>
    </xf>
    <xf numFmtId="0" fontId="118" fillId="0" borderId="309" xfId="20" applyFont="1" applyBorder="1" applyAlignment="1">
      <alignment horizontal="center" vertical="center"/>
    </xf>
    <xf numFmtId="0" fontId="118" fillId="0" borderId="164" xfId="20" applyFont="1" applyBorder="1" applyAlignment="1">
      <alignment horizontal="center" vertical="center"/>
    </xf>
    <xf numFmtId="0" fontId="118" fillId="0" borderId="310" xfId="20" applyFont="1" applyBorder="1" applyAlignment="1">
      <alignment horizontal="center" vertical="center"/>
    </xf>
    <xf numFmtId="0" fontId="118" fillId="0" borderId="163" xfId="20" applyFont="1" applyBorder="1" applyAlignment="1">
      <alignment horizontal="center" vertical="center"/>
    </xf>
    <xf numFmtId="0" fontId="118" fillId="0" borderId="311" xfId="20" applyFont="1" applyBorder="1" applyAlignment="1">
      <alignment horizontal="center" vertical="center"/>
    </xf>
    <xf numFmtId="0" fontId="102" fillId="0" borderId="0" xfId="0" applyFont="1" applyAlignment="1">
      <alignment horizontal="center" vertical="top" wrapText="1"/>
    </xf>
    <xf numFmtId="0" fontId="102" fillId="0" borderId="0" xfId="0" applyFont="1" applyAlignment="1">
      <alignment horizontal="center" vertical="center" wrapText="1"/>
    </xf>
    <xf numFmtId="0" fontId="102" fillId="0" borderId="268" xfId="0" applyFont="1" applyBorder="1" applyAlignment="1">
      <alignment horizontal="center" vertical="center" wrapText="1"/>
    </xf>
    <xf numFmtId="0" fontId="102" fillId="0" borderId="268" xfId="0" applyFont="1" applyBorder="1" applyAlignment="1">
      <alignment horizontal="center" vertical="center" shrinkToFit="1"/>
    </xf>
    <xf numFmtId="0" fontId="102" fillId="0" borderId="268" xfId="0" applyFont="1" applyBorder="1" applyAlignment="1">
      <alignment horizontal="left" vertical="center" wrapText="1"/>
    </xf>
    <xf numFmtId="0" fontId="182" fillId="0" borderId="0" xfId="0" applyFont="1" applyAlignment="1">
      <alignment horizontal="center" vertical="center"/>
    </xf>
    <xf numFmtId="0" fontId="176" fillId="0" borderId="0" xfId="0" applyFont="1" applyAlignment="1">
      <alignment horizontal="center" vertical="center"/>
    </xf>
    <xf numFmtId="0" fontId="180" fillId="0" borderId="0" xfId="0" applyFont="1" applyAlignment="1">
      <alignment horizontal="left" vertical="center"/>
    </xf>
    <xf numFmtId="0" fontId="54" fillId="0" borderId="0" xfId="0" applyFont="1" applyAlignment="1">
      <alignment horizontal="left" vertical="center"/>
    </xf>
    <xf numFmtId="0" fontId="182" fillId="0" borderId="0" xfId="0" applyFont="1" applyAlignment="1">
      <alignment horizontal="right" vertical="center"/>
    </xf>
    <xf numFmtId="0" fontId="182" fillId="0" borderId="0" xfId="0" applyFont="1">
      <alignment vertical="center"/>
    </xf>
    <xf numFmtId="49" fontId="102" fillId="0" borderId="0" xfId="0" applyNumberFormat="1" applyFont="1" applyAlignment="1">
      <alignment horizontal="left" vertical="center" wrapText="1"/>
    </xf>
    <xf numFmtId="0" fontId="102" fillId="0" borderId="0" xfId="0" applyFont="1" applyAlignment="1">
      <alignment horizontal="left" vertical="center" wrapText="1"/>
    </xf>
    <xf numFmtId="49" fontId="102" fillId="0" borderId="268" xfId="0" applyNumberFormat="1" applyFont="1" applyBorder="1" applyAlignment="1">
      <alignment horizontal="center" vertical="center" wrapText="1"/>
    </xf>
    <xf numFmtId="0" fontId="102" fillId="0" borderId="268"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0" fontId="179" fillId="0" borderId="0" xfId="0" applyFont="1" applyAlignment="1">
      <alignment horizontal="center" vertical="center" shrinkToFit="1"/>
    </xf>
    <xf numFmtId="0" fontId="102" fillId="0" borderId="0" xfId="0" applyFont="1" applyAlignment="1">
      <alignment horizontal="center" wrapText="1"/>
    </xf>
    <xf numFmtId="0" fontId="102" fillId="0" borderId="0" xfId="0" applyFont="1" applyAlignment="1">
      <alignment horizontal="left" vertical="center" shrinkToFit="1"/>
    </xf>
    <xf numFmtId="49" fontId="102" fillId="0" borderId="0" xfId="0" applyNumberFormat="1" applyFont="1" applyAlignment="1">
      <alignment horizontal="center" vertical="center" shrinkToFit="1"/>
    </xf>
    <xf numFmtId="0" fontId="179" fillId="0" borderId="0" xfId="0" applyFont="1" applyAlignment="1">
      <alignment horizontal="left" vertical="center" shrinkToFit="1"/>
    </xf>
    <xf numFmtId="49" fontId="102" fillId="0" borderId="268" xfId="0" applyNumberFormat="1" applyFont="1" applyBorder="1" applyAlignment="1">
      <alignment horizontal="center" vertical="center" shrinkToFit="1"/>
    </xf>
    <xf numFmtId="0" fontId="47" fillId="0" borderId="0" xfId="0" applyFont="1" applyFill="1" applyAlignment="1" applyProtection="1">
      <alignment horizontal="center" vertical="center" wrapText="1"/>
      <protection locked="0"/>
    </xf>
    <xf numFmtId="49" fontId="47" fillId="0" borderId="0" xfId="0" applyNumberFormat="1" applyFont="1" applyFill="1" applyAlignment="1" applyProtection="1">
      <alignment horizontal="center" vertical="center" wrapText="1"/>
      <protection locked="0"/>
    </xf>
    <xf numFmtId="0" fontId="102" fillId="0" borderId="32" xfId="0" applyFont="1" applyBorder="1" applyAlignment="1">
      <alignment horizontal="center" vertical="center" wrapText="1"/>
    </xf>
    <xf numFmtId="0" fontId="102" fillId="0" borderId="33" xfId="0" applyFont="1" applyBorder="1" applyAlignment="1">
      <alignment horizontal="center" vertical="center" wrapText="1"/>
    </xf>
    <xf numFmtId="0" fontId="102" fillId="0" borderId="34" xfId="0" applyFont="1" applyBorder="1" applyAlignment="1">
      <alignment horizontal="center" vertical="center" wrapText="1"/>
    </xf>
    <xf numFmtId="0" fontId="102" fillId="0" borderId="0" xfId="0" applyFont="1" applyAlignment="1">
      <alignment horizontal="left" vertical="center"/>
    </xf>
    <xf numFmtId="0" fontId="185" fillId="0" borderId="32"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34" xfId="0" applyFont="1" applyBorder="1" applyAlignment="1">
      <alignment horizontal="center" vertical="center" wrapText="1"/>
    </xf>
    <xf numFmtId="0" fontId="0" fillId="0" borderId="0" xfId="0" applyAlignment="1">
      <alignment horizontal="left" vertical="center" shrinkToFit="1"/>
    </xf>
    <xf numFmtId="0" fontId="186" fillId="0" borderId="0" xfId="0" applyFont="1" applyAlignment="1">
      <alignment horizontal="center" vertical="center" shrinkToFit="1"/>
    </xf>
    <xf numFmtId="0" fontId="102" fillId="0" borderId="0" xfId="0" applyFont="1" applyAlignment="1">
      <alignment horizontal="distributed" vertical="center" shrinkToFit="1"/>
    </xf>
    <xf numFmtId="0" fontId="0" fillId="0" borderId="0" xfId="0" applyAlignment="1">
      <alignment horizontal="center" vertical="center" shrinkToFit="1"/>
    </xf>
    <xf numFmtId="0" fontId="103" fillId="0" borderId="269" xfId="0" applyFont="1" applyBorder="1" applyAlignment="1">
      <alignment horizontal="center" vertical="center" shrinkToFit="1"/>
    </xf>
    <xf numFmtId="0" fontId="103" fillId="0" borderId="144" xfId="0" applyFont="1" applyBorder="1" applyAlignment="1">
      <alignment horizontal="center" vertical="center" shrinkToFit="1"/>
    </xf>
    <xf numFmtId="0" fontId="47" fillId="0" borderId="269" xfId="0" applyFont="1" applyBorder="1" applyAlignment="1">
      <alignment horizontal="center" vertical="center" shrinkToFit="1"/>
    </xf>
    <xf numFmtId="0" fontId="47" fillId="0" borderId="144" xfId="0" applyFont="1" applyBorder="1" applyAlignment="1">
      <alignment horizontal="center" vertical="center" shrinkToFit="1"/>
    </xf>
    <xf numFmtId="0" fontId="47" fillId="0" borderId="271" xfId="0" applyFont="1" applyBorder="1" applyAlignment="1">
      <alignment horizontal="center" vertical="center" shrinkToFit="1"/>
    </xf>
    <xf numFmtId="0" fontId="0" fillId="0" borderId="45" xfId="0" applyBorder="1" applyAlignment="1">
      <alignment horizontal="center" vertical="center" shrinkToFit="1"/>
    </xf>
    <xf numFmtId="0" fontId="0" fillId="0" borderId="268" xfId="0" applyBorder="1" applyAlignment="1">
      <alignment horizontal="center" vertical="center" shrinkToFit="1"/>
    </xf>
    <xf numFmtId="0" fontId="0" fillId="0" borderId="124" xfId="0" applyBorder="1" applyAlignment="1">
      <alignment horizontal="center" vertical="center" shrinkToFit="1"/>
    </xf>
    <xf numFmtId="0" fontId="47" fillId="0" borderId="270" xfId="0" applyFont="1" applyBorder="1" applyAlignment="1">
      <alignment horizontal="center" vertical="center" shrinkToFit="1"/>
    </xf>
    <xf numFmtId="0" fontId="0" fillId="0" borderId="269" xfId="0" applyBorder="1" applyAlignment="1">
      <alignment horizontal="center" vertical="center" shrinkToFit="1"/>
    </xf>
    <xf numFmtId="0" fontId="0" fillId="0" borderId="269" xfId="0" applyBorder="1" applyAlignment="1">
      <alignment vertical="center" shrinkToFit="1"/>
    </xf>
    <xf numFmtId="0" fontId="0" fillId="0" borderId="272" xfId="0" applyBorder="1" applyAlignment="1">
      <alignment vertical="center" shrinkToFit="1"/>
    </xf>
    <xf numFmtId="0" fontId="0" fillId="0" borderId="0" xfId="0" applyAlignment="1">
      <alignment vertical="center" shrinkToFit="1"/>
    </xf>
    <xf numFmtId="0" fontId="0" fillId="0" borderId="247" xfId="0" applyBorder="1" applyAlignment="1">
      <alignment vertical="center" shrinkToFit="1"/>
    </xf>
    <xf numFmtId="0" fontId="0" fillId="0" borderId="144" xfId="0" applyBorder="1" applyAlignment="1">
      <alignment horizontal="center" vertical="center" shrinkToFit="1"/>
    </xf>
    <xf numFmtId="0" fontId="0" fillId="0" borderId="144" xfId="0" applyBorder="1" applyAlignment="1">
      <alignment vertical="center" shrinkToFit="1"/>
    </xf>
    <xf numFmtId="0" fontId="0" fillId="0" borderId="146" xfId="0" applyBorder="1" applyAlignment="1">
      <alignment vertical="center" shrinkToFit="1"/>
    </xf>
    <xf numFmtId="0" fontId="103" fillId="0" borderId="273" xfId="0" applyFont="1" applyBorder="1" applyAlignment="1">
      <alignment horizontal="center" vertical="center" shrinkToFit="1"/>
    </xf>
    <xf numFmtId="0" fontId="103" fillId="0" borderId="270" xfId="0" applyFont="1" applyBorder="1" applyAlignment="1">
      <alignment horizontal="center" vertical="center" shrinkToFit="1"/>
    </xf>
    <xf numFmtId="0" fontId="103" fillId="0" borderId="11" xfId="0" applyFont="1" applyBorder="1" applyAlignment="1">
      <alignment horizontal="center" vertical="center" shrinkToFit="1"/>
    </xf>
    <xf numFmtId="0" fontId="103" fillId="0" borderId="0" xfId="0" applyFont="1" applyAlignment="1">
      <alignment horizontal="center" vertical="center" shrinkToFit="1"/>
    </xf>
    <xf numFmtId="0" fontId="103" fillId="0" borderId="155" xfId="0" applyFont="1" applyBorder="1" applyAlignment="1">
      <alignment horizontal="center" vertical="center" shrinkToFit="1"/>
    </xf>
    <xf numFmtId="0" fontId="103" fillId="0" borderId="145" xfId="0" applyFont="1" applyBorder="1" applyAlignment="1">
      <alignment horizontal="center" vertical="center" shrinkToFit="1"/>
    </xf>
    <xf numFmtId="0" fontId="103" fillId="0" borderId="161" xfId="0" applyFont="1" applyBorder="1" applyAlignment="1">
      <alignment horizontal="center" vertical="center" shrinkToFit="1"/>
    </xf>
    <xf numFmtId="0" fontId="47" fillId="0" borderId="269" xfId="0" applyFont="1" applyBorder="1" applyAlignment="1">
      <alignment vertical="center" shrinkToFit="1"/>
    </xf>
    <xf numFmtId="49" fontId="103" fillId="0" borderId="0" xfId="0" applyNumberFormat="1" applyFont="1" applyAlignment="1">
      <alignment horizontal="center" vertical="center" shrinkToFit="1"/>
    </xf>
    <xf numFmtId="0" fontId="47" fillId="0" borderId="141" xfId="0" applyFont="1" applyBorder="1" applyAlignment="1">
      <alignment horizontal="center" vertical="center" shrinkToFit="1"/>
    </xf>
    <xf numFmtId="0" fontId="0" fillId="0" borderId="141" xfId="0" applyBorder="1" applyAlignment="1">
      <alignment horizontal="center" vertical="center" shrinkToFit="1"/>
    </xf>
    <xf numFmtId="0" fontId="0" fillId="0" borderId="143" xfId="0" applyBorder="1" applyAlignment="1">
      <alignment horizontal="center" vertical="center" shrinkToFit="1"/>
    </xf>
    <xf numFmtId="0" fontId="0" fillId="0" borderId="247" xfId="0" applyBorder="1" applyAlignment="1">
      <alignment horizontal="center" vertical="center" shrinkToFit="1"/>
    </xf>
    <xf numFmtId="0" fontId="0" fillId="0" borderId="146" xfId="0" applyBorder="1" applyAlignment="1">
      <alignment horizontal="center" vertical="center" shrinkToFit="1"/>
    </xf>
    <xf numFmtId="0" fontId="103" fillId="0" borderId="142" xfId="0" applyFont="1" applyBorder="1" applyAlignment="1">
      <alignment horizontal="left" vertical="center" shrinkToFit="1"/>
    </xf>
    <xf numFmtId="0" fontId="103" fillId="0" borderId="141" xfId="0" applyFont="1" applyBorder="1" applyAlignment="1">
      <alignment horizontal="left" vertical="center" shrinkToFit="1"/>
    </xf>
    <xf numFmtId="0" fontId="103" fillId="0" borderId="147" xfId="0" applyFont="1" applyBorder="1" applyAlignment="1">
      <alignment horizontal="left" vertical="center" shrinkToFit="1"/>
    </xf>
    <xf numFmtId="0" fontId="103" fillId="0" borderId="11" xfId="0" applyFont="1" applyBorder="1" applyAlignment="1">
      <alignment horizontal="left" vertical="center" shrinkToFit="1"/>
    </xf>
    <xf numFmtId="0" fontId="103" fillId="0" borderId="0" xfId="0" applyFont="1" applyAlignment="1">
      <alignment horizontal="left" vertical="center" shrinkToFit="1"/>
    </xf>
    <xf numFmtId="0" fontId="103" fillId="0" borderId="45" xfId="0" applyFont="1" applyBorder="1" applyAlignment="1">
      <alignment horizontal="left" vertical="center" shrinkToFit="1"/>
    </xf>
    <xf numFmtId="0" fontId="103" fillId="0" borderId="145" xfId="0" applyFont="1" applyBorder="1" applyAlignment="1">
      <alignment horizontal="left" vertical="center" shrinkToFit="1"/>
    </xf>
    <xf numFmtId="0" fontId="103" fillId="0" borderId="144" xfId="0" applyFont="1" applyBorder="1" applyAlignment="1">
      <alignment horizontal="left" vertical="center" shrinkToFit="1"/>
    </xf>
    <xf numFmtId="0" fontId="103" fillId="0" borderId="148" xfId="0" applyFont="1" applyBorder="1" applyAlignment="1">
      <alignment horizontal="left" vertical="center" shrinkToFit="1"/>
    </xf>
    <xf numFmtId="0" fontId="47" fillId="0" borderId="268" xfId="0" applyFont="1" applyBorder="1" applyAlignment="1">
      <alignment horizontal="center" vertical="center" shrinkToFit="1"/>
    </xf>
    <xf numFmtId="0" fontId="0" fillId="0" borderId="141" xfId="0" applyBorder="1" applyAlignment="1">
      <alignment vertical="center" shrinkToFit="1"/>
    </xf>
    <xf numFmtId="0" fontId="0" fillId="0" borderId="143" xfId="0" applyBorder="1" applyAlignment="1">
      <alignment vertical="center" shrinkToFit="1"/>
    </xf>
    <xf numFmtId="0" fontId="0" fillId="0" borderId="156" xfId="0" applyBorder="1" applyAlignment="1">
      <alignment vertical="center" shrinkToFit="1"/>
    </xf>
    <xf numFmtId="0" fontId="0" fillId="0" borderId="157" xfId="0" applyBorder="1" applyAlignment="1">
      <alignment vertical="center" shrinkToFit="1"/>
    </xf>
    <xf numFmtId="0" fontId="0" fillId="0" borderId="179" xfId="0" applyBorder="1" applyAlignment="1">
      <alignment vertical="center" shrinkToFit="1"/>
    </xf>
    <xf numFmtId="0" fontId="103" fillId="4" borderId="141" xfId="0" applyFont="1" applyFill="1" applyBorder="1" applyAlignment="1" applyProtection="1">
      <alignment horizontal="left" vertical="center" shrinkToFit="1"/>
      <protection locked="0"/>
    </xf>
    <xf numFmtId="0" fontId="103" fillId="4" borderId="174" xfId="0" applyFont="1" applyFill="1" applyBorder="1" applyAlignment="1" applyProtection="1">
      <alignment horizontal="left" vertical="center" shrinkToFit="1"/>
      <protection locked="0"/>
    </xf>
    <xf numFmtId="0" fontId="103" fillId="4" borderId="158" xfId="0" applyFont="1" applyFill="1" applyBorder="1" applyAlignment="1" applyProtection="1">
      <alignment horizontal="left" vertical="center" shrinkToFit="1"/>
      <protection locked="0"/>
    </xf>
    <xf numFmtId="0" fontId="0" fillId="0" borderId="174" xfId="0" applyBorder="1" applyAlignment="1">
      <alignment vertical="center" textRotation="255" shrinkToFit="1"/>
    </xf>
    <xf numFmtId="0" fontId="0" fillId="0" borderId="154" xfId="0" applyBorder="1" applyAlignment="1">
      <alignment vertical="center" textRotation="255" shrinkToFit="1"/>
    </xf>
    <xf numFmtId="0" fontId="0" fillId="0" borderId="155" xfId="0" applyBorder="1" applyAlignment="1">
      <alignment vertical="center" textRotation="255" shrinkToFit="1"/>
    </xf>
    <xf numFmtId="49" fontId="110" fillId="4" borderId="181" xfId="0" applyNumberFormat="1" applyFont="1" applyFill="1" applyBorder="1" applyAlignment="1" applyProtection="1">
      <alignment horizontal="center" vertical="center" shrinkToFit="1"/>
      <protection locked="0"/>
    </xf>
    <xf numFmtId="0" fontId="110" fillId="4" borderId="141" xfId="0" applyFont="1" applyFill="1" applyBorder="1" applyAlignment="1" applyProtection="1">
      <alignment horizontal="center" vertical="center" shrinkToFit="1"/>
      <protection locked="0"/>
    </xf>
    <xf numFmtId="0" fontId="110" fillId="4" borderId="154" xfId="0" applyFont="1" applyFill="1" applyBorder="1" applyAlignment="1" applyProtection="1">
      <alignment horizontal="center" vertical="center" shrinkToFit="1"/>
      <protection locked="0"/>
    </xf>
    <xf numFmtId="0" fontId="110" fillId="4" borderId="0" xfId="0" applyFont="1" applyFill="1" applyAlignment="1" applyProtection="1">
      <alignment horizontal="center" vertical="center" shrinkToFit="1"/>
      <protection locked="0"/>
    </xf>
    <xf numFmtId="0" fontId="110" fillId="4" borderId="156" xfId="0" applyFont="1" applyFill="1" applyBorder="1" applyAlignment="1" applyProtection="1">
      <alignment horizontal="center" vertical="center" shrinkToFit="1"/>
      <protection locked="0"/>
    </xf>
    <xf numFmtId="0" fontId="110" fillId="4" borderId="157" xfId="0" applyFont="1" applyFill="1" applyBorder="1" applyAlignment="1" applyProtection="1">
      <alignment horizontal="center" vertical="center" shrinkToFit="1"/>
      <protection locked="0"/>
    </xf>
    <xf numFmtId="49" fontId="103" fillId="4" borderId="141" xfId="0" applyNumberFormat="1" applyFont="1" applyFill="1" applyBorder="1" applyAlignment="1" applyProtection="1">
      <alignment horizontal="center" vertical="center" shrinkToFit="1"/>
      <protection locked="0"/>
    </xf>
    <xf numFmtId="0" fontId="103" fillId="4" borderId="141" xfId="0" applyFont="1" applyFill="1" applyBorder="1" applyAlignment="1" applyProtection="1">
      <alignment horizontal="center" vertical="center" shrinkToFit="1"/>
      <protection locked="0"/>
    </xf>
    <xf numFmtId="0" fontId="103" fillId="4" borderId="0" xfId="0" applyFont="1" applyFill="1" applyAlignment="1" applyProtection="1">
      <alignment horizontal="center" vertical="center" shrinkToFit="1"/>
      <protection locked="0"/>
    </xf>
    <xf numFmtId="49" fontId="103" fillId="4" borderId="181" xfId="0" applyNumberFormat="1" applyFont="1" applyFill="1" applyBorder="1" applyAlignment="1" applyProtection="1">
      <alignment horizontal="center" vertical="center" shrinkToFit="1"/>
      <protection locked="0"/>
    </xf>
    <xf numFmtId="0" fontId="103" fillId="4" borderId="141" xfId="0" applyNumberFormat="1" applyFont="1" applyFill="1" applyBorder="1" applyAlignment="1" applyProtection="1">
      <alignment horizontal="center" vertical="center" shrinkToFit="1"/>
      <protection locked="0"/>
    </xf>
    <xf numFmtId="0" fontId="103" fillId="4" borderId="147" xfId="0" applyNumberFormat="1" applyFont="1" applyFill="1" applyBorder="1" applyAlignment="1" applyProtection="1">
      <alignment horizontal="center" vertical="center" shrinkToFit="1"/>
      <protection locked="0"/>
    </xf>
    <xf numFmtId="0" fontId="103" fillId="4" borderId="154" xfId="0" applyNumberFormat="1" applyFont="1" applyFill="1" applyBorder="1" applyAlignment="1" applyProtection="1">
      <alignment horizontal="center" vertical="center" shrinkToFit="1"/>
      <protection locked="0"/>
    </xf>
    <xf numFmtId="0" fontId="103" fillId="4" borderId="0" xfId="0" applyNumberFormat="1" applyFont="1" applyFill="1" applyAlignment="1" applyProtection="1">
      <alignment horizontal="center" vertical="center" shrinkToFit="1"/>
      <protection locked="0"/>
    </xf>
    <xf numFmtId="0" fontId="103" fillId="4" borderId="45" xfId="0" applyNumberFormat="1" applyFont="1" applyFill="1" applyBorder="1" applyAlignment="1" applyProtection="1">
      <alignment horizontal="center" vertical="center" shrinkToFit="1"/>
      <protection locked="0"/>
    </xf>
    <xf numFmtId="0" fontId="103" fillId="4" borderId="156" xfId="0" applyNumberFormat="1" applyFont="1" applyFill="1" applyBorder="1" applyAlignment="1" applyProtection="1">
      <alignment horizontal="center" vertical="center" shrinkToFit="1"/>
      <protection locked="0"/>
    </xf>
    <xf numFmtId="0" fontId="103" fillId="4" borderId="157" xfId="0" applyNumberFormat="1" applyFont="1" applyFill="1" applyBorder="1" applyAlignment="1" applyProtection="1">
      <alignment horizontal="center" vertical="center" shrinkToFit="1"/>
      <protection locked="0"/>
    </xf>
    <xf numFmtId="0" fontId="103" fillId="4" borderId="170" xfId="0" applyNumberFormat="1" applyFont="1" applyFill="1" applyBorder="1" applyAlignment="1" applyProtection="1">
      <alignment horizontal="center" vertical="center" shrinkToFit="1"/>
      <protection locked="0"/>
    </xf>
    <xf numFmtId="0" fontId="0" fillId="0" borderId="152" xfId="0" applyBorder="1" applyAlignment="1">
      <alignment vertical="center" shrinkToFit="1"/>
    </xf>
    <xf numFmtId="0" fontId="0" fillId="0" borderId="178" xfId="0" applyBorder="1" applyAlignment="1">
      <alignment vertical="center" shrinkToFit="1"/>
    </xf>
    <xf numFmtId="0" fontId="0" fillId="0" borderId="154" xfId="0" applyBorder="1" applyAlignment="1">
      <alignment vertical="center" shrinkToFit="1"/>
    </xf>
    <xf numFmtId="0" fontId="103" fillId="4" borderId="152" xfId="0" applyFont="1" applyFill="1" applyBorder="1" applyAlignment="1" applyProtection="1">
      <alignment horizontal="left" vertical="center" shrinkToFit="1"/>
      <protection locked="0"/>
    </xf>
    <xf numFmtId="0" fontId="103" fillId="4" borderId="153" xfId="0" applyFont="1" applyFill="1" applyBorder="1" applyAlignment="1" applyProtection="1">
      <alignment horizontal="left" vertical="center" shrinkToFit="1"/>
      <protection locked="0"/>
    </xf>
    <xf numFmtId="0" fontId="103" fillId="4" borderId="11" xfId="0" applyFont="1" applyFill="1" applyBorder="1" applyAlignment="1" applyProtection="1">
      <alignment horizontal="left" vertical="center" shrinkToFit="1"/>
      <protection locked="0"/>
    </xf>
    <xf numFmtId="0" fontId="103" fillId="4" borderId="155" xfId="0" applyFont="1" applyFill="1" applyBorder="1" applyAlignment="1" applyProtection="1">
      <alignment horizontal="left" vertical="center" shrinkToFit="1"/>
      <protection locked="0"/>
    </xf>
    <xf numFmtId="49" fontId="103" fillId="4" borderId="151" xfId="0" applyNumberFormat="1" applyFont="1" applyFill="1" applyBorder="1" applyAlignment="1" applyProtection="1">
      <alignment horizontal="center" vertical="center" shrinkToFit="1"/>
      <protection locked="0"/>
    </xf>
    <xf numFmtId="0" fontId="103" fillId="4" borderId="152" xfId="0" applyNumberFormat="1" applyFont="1" applyFill="1" applyBorder="1" applyAlignment="1" applyProtection="1">
      <alignment horizontal="center" vertical="center" shrinkToFit="1"/>
      <protection locked="0"/>
    </xf>
    <xf numFmtId="0" fontId="47" fillId="0" borderId="152" xfId="0" applyNumberFormat="1" applyFont="1" applyBorder="1" applyAlignment="1">
      <alignment vertical="center" shrinkToFit="1"/>
    </xf>
    <xf numFmtId="0" fontId="0" fillId="0" borderId="0" xfId="0" applyNumberFormat="1" applyAlignment="1">
      <alignment vertical="center" shrinkToFit="1"/>
    </xf>
    <xf numFmtId="0" fontId="0" fillId="0" borderId="157" xfId="0" applyNumberFormat="1" applyBorder="1" applyAlignment="1">
      <alignment vertical="center" shrinkToFit="1"/>
    </xf>
    <xf numFmtId="49" fontId="103" fillId="4" borderId="152" xfId="0" applyNumberFormat="1" applyFont="1" applyFill="1" applyBorder="1" applyAlignment="1" applyProtection="1">
      <alignment horizontal="center" vertical="center" shrinkToFit="1"/>
      <protection locked="0"/>
    </xf>
    <xf numFmtId="0" fontId="46" fillId="0" borderId="174" xfId="0" applyFont="1" applyBorder="1" applyAlignment="1">
      <alignment vertical="center" textRotation="255" shrinkToFit="1"/>
    </xf>
    <xf numFmtId="0" fontId="46" fillId="0" borderId="155" xfId="0" applyFont="1" applyBorder="1" applyAlignment="1">
      <alignment vertical="center" textRotation="255" shrinkToFit="1"/>
    </xf>
    <xf numFmtId="0" fontId="46" fillId="0" borderId="158" xfId="0" applyFont="1" applyBorder="1" applyAlignment="1">
      <alignment vertical="center" textRotation="255" shrinkToFit="1"/>
    </xf>
    <xf numFmtId="0" fontId="103" fillId="4" borderId="153" xfId="0" applyNumberFormat="1" applyFont="1" applyFill="1" applyBorder="1" applyAlignment="1" applyProtection="1">
      <alignment horizontal="center" vertical="center" shrinkToFit="1"/>
      <protection locked="0"/>
    </xf>
    <xf numFmtId="0" fontId="103" fillId="4" borderId="155" xfId="0" applyNumberFormat="1" applyFont="1" applyFill="1" applyBorder="1" applyAlignment="1" applyProtection="1">
      <alignment horizontal="center" vertical="center" shrinkToFit="1"/>
      <protection locked="0"/>
    </xf>
    <xf numFmtId="0" fontId="103" fillId="4" borderId="158" xfId="0" applyNumberFormat="1" applyFont="1" applyFill="1" applyBorder="1" applyAlignment="1" applyProtection="1">
      <alignment horizontal="center" vertical="center" shrinkToFit="1"/>
      <protection locked="0"/>
    </xf>
    <xf numFmtId="49" fontId="103" fillId="0" borderId="141" xfId="0" applyNumberFormat="1" applyFont="1" applyBorder="1" applyAlignment="1">
      <alignment horizontal="center" vertical="center" shrinkToFit="1"/>
    </xf>
    <xf numFmtId="0" fontId="103" fillId="0" borderId="141" xfId="0" applyFont="1" applyBorder="1" applyAlignment="1">
      <alignment horizontal="center" vertical="center" shrinkToFit="1"/>
    </xf>
    <xf numFmtId="0" fontId="0" fillId="0" borderId="167" xfId="0" applyBorder="1" applyAlignment="1">
      <alignment horizontal="center" vertical="center" shrinkToFit="1"/>
    </xf>
    <xf numFmtId="0" fontId="0" fillId="0" borderId="168" xfId="0" applyBorder="1" applyAlignment="1">
      <alignment horizontal="center" vertical="center" shrinkToFit="1"/>
    </xf>
    <xf numFmtId="0" fontId="0" fillId="0" borderId="166" xfId="0" applyBorder="1" applyAlignment="1">
      <alignment horizontal="center" vertical="center" shrinkToFit="1"/>
    </xf>
    <xf numFmtId="0" fontId="0" fillId="0" borderId="274" xfId="0" applyBorder="1" applyAlignment="1">
      <alignment horizontal="center" vertical="center" shrinkToFit="1"/>
    </xf>
    <xf numFmtId="0" fontId="0" fillId="0" borderId="54" xfId="0" applyBorder="1" applyAlignment="1">
      <alignment horizontal="center" vertical="center" shrinkToFit="1"/>
    </xf>
    <xf numFmtId="0" fontId="0" fillId="0" borderId="55" xfId="0" applyBorder="1" applyAlignment="1">
      <alignment horizontal="center" vertical="center" shrinkToFit="1"/>
    </xf>
    <xf numFmtId="0" fontId="47" fillId="0" borderId="152" xfId="0" applyNumberFormat="1" applyFont="1" applyBorder="1" applyAlignment="1">
      <alignment horizontal="center" vertical="center" shrinkToFit="1"/>
    </xf>
    <xf numFmtId="0" fontId="0" fillId="0" borderId="152" xfId="0" applyNumberFormat="1" applyBorder="1" applyAlignment="1">
      <alignment horizontal="center" vertical="center" shrinkToFit="1"/>
    </xf>
    <xf numFmtId="49" fontId="187" fillId="4" borderId="152" xfId="0" applyNumberFormat="1" applyFont="1" applyFill="1" applyBorder="1" applyAlignment="1" applyProtection="1">
      <alignment horizontal="center" vertical="center" shrinkToFit="1"/>
      <protection locked="0"/>
    </xf>
    <xf numFmtId="0" fontId="187" fillId="4" borderId="152" xfId="0" applyNumberFormat="1" applyFont="1" applyFill="1" applyBorder="1" applyAlignment="1" applyProtection="1">
      <alignment horizontal="center" vertical="center" shrinkToFit="1"/>
      <protection locked="0"/>
    </xf>
    <xf numFmtId="0" fontId="47" fillId="0" borderId="172" xfId="0" applyNumberFormat="1" applyFont="1" applyBorder="1" applyAlignment="1">
      <alignment horizontal="center" vertical="center" shrinkToFit="1"/>
    </xf>
    <xf numFmtId="49" fontId="103" fillId="4" borderId="11" xfId="0" applyNumberFormat="1" applyFont="1" applyFill="1" applyBorder="1" applyAlignment="1" applyProtection="1">
      <alignment horizontal="left" vertical="center" shrinkToFit="1"/>
      <protection locked="0"/>
    </xf>
    <xf numFmtId="0" fontId="103" fillId="4" borderId="11" xfId="0" applyNumberFormat="1" applyFont="1" applyFill="1" applyBorder="1" applyAlignment="1" applyProtection="1">
      <alignment horizontal="left" vertical="center" shrinkToFit="1"/>
      <protection locked="0"/>
    </xf>
    <xf numFmtId="0" fontId="103" fillId="4" borderId="110" xfId="0" applyNumberFormat="1" applyFont="1" applyFill="1" applyBorder="1" applyAlignment="1" applyProtection="1">
      <alignment horizontal="left" vertical="center" shrinkToFit="1"/>
      <protection locked="0"/>
    </xf>
    <xf numFmtId="0" fontId="103" fillId="4" borderId="268" xfId="0" applyNumberFormat="1" applyFont="1" applyFill="1" applyBorder="1" applyAlignment="1" applyProtection="1">
      <alignment horizontal="left" vertical="center" shrinkToFit="1"/>
      <protection locked="0"/>
    </xf>
    <xf numFmtId="0" fontId="103" fillId="4" borderId="124" xfId="0" applyNumberFormat="1" applyFont="1" applyFill="1" applyBorder="1" applyAlignment="1" applyProtection="1">
      <alignment horizontal="left" vertical="center" shrinkToFit="1"/>
      <protection locked="0"/>
    </xf>
    <xf numFmtId="0" fontId="96" fillId="0" borderId="172" xfId="0" applyFont="1" applyBorder="1" applyAlignment="1">
      <alignment vertical="center" shrinkToFit="1"/>
    </xf>
    <xf numFmtId="0" fontId="0" fillId="0" borderId="170" xfId="0" applyBorder="1" applyAlignment="1">
      <alignment vertical="center" shrinkToFit="1"/>
    </xf>
    <xf numFmtId="0" fontId="46" fillId="0" borderId="151" xfId="0" applyFont="1" applyBorder="1" applyAlignment="1">
      <alignment horizontal="center" vertical="center" shrinkToFit="1"/>
    </xf>
    <xf numFmtId="0" fontId="46" fillId="0" borderId="178" xfId="0" applyFont="1" applyBorder="1" applyAlignment="1">
      <alignment horizontal="center" vertical="center" shrinkToFit="1"/>
    </xf>
    <xf numFmtId="0" fontId="0" fillId="0" borderId="156" xfId="0" applyBorder="1" applyAlignment="1">
      <alignment horizontal="center" vertical="center" shrinkToFit="1"/>
    </xf>
    <xf numFmtId="0" fontId="0" fillId="0" borderId="157" xfId="0" applyBorder="1" applyAlignment="1">
      <alignment horizontal="center" vertical="center" shrinkToFit="1"/>
    </xf>
    <xf numFmtId="0" fontId="0" fillId="0" borderId="179" xfId="0" applyBorder="1" applyAlignment="1">
      <alignment horizontal="center" vertical="center" shrinkToFit="1"/>
    </xf>
    <xf numFmtId="0" fontId="53" fillId="12" borderId="0" xfId="0" applyFont="1" applyFill="1" applyAlignment="1">
      <alignment horizontal="center" vertical="center" shrinkToFit="1"/>
    </xf>
    <xf numFmtId="0" fontId="46" fillId="0" borderId="152" xfId="0" applyFont="1" applyBorder="1" applyAlignment="1">
      <alignment vertical="center" shrinkToFit="1"/>
    </xf>
    <xf numFmtId="0" fontId="118" fillId="0" borderId="157" xfId="0" applyFont="1" applyBorder="1" applyAlignment="1">
      <alignment vertical="center" shrinkToFit="1"/>
    </xf>
    <xf numFmtId="0" fontId="96" fillId="0" borderId="152" xfId="0" applyFont="1" applyBorder="1" applyAlignment="1">
      <alignment vertical="center" shrinkToFit="1"/>
    </xf>
    <xf numFmtId="0" fontId="187" fillId="4" borderId="152" xfId="0" applyFont="1" applyFill="1" applyBorder="1" applyAlignment="1" applyProtection="1">
      <alignment horizontal="center" vertical="center" shrinkToFit="1"/>
      <protection locked="0"/>
    </xf>
    <xf numFmtId="0" fontId="187" fillId="4" borderId="157" xfId="0" applyFont="1" applyFill="1" applyBorder="1" applyAlignment="1" applyProtection="1">
      <alignment horizontal="center" vertical="center" shrinkToFit="1"/>
      <protection locked="0"/>
    </xf>
    <xf numFmtId="49" fontId="46" fillId="4" borderId="171" xfId="0" applyNumberFormat="1" applyFont="1" applyFill="1" applyBorder="1" applyAlignment="1">
      <alignment horizontal="center" vertical="center" shrinkToFit="1"/>
    </xf>
    <xf numFmtId="0" fontId="46" fillId="4" borderId="152" xfId="0" applyNumberFormat="1" applyFont="1" applyFill="1" applyBorder="1" applyAlignment="1">
      <alignment horizontal="center" vertical="center" shrinkToFit="1"/>
    </xf>
    <xf numFmtId="0" fontId="46" fillId="4" borderId="169" xfId="0" applyNumberFormat="1" applyFont="1" applyFill="1" applyBorder="1" applyAlignment="1">
      <alignment horizontal="center" vertical="center" shrinkToFit="1"/>
    </xf>
    <xf numFmtId="0" fontId="46" fillId="4" borderId="157" xfId="0" applyNumberFormat="1" applyFont="1" applyFill="1" applyBorder="1" applyAlignment="1">
      <alignment horizontal="center" vertical="center" shrinkToFit="1"/>
    </xf>
    <xf numFmtId="0" fontId="47" fillId="0" borderId="269" xfId="0" applyFont="1" applyBorder="1" applyAlignment="1">
      <alignment horizontal="center" vertical="center"/>
    </xf>
    <xf numFmtId="0" fontId="16" fillId="0" borderId="152" xfId="0" applyFont="1" applyBorder="1" applyAlignment="1" applyProtection="1">
      <alignment horizontal="center" vertical="center" shrinkToFit="1"/>
    </xf>
    <xf numFmtId="0" fontId="16" fillId="0" borderId="144" xfId="0" applyFont="1" applyBorder="1" applyAlignment="1" applyProtection="1">
      <alignment horizontal="center" vertical="center" shrinkToFit="1"/>
    </xf>
    <xf numFmtId="49" fontId="103" fillId="21" borderId="152" xfId="0" applyNumberFormat="1" applyFont="1" applyFill="1" applyBorder="1" applyAlignment="1" applyProtection="1">
      <alignment horizontal="center" vertical="center" shrinkToFit="1"/>
    </xf>
    <xf numFmtId="0" fontId="103" fillId="21" borderId="152" xfId="0" applyNumberFormat="1" applyFont="1" applyFill="1" applyBorder="1" applyAlignment="1" applyProtection="1">
      <alignment horizontal="center" vertical="center" shrinkToFit="1"/>
    </xf>
    <xf numFmtId="0" fontId="103" fillId="21" borderId="144" xfId="0" applyNumberFormat="1" applyFont="1" applyFill="1" applyBorder="1" applyAlignment="1" applyProtection="1">
      <alignment horizontal="center" vertical="center" shrinkToFit="1"/>
    </xf>
    <xf numFmtId="0" fontId="16" fillId="0" borderId="172" xfId="0" applyFont="1" applyBorder="1" applyAlignment="1" applyProtection="1">
      <alignment horizontal="center" vertical="center" shrinkToFit="1"/>
    </xf>
    <xf numFmtId="0" fontId="16" fillId="0" borderId="148" xfId="0" applyFont="1" applyBorder="1" applyAlignment="1" applyProtection="1">
      <alignment horizontal="center" vertical="center" shrinkToFit="1"/>
    </xf>
    <xf numFmtId="0" fontId="110" fillId="0" borderId="153" xfId="0" applyFont="1" applyBorder="1" applyAlignment="1" applyProtection="1">
      <alignment horizontal="center" vertical="center" shrinkToFit="1"/>
    </xf>
    <xf numFmtId="0" fontId="110" fillId="0" borderId="144" xfId="0" applyFont="1" applyBorder="1" applyAlignment="1" applyProtection="1">
      <alignment horizontal="center" vertical="center" shrinkToFit="1"/>
    </xf>
    <xf numFmtId="0" fontId="110" fillId="0" borderId="161" xfId="0" applyFont="1" applyBorder="1" applyAlignment="1" applyProtection="1">
      <alignment horizontal="center" vertical="center" shrinkToFit="1"/>
    </xf>
    <xf numFmtId="0" fontId="16" fillId="0" borderId="151" xfId="0" applyFont="1" applyBorder="1" applyAlignment="1" applyProtection="1">
      <alignment horizontal="center" vertical="center" shrinkToFit="1"/>
    </xf>
    <xf numFmtId="0" fontId="16" fillId="0" borderId="153" xfId="0" applyFont="1" applyBorder="1" applyAlignment="1" applyProtection="1">
      <alignment horizontal="center" vertical="center" shrinkToFit="1"/>
    </xf>
    <xf numFmtId="0" fontId="16" fillId="0" borderId="162" xfId="0" applyFont="1" applyBorder="1" applyAlignment="1" applyProtection="1">
      <alignment horizontal="center" vertical="center" shrinkToFit="1"/>
    </xf>
    <xf numFmtId="0" fontId="16" fillId="0" borderId="161" xfId="0" applyFont="1" applyBorder="1" applyAlignment="1" applyProtection="1">
      <alignment horizontal="center" vertical="center" shrinkToFit="1"/>
    </xf>
    <xf numFmtId="49" fontId="103" fillId="12" borderId="151" xfId="0" applyNumberFormat="1" applyFont="1" applyFill="1" applyBorder="1" applyAlignment="1" applyProtection="1">
      <alignment horizontal="center" vertical="center" shrinkToFit="1"/>
    </xf>
    <xf numFmtId="0" fontId="103" fillId="12" borderId="152" xfId="0" applyNumberFormat="1" applyFont="1" applyFill="1" applyBorder="1" applyAlignment="1" applyProtection="1">
      <alignment horizontal="center" vertical="center" shrinkToFit="1"/>
    </xf>
    <xf numFmtId="0" fontId="103" fillId="12" borderId="162" xfId="0" applyNumberFormat="1" applyFont="1" applyFill="1" applyBorder="1" applyAlignment="1" applyProtection="1">
      <alignment horizontal="center" vertical="center" shrinkToFit="1"/>
    </xf>
    <xf numFmtId="0" fontId="103" fillId="12" borderId="144" xfId="0" applyNumberFormat="1" applyFont="1" applyFill="1" applyBorder="1" applyAlignment="1" applyProtection="1">
      <alignment horizontal="center" vertical="center" shrinkToFit="1"/>
    </xf>
    <xf numFmtId="0" fontId="47" fillId="0" borderId="156" xfId="0" applyFont="1" applyBorder="1" applyAlignment="1" applyProtection="1">
      <alignment horizontal="center" vertical="center" shrinkToFit="1"/>
    </xf>
    <xf numFmtId="0" fontId="47" fillId="0" borderId="157" xfId="0" applyFont="1" applyBorder="1" applyAlignment="1" applyProtection="1">
      <alignment horizontal="center" vertical="center" shrinkToFit="1"/>
    </xf>
    <xf numFmtId="0" fontId="47" fillId="0" borderId="179" xfId="0" applyFont="1" applyBorder="1" applyAlignment="1" applyProtection="1">
      <alignment horizontal="center" vertical="center" shrinkToFit="1"/>
    </xf>
    <xf numFmtId="0" fontId="47" fillId="0" borderId="274" xfId="0" applyFont="1" applyBorder="1" applyAlignment="1" applyProtection="1">
      <alignment horizontal="center" vertical="center" shrinkToFit="1"/>
    </xf>
    <xf numFmtId="0" fontId="47" fillId="0" borderId="54" xfId="0" applyFont="1" applyBorder="1" applyAlignment="1" applyProtection="1">
      <alignment horizontal="center" vertical="center" shrinkToFit="1"/>
    </xf>
    <xf numFmtId="0" fontId="47" fillId="0" borderId="55" xfId="0" applyFont="1" applyBorder="1" applyAlignment="1" applyProtection="1">
      <alignment horizontal="center" vertical="center" shrinkToFit="1"/>
    </xf>
    <xf numFmtId="0" fontId="16" fillId="0" borderId="171" xfId="0" applyFont="1" applyBorder="1" applyAlignment="1" applyProtection="1">
      <alignment vertical="center" shrinkToFit="1"/>
    </xf>
    <xf numFmtId="0" fontId="110" fillId="0" borderId="145" xfId="0" applyFont="1" applyBorder="1" applyAlignment="1" applyProtection="1">
      <alignment vertical="center" shrinkToFit="1"/>
    </xf>
    <xf numFmtId="49" fontId="103" fillId="12" borderId="152" xfId="0" applyNumberFormat="1" applyFont="1" applyFill="1" applyBorder="1" applyAlignment="1" applyProtection="1">
      <alignment horizontal="center" vertical="center" shrinkToFit="1"/>
    </xf>
    <xf numFmtId="0" fontId="16" fillId="0" borderId="152" xfId="0" applyFont="1" applyBorder="1" applyAlignment="1" applyProtection="1">
      <alignment vertical="center" shrinkToFit="1"/>
    </xf>
    <xf numFmtId="0" fontId="110" fillId="0" borderId="144" xfId="0" applyFont="1" applyBorder="1" applyAlignment="1" applyProtection="1">
      <alignment vertical="center" shrinkToFit="1"/>
    </xf>
    <xf numFmtId="0" fontId="110" fillId="0" borderId="152" xfId="0" applyFont="1" applyBorder="1" applyAlignment="1" applyProtection="1">
      <alignment horizontal="center" vertical="center" shrinkToFit="1"/>
    </xf>
    <xf numFmtId="49" fontId="187" fillId="21" borderId="152" xfId="0" applyNumberFormat="1" applyFont="1" applyFill="1" applyBorder="1" applyAlignment="1" applyProtection="1">
      <alignment horizontal="center" vertical="center" shrinkToFit="1"/>
    </xf>
    <xf numFmtId="0" fontId="187" fillId="21" borderId="152" xfId="0" applyNumberFormat="1" applyFont="1" applyFill="1" applyBorder="1" applyAlignment="1" applyProtection="1">
      <alignment horizontal="center" vertical="center" shrinkToFit="1"/>
    </xf>
    <xf numFmtId="49" fontId="103" fillId="21" borderId="63" xfId="0" applyNumberFormat="1" applyFont="1" applyFill="1" applyBorder="1" applyAlignment="1" applyProtection="1">
      <alignment horizontal="left" vertical="center" shrinkToFit="1"/>
    </xf>
    <xf numFmtId="0" fontId="103" fillId="21" borderId="0" xfId="0" applyNumberFormat="1" applyFont="1" applyFill="1" applyAlignment="1" applyProtection="1">
      <alignment horizontal="left" vertical="center" shrinkToFit="1"/>
    </xf>
    <xf numFmtId="0" fontId="103" fillId="21" borderId="45" xfId="0" applyNumberFormat="1" applyFont="1" applyFill="1" applyBorder="1" applyAlignment="1" applyProtection="1">
      <alignment horizontal="left" vertical="center" shrinkToFit="1"/>
    </xf>
    <xf numFmtId="0" fontId="103" fillId="21" borderId="63" xfId="0" applyNumberFormat="1" applyFont="1" applyFill="1" applyBorder="1" applyAlignment="1" applyProtection="1">
      <alignment horizontal="left" vertical="center" shrinkToFit="1"/>
    </xf>
    <xf numFmtId="0" fontId="103" fillId="21" borderId="169" xfId="0" applyNumberFormat="1" applyFont="1" applyFill="1" applyBorder="1" applyAlignment="1" applyProtection="1">
      <alignment horizontal="left" vertical="center" shrinkToFit="1"/>
    </xf>
    <xf numFmtId="0" fontId="103" fillId="21" borderId="157" xfId="0" applyNumberFormat="1" applyFont="1" applyFill="1" applyBorder="1" applyAlignment="1" applyProtection="1">
      <alignment horizontal="left" vertical="center" shrinkToFit="1"/>
    </xf>
    <xf numFmtId="0" fontId="103" fillId="21" borderId="170" xfId="0" applyNumberFormat="1" applyFont="1" applyFill="1" applyBorder="1" applyAlignment="1" applyProtection="1">
      <alignment horizontal="left" vertical="center" shrinkToFit="1"/>
    </xf>
    <xf numFmtId="0" fontId="47" fillId="0" borderId="166" xfId="0" applyFont="1" applyBorder="1" applyAlignment="1" applyProtection="1">
      <alignment horizontal="center" vertical="center" shrinkToFit="1"/>
    </xf>
    <xf numFmtId="0" fontId="0" fillId="0" borderId="167" xfId="0" applyBorder="1" applyAlignment="1" applyProtection="1">
      <alignment horizontal="center" vertical="center" shrinkToFit="1"/>
    </xf>
    <xf numFmtId="0" fontId="0" fillId="0" borderId="168" xfId="0" applyBorder="1" applyAlignment="1" applyProtection="1">
      <alignment horizontal="center" vertical="center" shrinkToFit="1"/>
    </xf>
    <xf numFmtId="0" fontId="0" fillId="0" borderId="166" xfId="0" applyBorder="1" applyAlignment="1" applyProtection="1">
      <alignment horizontal="center" vertical="center" shrinkToFit="1"/>
    </xf>
    <xf numFmtId="49" fontId="103" fillId="21" borderId="171" xfId="0" applyNumberFormat="1" applyFont="1" applyFill="1" applyBorder="1" applyAlignment="1" applyProtection="1">
      <alignment horizontal="left" vertical="center" shrinkToFit="1"/>
    </xf>
    <xf numFmtId="0" fontId="103" fillId="21" borderId="152" xfId="0" applyNumberFormat="1" applyFont="1" applyFill="1" applyBorder="1" applyAlignment="1" applyProtection="1">
      <alignment horizontal="left" vertical="center" shrinkToFit="1"/>
    </xf>
    <xf numFmtId="0" fontId="103" fillId="21" borderId="153" xfId="0" applyNumberFormat="1" applyFont="1" applyFill="1" applyBorder="1" applyAlignment="1" applyProtection="1">
      <alignment horizontal="left" vertical="center" shrinkToFit="1"/>
    </xf>
    <xf numFmtId="0" fontId="103" fillId="21" borderId="155" xfId="0" applyNumberFormat="1" applyFont="1" applyFill="1" applyBorder="1" applyAlignment="1" applyProtection="1">
      <alignment horizontal="left" vertical="center" shrinkToFit="1"/>
    </xf>
    <xf numFmtId="0" fontId="103" fillId="21" borderId="158" xfId="0" applyNumberFormat="1" applyFont="1" applyFill="1" applyBorder="1" applyAlignment="1" applyProtection="1">
      <alignment horizontal="left" vertical="center" shrinkToFit="1"/>
    </xf>
    <xf numFmtId="0" fontId="16" fillId="0" borderId="156" xfId="0" applyFont="1" applyBorder="1" applyAlignment="1" applyProtection="1">
      <alignment horizontal="center" vertical="center" shrinkToFit="1"/>
    </xf>
    <xf numFmtId="0" fontId="16" fillId="0" borderId="157" xfId="0" applyFont="1" applyBorder="1" applyAlignment="1" applyProtection="1">
      <alignment horizontal="center" vertical="center" shrinkToFit="1"/>
    </xf>
    <xf numFmtId="0" fontId="16" fillId="0" borderId="158" xfId="0" applyFont="1" applyBorder="1" applyAlignment="1" applyProtection="1">
      <alignment horizontal="center" vertical="center" shrinkToFit="1"/>
    </xf>
    <xf numFmtId="49" fontId="103" fillId="21" borderId="151" xfId="0" applyNumberFormat="1" applyFont="1" applyFill="1" applyBorder="1" applyAlignment="1" applyProtection="1">
      <alignment horizontal="center" vertical="center" shrinkToFit="1"/>
    </xf>
    <xf numFmtId="0" fontId="103" fillId="21" borderId="156" xfId="0" applyNumberFormat="1" applyFont="1" applyFill="1" applyBorder="1" applyAlignment="1" applyProtection="1">
      <alignment horizontal="center" vertical="center" shrinkToFit="1"/>
    </xf>
    <xf numFmtId="0" fontId="103" fillId="21" borderId="157" xfId="0" applyNumberFormat="1" applyFont="1" applyFill="1" applyBorder="1" applyAlignment="1" applyProtection="1">
      <alignment horizontal="center" vertical="center" shrinkToFit="1"/>
    </xf>
    <xf numFmtId="0" fontId="110" fillId="0" borderId="157" xfId="0" applyFont="1" applyBorder="1" applyAlignment="1" applyProtection="1">
      <alignment horizontal="center" vertical="center" shrinkToFit="1"/>
    </xf>
    <xf numFmtId="49" fontId="103" fillId="21" borderId="61" xfId="0" applyNumberFormat="1" applyFont="1" applyFill="1" applyBorder="1" applyAlignment="1" applyProtection="1">
      <alignment horizontal="center" vertical="center" shrinkToFit="1"/>
    </xf>
    <xf numFmtId="0" fontId="103" fillId="21" borderId="61" xfId="0" applyNumberFormat="1" applyFont="1" applyFill="1" applyBorder="1" applyAlignment="1" applyProtection="1">
      <alignment horizontal="center" vertical="center" shrinkToFit="1"/>
    </xf>
    <xf numFmtId="0" fontId="103" fillId="21" borderId="0" xfId="0" applyNumberFormat="1" applyFont="1" applyFill="1" applyAlignment="1" applyProtection="1">
      <alignment horizontal="center" vertical="center" shrinkToFit="1"/>
    </xf>
    <xf numFmtId="0" fontId="16" fillId="0" borderId="61" xfId="0" applyFont="1" applyBorder="1" applyAlignment="1" applyProtection="1">
      <alignment horizontal="center" vertical="center" shrinkToFit="1"/>
    </xf>
    <xf numFmtId="0" fontId="110" fillId="0" borderId="61" xfId="0" applyFont="1" applyBorder="1" applyAlignment="1" applyProtection="1">
      <alignment horizontal="center" vertical="center" shrinkToFit="1"/>
    </xf>
    <xf numFmtId="0" fontId="110" fillId="0" borderId="0" xfId="0" applyFont="1" applyAlignment="1" applyProtection="1">
      <alignment horizontal="center" vertical="center" shrinkToFit="1"/>
    </xf>
    <xf numFmtId="0" fontId="16" fillId="0" borderId="0" xfId="0" applyFont="1" applyAlignment="1" applyProtection="1">
      <alignment horizontal="center" vertical="center" shrinkToFit="1"/>
    </xf>
    <xf numFmtId="0" fontId="16" fillId="0" borderId="181" xfId="0" applyFont="1" applyBorder="1" applyAlignment="1" applyProtection="1">
      <alignment horizontal="center" vertical="center" textRotation="255"/>
    </xf>
    <xf numFmtId="0" fontId="110" fillId="0" borderId="277" xfId="0" applyFont="1" applyBorder="1" applyAlignment="1" applyProtection="1">
      <alignment horizontal="center" vertical="center" textRotation="255"/>
    </xf>
    <xf numFmtId="0" fontId="110" fillId="0" borderId="154" xfId="0" applyFont="1" applyBorder="1" applyAlignment="1" applyProtection="1">
      <alignment horizontal="center" vertical="center" textRotation="255"/>
    </xf>
    <xf numFmtId="0" fontId="110" fillId="0" borderId="155" xfId="0" applyFont="1" applyBorder="1" applyAlignment="1" applyProtection="1">
      <alignment horizontal="center" vertical="center" textRotation="255"/>
    </xf>
    <xf numFmtId="0" fontId="110" fillId="0" borderId="156" xfId="0" applyFont="1" applyBorder="1" applyAlignment="1" applyProtection="1">
      <alignment horizontal="center" vertical="center" textRotation="255"/>
    </xf>
    <xf numFmtId="0" fontId="110" fillId="0" borderId="158" xfId="0" applyFont="1" applyBorder="1" applyAlignment="1" applyProtection="1">
      <alignment horizontal="center" vertical="center" textRotation="255"/>
    </xf>
    <xf numFmtId="49" fontId="103" fillId="12" borderId="181" xfId="0" applyNumberFormat="1" applyFont="1" applyFill="1" applyBorder="1" applyAlignment="1" applyProtection="1">
      <alignment horizontal="center" vertical="center" shrinkToFit="1"/>
    </xf>
    <xf numFmtId="0" fontId="103" fillId="12" borderId="276" xfId="0" applyNumberFormat="1" applyFont="1" applyFill="1" applyBorder="1" applyAlignment="1" applyProtection="1">
      <alignment horizontal="center" vertical="center" shrinkToFit="1"/>
    </xf>
    <xf numFmtId="0" fontId="103" fillId="12" borderId="154" xfId="0" applyNumberFormat="1" applyFont="1" applyFill="1" applyBorder="1" applyAlignment="1" applyProtection="1">
      <alignment horizontal="center" vertical="center" shrinkToFit="1"/>
    </xf>
    <xf numFmtId="0" fontId="103" fillId="12" borderId="45" xfId="0" applyNumberFormat="1" applyFont="1" applyFill="1" applyBorder="1" applyAlignment="1" applyProtection="1">
      <alignment horizontal="center" vertical="center" shrinkToFit="1"/>
    </xf>
    <xf numFmtId="0" fontId="103" fillId="12" borderId="156" xfId="0" applyNumberFormat="1" applyFont="1" applyFill="1" applyBorder="1" applyAlignment="1" applyProtection="1">
      <alignment horizontal="center" vertical="center" shrinkToFit="1"/>
    </xf>
    <xf numFmtId="0" fontId="103" fillId="12" borderId="170" xfId="0" applyNumberFormat="1" applyFont="1" applyFill="1" applyBorder="1" applyAlignment="1" applyProtection="1">
      <alignment horizontal="center" vertical="center" shrinkToFit="1"/>
    </xf>
    <xf numFmtId="0" fontId="47" fillId="0" borderId="140" xfId="0" applyFont="1" applyBorder="1" applyAlignment="1" applyProtection="1">
      <alignment horizontal="center" vertical="center" wrapText="1"/>
    </xf>
    <xf numFmtId="0" fontId="0" fillId="0" borderId="61" xfId="0" applyBorder="1" applyAlignment="1" applyProtection="1">
      <alignment horizontal="center" vertical="center" wrapText="1"/>
    </xf>
    <xf numFmtId="0" fontId="0" fillId="0" borderId="277" xfId="0"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0" xfId="0" applyAlignment="1" applyProtection="1">
      <alignment horizontal="center" vertical="center" wrapText="1"/>
    </xf>
    <xf numFmtId="0" fontId="0" fillId="0" borderId="155" xfId="0" applyBorder="1" applyAlignment="1" applyProtection="1">
      <alignment horizontal="center" vertical="center" wrapText="1"/>
    </xf>
    <xf numFmtId="0" fontId="0" fillId="0" borderId="42" xfId="0" applyBorder="1" applyAlignment="1" applyProtection="1">
      <alignment horizontal="center" vertical="center" wrapText="1"/>
    </xf>
    <xf numFmtId="0" fontId="0" fillId="0" borderId="268" xfId="0" applyBorder="1" applyAlignment="1" applyProtection="1">
      <alignment horizontal="center" vertical="center" wrapText="1"/>
    </xf>
    <xf numFmtId="0" fontId="0" fillId="0" borderId="275" xfId="0" applyBorder="1" applyAlignment="1" applyProtection="1">
      <alignment horizontal="center" vertical="center" wrapText="1"/>
    </xf>
    <xf numFmtId="0" fontId="96" fillId="0" borderId="181" xfId="0" applyFont="1" applyBorder="1" applyAlignment="1" applyProtection="1">
      <alignment horizontal="center" vertical="center" shrinkToFit="1"/>
    </xf>
    <xf numFmtId="0" fontId="192" fillId="0" borderId="61" xfId="0" applyFont="1" applyBorder="1" applyAlignment="1" applyProtection="1">
      <alignment horizontal="center" vertical="center" shrinkToFit="1"/>
    </xf>
    <xf numFmtId="0" fontId="192" fillId="0" borderId="62" xfId="0" applyFont="1" applyBorder="1" applyAlignment="1" applyProtection="1">
      <alignment horizontal="center" vertical="center" shrinkToFit="1"/>
    </xf>
    <xf numFmtId="0" fontId="0" fillId="0" borderId="156" xfId="0" applyBorder="1" applyAlignment="1" applyProtection="1">
      <alignment horizontal="center" vertical="center" shrinkToFit="1"/>
    </xf>
    <xf numFmtId="0" fontId="0" fillId="0" borderId="157" xfId="0" applyBorder="1" applyAlignment="1" applyProtection="1">
      <alignment horizontal="center" vertical="center" shrinkToFit="1"/>
    </xf>
    <xf numFmtId="0" fontId="0" fillId="0" borderId="179" xfId="0" applyBorder="1" applyAlignment="1" applyProtection="1">
      <alignment horizontal="center" vertical="center" shrinkToFit="1"/>
    </xf>
    <xf numFmtId="0" fontId="103" fillId="21" borderId="142" xfId="0" applyNumberFormat="1" applyFont="1" applyFill="1" applyBorder="1" applyAlignment="1" applyProtection="1">
      <alignment horizontal="left" vertical="center" shrinkToFit="1"/>
    </xf>
    <xf numFmtId="0" fontId="103" fillId="21" borderId="61" xfId="0" applyNumberFormat="1" applyFont="1" applyFill="1" applyBorder="1" applyAlignment="1" applyProtection="1">
      <alignment horizontal="left" vertical="center" shrinkToFit="1"/>
    </xf>
    <xf numFmtId="0" fontId="103" fillId="21" borderId="277" xfId="0" applyNumberFormat="1" applyFont="1" applyFill="1" applyBorder="1" applyAlignment="1" applyProtection="1">
      <alignment horizontal="left" vertical="center" shrinkToFit="1"/>
    </xf>
    <xf numFmtId="0" fontId="16" fillId="0" borderId="181" xfId="0" applyFont="1" applyBorder="1" applyAlignment="1" applyProtection="1">
      <alignment horizontal="center" vertical="center" textRotation="255" shrinkToFit="1"/>
    </xf>
    <xf numFmtId="0" fontId="110" fillId="0" borderId="277" xfId="0" applyFont="1" applyBorder="1" applyAlignment="1" applyProtection="1">
      <alignment vertical="center" textRotation="255" shrinkToFit="1"/>
    </xf>
    <xf numFmtId="0" fontId="110" fillId="0" borderId="154" xfId="0" applyFont="1" applyBorder="1" applyAlignment="1" applyProtection="1">
      <alignment vertical="center" textRotation="255" shrinkToFit="1"/>
    </xf>
    <xf numFmtId="0" fontId="110" fillId="0" borderId="155" xfId="0" applyFont="1" applyBorder="1" applyAlignment="1" applyProtection="1">
      <alignment vertical="center" textRotation="255" shrinkToFit="1"/>
    </xf>
    <xf numFmtId="0" fontId="110" fillId="0" borderId="156" xfId="0" applyFont="1" applyBorder="1" applyAlignment="1" applyProtection="1">
      <alignment vertical="center" textRotation="255" shrinkToFit="1"/>
    </xf>
    <xf numFmtId="0" fontId="110" fillId="0" borderId="158" xfId="0" applyFont="1" applyBorder="1" applyAlignment="1" applyProtection="1">
      <alignment vertical="center" textRotation="255" shrinkToFit="1"/>
    </xf>
    <xf numFmtId="0" fontId="103" fillId="12" borderId="61" xfId="0" applyNumberFormat="1" applyFont="1" applyFill="1" applyBorder="1" applyAlignment="1" applyProtection="1">
      <alignment horizontal="center" vertical="center" shrinkToFit="1"/>
    </xf>
    <xf numFmtId="0" fontId="103" fillId="12" borderId="0" xfId="0" applyNumberFormat="1" applyFont="1" applyFill="1" applyAlignment="1" applyProtection="1">
      <alignment horizontal="center" vertical="center" shrinkToFit="1"/>
    </xf>
    <xf numFmtId="0" fontId="103" fillId="12" borderId="157" xfId="0" applyNumberFormat="1" applyFont="1" applyFill="1" applyBorder="1" applyAlignment="1" applyProtection="1">
      <alignment horizontal="center" vertical="center" shrinkToFit="1"/>
    </xf>
    <xf numFmtId="0" fontId="47" fillId="0" borderId="167" xfId="0" applyFont="1" applyBorder="1" applyAlignment="1" applyProtection="1">
      <alignment horizontal="center" vertical="center" shrinkToFit="1"/>
    </xf>
    <xf numFmtId="0" fontId="47" fillId="0" borderId="168" xfId="0" applyFont="1" applyBorder="1" applyAlignment="1" applyProtection="1">
      <alignment horizontal="center" vertical="center" shrinkToFit="1"/>
    </xf>
    <xf numFmtId="0" fontId="0" fillId="0" borderId="151" xfId="0" applyBorder="1" applyAlignment="1" applyProtection="1">
      <alignment horizontal="center" vertical="center" shrinkToFit="1"/>
    </xf>
    <xf numFmtId="0" fontId="0" fillId="0" borderId="152" xfId="0" applyBorder="1" applyAlignment="1" applyProtection="1">
      <alignment horizontal="center" vertical="center" shrinkToFit="1"/>
    </xf>
    <xf numFmtId="0" fontId="0" fillId="0" borderId="178" xfId="0" applyBorder="1" applyAlignment="1" applyProtection="1">
      <alignment horizontal="center" vertical="center" shrinkToFit="1"/>
    </xf>
    <xf numFmtId="0" fontId="19" fillId="0" borderId="171" xfId="0" applyFont="1" applyBorder="1" applyAlignment="1" applyProtection="1">
      <alignment horizontal="center" vertical="center" shrinkToFit="1"/>
    </xf>
    <xf numFmtId="0" fontId="0" fillId="0" borderId="30" xfId="0" applyBorder="1" applyAlignment="1" applyProtection="1">
      <alignment horizontal="center" vertical="center" wrapText="1"/>
    </xf>
    <xf numFmtId="0" fontId="0" fillId="0" borderId="144" xfId="0" applyBorder="1" applyAlignment="1" applyProtection="1">
      <alignment horizontal="center" vertical="center" wrapText="1"/>
    </xf>
    <xf numFmtId="0" fontId="0" fillId="0" borderId="161" xfId="0" applyBorder="1" applyAlignment="1" applyProtection="1">
      <alignment horizontal="center" vertical="center" wrapText="1"/>
    </xf>
    <xf numFmtId="0" fontId="47" fillId="0" borderId="151" xfId="0" applyFont="1" applyBorder="1" applyAlignment="1" applyProtection="1">
      <alignment horizontal="center" vertical="center" shrinkToFit="1"/>
    </xf>
    <xf numFmtId="0" fontId="47" fillId="0" borderId="152" xfId="0" applyFont="1" applyBorder="1" applyAlignment="1" applyProtection="1">
      <alignment horizontal="center" vertical="center" shrinkToFit="1"/>
    </xf>
    <xf numFmtId="0" fontId="47" fillId="0" borderId="178" xfId="0" applyFont="1" applyBorder="1" applyAlignment="1" applyProtection="1">
      <alignment horizontal="center" vertical="center" shrinkToFit="1"/>
    </xf>
    <xf numFmtId="0" fontId="47" fillId="0" borderId="162" xfId="0" applyFont="1" applyBorder="1" applyAlignment="1" applyProtection="1">
      <alignment horizontal="center" vertical="center" shrinkToFit="1"/>
    </xf>
    <xf numFmtId="0" fontId="47" fillId="0" borderId="144" xfId="0" applyFont="1" applyBorder="1" applyAlignment="1" applyProtection="1">
      <alignment horizontal="center" vertical="center" shrinkToFit="1"/>
    </xf>
    <xf numFmtId="0" fontId="47" fillId="0" borderId="146" xfId="0" applyFont="1" applyBorder="1" applyAlignment="1" applyProtection="1">
      <alignment horizontal="center" vertical="center" shrinkToFit="1"/>
    </xf>
    <xf numFmtId="0" fontId="16" fillId="0" borderId="45" xfId="0" applyFont="1" applyBorder="1" applyAlignment="1">
      <alignment horizontal="center" vertical="center" shrinkToFit="1"/>
    </xf>
    <xf numFmtId="0" fontId="16" fillId="0" borderId="140" xfId="0" applyFont="1" applyBorder="1" applyAlignment="1">
      <alignment horizontal="center" vertical="center" shrinkToFit="1"/>
    </xf>
    <xf numFmtId="0" fontId="16" fillId="0" borderId="61" xfId="0" applyFont="1" applyBorder="1" applyAlignment="1">
      <alignment horizontal="center" vertical="center" shrinkToFit="1"/>
    </xf>
    <xf numFmtId="0" fontId="110" fillId="0" borderId="61" xfId="0" applyFont="1" applyBorder="1" applyAlignment="1">
      <alignment horizontal="center" vertical="center" shrinkToFit="1"/>
    </xf>
    <xf numFmtId="0" fontId="110" fillId="0" borderId="62" xfId="0" applyFont="1" applyBorder="1" applyAlignment="1">
      <alignment horizontal="center" vertical="center" shrinkToFit="1"/>
    </xf>
    <xf numFmtId="0" fontId="16" fillId="0" borderId="29" xfId="0" applyFont="1" applyBorder="1" applyAlignment="1">
      <alignment horizontal="center" vertical="center" shrinkToFit="1"/>
    </xf>
    <xf numFmtId="0" fontId="110" fillId="0" borderId="0" xfId="0" applyFont="1" applyAlignment="1">
      <alignment horizontal="center" vertical="center" shrinkToFit="1"/>
    </xf>
    <xf numFmtId="0" fontId="110" fillId="0" borderId="247" xfId="0" applyFont="1" applyBorder="1" applyAlignment="1">
      <alignment horizontal="center" vertical="center" shrinkToFit="1"/>
    </xf>
    <xf numFmtId="0" fontId="16" fillId="0" borderId="30" xfId="0" applyFont="1" applyBorder="1" applyAlignment="1">
      <alignment horizontal="center" vertical="center" shrinkToFit="1"/>
    </xf>
    <xf numFmtId="0" fontId="16" fillId="0" borderId="144" xfId="0" applyFont="1" applyBorder="1" applyAlignment="1">
      <alignment horizontal="center" vertical="center" shrinkToFit="1"/>
    </xf>
    <xf numFmtId="0" fontId="110" fillId="0" borderId="144" xfId="0" applyFont="1" applyBorder="1" applyAlignment="1">
      <alignment horizontal="center" vertical="center" shrinkToFit="1"/>
    </xf>
    <xf numFmtId="0" fontId="110" fillId="0" borderId="146" xfId="0" applyFont="1" applyBorder="1" applyAlignment="1">
      <alignment horizontal="center" vertical="center" shrinkToFit="1"/>
    </xf>
    <xf numFmtId="49" fontId="103" fillId="0" borderId="61" xfId="0" applyNumberFormat="1" applyFont="1" applyBorder="1" applyAlignment="1">
      <alignment horizontal="left" vertical="center" shrinkToFit="1"/>
    </xf>
    <xf numFmtId="0" fontId="103" fillId="0" borderId="61" xfId="0" applyNumberFormat="1" applyFont="1" applyBorder="1" applyAlignment="1">
      <alignment horizontal="left" vertical="center" shrinkToFit="1"/>
    </xf>
    <xf numFmtId="0" fontId="103" fillId="0" borderId="276" xfId="0" applyNumberFormat="1" applyFont="1" applyBorder="1" applyAlignment="1">
      <alignment horizontal="left" vertical="center" shrinkToFit="1"/>
    </xf>
    <xf numFmtId="0" fontId="103" fillId="0" borderId="0" xfId="0" applyNumberFormat="1" applyFont="1" applyAlignment="1">
      <alignment horizontal="left" vertical="center" shrinkToFit="1"/>
    </xf>
    <xf numFmtId="0" fontId="103" fillId="0" borderId="45" xfId="0" applyNumberFormat="1" applyFont="1" applyBorder="1" applyAlignment="1">
      <alignment horizontal="left" vertical="center" shrinkToFit="1"/>
    </xf>
    <xf numFmtId="0" fontId="103" fillId="0" borderId="144" xfId="0" applyNumberFormat="1" applyFont="1" applyBorder="1" applyAlignment="1">
      <alignment horizontal="left" vertical="center" shrinkToFit="1"/>
    </xf>
    <xf numFmtId="0" fontId="103" fillId="0" borderId="148" xfId="0" applyNumberFormat="1" applyFont="1" applyBorder="1" applyAlignment="1">
      <alignment horizontal="left" vertical="center" shrinkToFit="1"/>
    </xf>
    <xf numFmtId="0" fontId="0" fillId="0" borderId="61" xfId="0" applyBorder="1" applyAlignment="1">
      <alignment horizontal="center" vertical="center" shrinkToFit="1"/>
    </xf>
    <xf numFmtId="0" fontId="0" fillId="0" borderId="62" xfId="0" applyBorder="1" applyAlignment="1">
      <alignment horizontal="center" vertical="center" shrinkToFit="1"/>
    </xf>
    <xf numFmtId="0" fontId="0" fillId="0" borderId="154"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247" xfId="0" applyBorder="1" applyAlignment="1" applyProtection="1">
      <alignment horizontal="center" vertical="center" shrinkToFit="1"/>
    </xf>
    <xf numFmtId="0" fontId="16" fillId="0" borderId="41" xfId="0" applyFont="1" applyBorder="1" applyAlignment="1">
      <alignment horizontal="center" vertical="center" shrinkToFit="1"/>
    </xf>
    <xf numFmtId="0" fontId="110" fillId="0" borderId="269" xfId="0" applyFont="1" applyBorder="1" applyAlignment="1">
      <alignment horizontal="center" vertical="center" shrinkToFit="1"/>
    </xf>
    <xf numFmtId="0" fontId="110" fillId="0" borderId="272" xfId="0" applyFont="1" applyBorder="1" applyAlignment="1">
      <alignment horizontal="center" vertical="center" shrinkToFit="1"/>
    </xf>
    <xf numFmtId="0" fontId="110" fillId="0" borderId="29" xfId="0" applyFont="1" applyBorder="1" applyAlignment="1">
      <alignment horizontal="center" vertical="center" shrinkToFit="1"/>
    </xf>
    <xf numFmtId="0" fontId="110" fillId="0" borderId="30" xfId="0" applyFont="1" applyBorder="1" applyAlignment="1">
      <alignment horizontal="center" vertical="center" shrinkToFit="1"/>
    </xf>
    <xf numFmtId="49" fontId="103" fillId="0" borderId="273" xfId="0" applyNumberFormat="1" applyFont="1" applyBorder="1" applyAlignment="1">
      <alignment horizontal="center" vertical="center" shrinkToFit="1"/>
    </xf>
    <xf numFmtId="0" fontId="103" fillId="0" borderId="63" xfId="0" applyFont="1" applyBorder="1" applyAlignment="1">
      <alignment horizontal="center" vertical="center" shrinkToFit="1"/>
    </xf>
    <xf numFmtId="0" fontId="16" fillId="0" borderId="269" xfId="0" applyFont="1" applyBorder="1" applyAlignment="1">
      <alignment vertical="center" shrinkToFit="1"/>
    </xf>
    <xf numFmtId="0" fontId="16" fillId="0" borderId="0" xfId="0" applyFont="1" applyAlignment="1">
      <alignment vertical="center" shrinkToFit="1"/>
    </xf>
    <xf numFmtId="0" fontId="103" fillId="0" borderId="0" xfId="0" applyNumberFormat="1" applyFont="1" applyAlignment="1">
      <alignment horizontal="center" vertical="center" shrinkToFit="1"/>
    </xf>
    <xf numFmtId="0" fontId="103" fillId="0" borderId="144" xfId="0" applyNumberFormat="1" applyFont="1" applyBorder="1" applyAlignment="1">
      <alignment horizontal="center" vertical="center" shrinkToFit="1"/>
    </xf>
    <xf numFmtId="49" fontId="103" fillId="0" borderId="61" xfId="0" applyNumberFormat="1" applyFont="1" applyBorder="1" applyAlignment="1">
      <alignment horizontal="center" vertical="center" shrinkToFit="1"/>
    </xf>
    <xf numFmtId="0" fontId="103" fillId="0" borderId="61" xfId="0" applyNumberFormat="1" applyFont="1" applyBorder="1" applyAlignment="1">
      <alignment horizontal="center" vertical="center" shrinkToFit="1"/>
    </xf>
    <xf numFmtId="0" fontId="20" fillId="0" borderId="0" xfId="0" applyFont="1" applyAlignment="1">
      <alignment horizontal="center" vertical="center" shrinkToFit="1"/>
    </xf>
    <xf numFmtId="0" fontId="20" fillId="0" borderId="45" xfId="0" applyFont="1" applyBorder="1" applyAlignment="1">
      <alignment horizontal="center" vertical="center" shrinkToFit="1"/>
    </xf>
    <xf numFmtId="0" fontId="20" fillId="0" borderId="268" xfId="0" applyFont="1" applyBorder="1" applyAlignment="1">
      <alignment horizontal="center" vertical="center" shrinkToFit="1"/>
    </xf>
    <xf numFmtId="0" fontId="20" fillId="0" borderId="124" xfId="0" applyFont="1" applyBorder="1" applyAlignment="1">
      <alignment horizontal="center" vertical="center" shrinkToFit="1"/>
    </xf>
    <xf numFmtId="0" fontId="16" fillId="0" borderId="269" xfId="0" applyFont="1" applyBorder="1" applyAlignment="1">
      <alignment horizontal="center" vertical="center" shrinkToFit="1"/>
    </xf>
    <xf numFmtId="0" fontId="16" fillId="0" borderId="272" xfId="0" applyFont="1" applyBorder="1" applyAlignment="1">
      <alignment horizontal="center" vertical="center" shrinkToFit="1"/>
    </xf>
    <xf numFmtId="0" fontId="16" fillId="0" borderId="146" xfId="0" applyFont="1" applyBorder="1" applyAlignment="1">
      <alignment horizontal="center" vertical="center" shrinkToFit="1"/>
    </xf>
    <xf numFmtId="0" fontId="16" fillId="0" borderId="273" xfId="0" applyFont="1" applyBorder="1" applyAlignment="1">
      <alignment horizontal="center" vertical="center" shrinkToFit="1"/>
    </xf>
    <xf numFmtId="0" fontId="16" fillId="0" borderId="145" xfId="0" applyFont="1" applyBorder="1" applyAlignment="1">
      <alignment horizontal="center" vertical="center" shrinkToFit="1"/>
    </xf>
    <xf numFmtId="49" fontId="103" fillId="0" borderId="269" xfId="0" applyNumberFormat="1" applyFont="1" applyBorder="1" applyAlignment="1">
      <alignment horizontal="center" vertical="center" shrinkToFit="1"/>
    </xf>
    <xf numFmtId="0" fontId="103" fillId="0" borderId="269" xfId="0" applyNumberFormat="1" applyFont="1" applyBorder="1" applyAlignment="1">
      <alignment horizontal="center" vertical="center" shrinkToFit="1"/>
    </xf>
    <xf numFmtId="0" fontId="189" fillId="0" borderId="0" xfId="0" applyFont="1" applyAlignment="1">
      <alignment horizontal="center" vertical="center" shrinkToFit="1"/>
    </xf>
    <xf numFmtId="0" fontId="190" fillId="0" borderId="0" xfId="0" applyFont="1" applyAlignment="1">
      <alignment horizontal="center" vertical="center" shrinkToFit="1"/>
    </xf>
    <xf numFmtId="0" fontId="16" fillId="0" borderId="0" xfId="0" applyFont="1" applyAlignment="1">
      <alignment horizontal="center" shrinkToFit="1"/>
    </xf>
    <xf numFmtId="0" fontId="16" fillId="0" borderId="0" xfId="0" applyFont="1" applyAlignment="1">
      <alignment horizontal="distributed" shrinkToFit="1"/>
    </xf>
    <xf numFmtId="0" fontId="16" fillId="0" borderId="268" xfId="0" applyFont="1" applyBorder="1" applyAlignment="1">
      <alignment horizontal="center" vertical="center" shrinkToFit="1"/>
    </xf>
    <xf numFmtId="0" fontId="16" fillId="0" borderId="0" xfId="0" applyFont="1" applyAlignment="1">
      <alignment horizontal="center" vertical="top" shrinkToFit="1"/>
    </xf>
    <xf numFmtId="0" fontId="16" fillId="0" borderId="268" xfId="0" applyFont="1" applyBorder="1" applyAlignment="1">
      <alignment horizontal="center" vertical="top" shrinkToFit="1"/>
    </xf>
    <xf numFmtId="0" fontId="16" fillId="0" borderId="0" xfId="0" applyFont="1" applyAlignment="1">
      <alignment horizontal="distributed" vertical="top" shrinkToFit="1"/>
    </xf>
    <xf numFmtId="0" fontId="16" fillId="0" borderId="268" xfId="0" applyFont="1" applyBorder="1" applyAlignment="1">
      <alignment horizontal="distributed" vertical="top" shrinkToFit="1"/>
    </xf>
    <xf numFmtId="0" fontId="16" fillId="0" borderId="271" xfId="0" applyFont="1" applyBorder="1" applyAlignment="1">
      <alignment horizontal="center" vertical="center" shrinkToFit="1"/>
    </xf>
    <xf numFmtId="0" fontId="16" fillId="0" borderId="148" xfId="0" applyFont="1" applyBorder="1" applyAlignment="1">
      <alignment horizontal="center" vertical="center" shrinkToFit="1"/>
    </xf>
    <xf numFmtId="0" fontId="19" fillId="0" borderId="0" xfId="2" applyFont="1" applyAlignment="1" applyProtection="1">
      <alignment horizontal="left" vertical="center"/>
    </xf>
    <xf numFmtId="0" fontId="19" fillId="0" borderId="0" xfId="2" applyFont="1" applyAlignment="1" applyProtection="1">
      <alignment horizontal="distributed" vertical="center"/>
    </xf>
    <xf numFmtId="0" fontId="19" fillId="0" borderId="1" xfId="2" applyFont="1" applyBorder="1" applyAlignment="1" applyProtection="1">
      <alignment horizontal="center" vertical="center"/>
    </xf>
    <xf numFmtId="49" fontId="19" fillId="0" borderId="0" xfId="2" applyNumberFormat="1" applyFont="1" applyAlignment="1" applyProtection="1">
      <alignment horizontal="center" vertical="center" shrinkToFit="1"/>
    </xf>
    <xf numFmtId="0" fontId="63" fillId="0" borderId="0" xfId="2" applyFont="1" applyAlignment="1" applyProtection="1">
      <alignment horizontal="center" vertical="center"/>
    </xf>
    <xf numFmtId="0" fontId="19" fillId="0" borderId="0" xfId="2" applyFont="1" applyAlignment="1" applyProtection="1">
      <alignment horizontal="center" vertical="center"/>
    </xf>
    <xf numFmtId="0" fontId="19" fillId="0" borderId="0" xfId="8" applyFont="1" applyFill="1" applyAlignment="1" applyProtection="1">
      <alignment horizontal="center" vertical="center" shrinkToFit="1"/>
    </xf>
    <xf numFmtId="0" fontId="19" fillId="0" borderId="0" xfId="2" applyFont="1" applyProtection="1">
      <alignment vertical="center"/>
    </xf>
    <xf numFmtId="49" fontId="19" fillId="0" borderId="0" xfId="8" applyNumberFormat="1" applyFont="1" applyFill="1" applyAlignment="1" applyProtection="1">
      <alignment horizontal="center" vertical="center" shrinkToFit="1"/>
    </xf>
    <xf numFmtId="0" fontId="19" fillId="0" borderId="0" xfId="8" applyFont="1" applyFill="1" applyAlignment="1" applyProtection="1">
      <alignment horizontal="center" vertical="center"/>
    </xf>
    <xf numFmtId="0" fontId="19" fillId="0" borderId="0" xfId="2" applyFont="1" applyAlignment="1" applyProtection="1">
      <alignment vertical="center" shrinkToFit="1"/>
    </xf>
    <xf numFmtId="49" fontId="19" fillId="0" borderId="0" xfId="2" applyNumberFormat="1" applyFont="1" applyFill="1" applyAlignment="1" applyProtection="1">
      <alignment horizontal="left" vertical="center" wrapText="1"/>
    </xf>
    <xf numFmtId="0" fontId="19" fillId="0" borderId="0" xfId="8" applyFont="1" applyFill="1" applyAlignment="1" applyProtection="1">
      <alignment horizontal="distributed" vertical="center"/>
    </xf>
    <xf numFmtId="0" fontId="19" fillId="0" borderId="65" xfId="2" applyFont="1" applyBorder="1" applyAlignment="1" applyProtection="1">
      <alignment horizontal="center" vertical="center"/>
    </xf>
    <xf numFmtId="0" fontId="19" fillId="0" borderId="61" xfId="2" applyFont="1" applyBorder="1" applyAlignment="1" applyProtection="1">
      <alignment horizontal="right" vertical="center"/>
    </xf>
    <xf numFmtId="182" fontId="19" fillId="0" borderId="0" xfId="2" applyNumberFormat="1" applyFont="1" applyAlignment="1" applyProtection="1">
      <alignment horizontal="center" vertical="center"/>
    </xf>
    <xf numFmtId="0" fontId="19" fillId="0" borderId="46" xfId="2" applyFont="1" applyBorder="1" applyAlignment="1" applyProtection="1">
      <alignment horizontal="center" vertical="center"/>
    </xf>
    <xf numFmtId="49" fontId="19" fillId="0" borderId="0" xfId="2" applyNumberFormat="1" applyFont="1" applyAlignment="1" applyProtection="1">
      <alignment horizontal="center" vertical="center"/>
    </xf>
    <xf numFmtId="49" fontId="19" fillId="0" borderId="0" xfId="2" applyNumberFormat="1" applyFont="1" applyAlignment="1" applyProtection="1">
      <alignment horizontal="left" vertical="center"/>
    </xf>
    <xf numFmtId="0" fontId="19" fillId="0" borderId="62" xfId="2" applyFont="1" applyBorder="1" applyAlignment="1" applyProtection="1">
      <alignment horizontal="center" vertical="center"/>
    </xf>
    <xf numFmtId="0" fontId="19" fillId="0" borderId="66" xfId="2" applyFont="1" applyBorder="1" applyAlignment="1" applyProtection="1">
      <alignment horizontal="center" vertical="center"/>
    </xf>
    <xf numFmtId="0" fontId="17" fillId="0" borderId="0" xfId="2" applyFont="1" applyAlignment="1" applyProtection="1">
      <alignment horizontal="left" vertical="center"/>
    </xf>
    <xf numFmtId="0" fontId="19" fillId="0" borderId="64" xfId="2" applyFont="1" applyBorder="1" applyAlignment="1" applyProtection="1">
      <alignment horizontal="center" vertical="center"/>
    </xf>
    <xf numFmtId="0" fontId="19" fillId="0" borderId="8" xfId="2" applyFont="1" applyBorder="1" applyAlignment="1" applyProtection="1">
      <alignment horizontal="distributed" vertical="center"/>
    </xf>
    <xf numFmtId="0" fontId="19" fillId="0" borderId="10" xfId="2" applyFont="1" applyBorder="1" applyAlignment="1" applyProtection="1">
      <alignment horizontal="distributed" vertical="center"/>
    </xf>
    <xf numFmtId="0" fontId="19" fillId="0" borderId="9" xfId="2" applyFont="1" applyBorder="1" applyAlignment="1" applyProtection="1">
      <alignment horizontal="distributed" vertical="center"/>
    </xf>
    <xf numFmtId="0" fontId="19" fillId="0" borderId="8" xfId="2" applyFont="1" applyBorder="1" applyAlignment="1" applyProtection="1">
      <alignment horizontal="center" vertical="center"/>
    </xf>
    <xf numFmtId="0" fontId="19" fillId="0" borderId="10" xfId="2" applyFont="1" applyBorder="1" applyAlignment="1" applyProtection="1">
      <alignment horizontal="center" vertical="center"/>
    </xf>
    <xf numFmtId="0" fontId="19" fillId="0" borderId="2" xfId="2" applyFont="1" applyBorder="1" applyAlignment="1" applyProtection="1">
      <alignment horizontal="distributed" vertical="center"/>
    </xf>
    <xf numFmtId="0" fontId="19" fillId="0" borderId="61" xfId="2" applyFont="1" applyBorder="1" applyAlignment="1" applyProtection="1">
      <alignment horizontal="distributed" vertical="center"/>
    </xf>
    <xf numFmtId="0" fontId="19" fillId="0" borderId="62" xfId="2" applyFont="1" applyBorder="1" applyAlignment="1" applyProtection="1">
      <alignment horizontal="distributed" vertical="center"/>
    </xf>
    <xf numFmtId="0" fontId="19" fillId="0" borderId="64" xfId="2" applyFont="1" applyBorder="1" applyAlignment="1" applyProtection="1">
      <alignment horizontal="distributed" vertical="center"/>
    </xf>
    <xf numFmtId="0" fontId="19" fillId="0" borderId="65" xfId="2" applyFont="1" applyBorder="1" applyAlignment="1" applyProtection="1">
      <alignment horizontal="distributed" vertical="center"/>
    </xf>
    <xf numFmtId="0" fontId="19" fillId="0" borderId="66" xfId="2" applyFont="1" applyBorder="1" applyAlignment="1" applyProtection="1">
      <alignment horizontal="distributed" vertical="center"/>
    </xf>
    <xf numFmtId="49" fontId="19" fillId="0" borderId="61" xfId="2" applyNumberFormat="1" applyFont="1" applyBorder="1" applyAlignment="1" applyProtection="1">
      <alignment horizontal="center" vertical="center"/>
    </xf>
    <xf numFmtId="49" fontId="19" fillId="0" borderId="65" xfId="2" applyNumberFormat="1" applyFont="1" applyBorder="1" applyAlignment="1" applyProtection="1">
      <alignment horizontal="center" vertical="center"/>
    </xf>
    <xf numFmtId="0" fontId="19" fillId="0" borderId="61" xfId="2" applyFont="1" applyBorder="1" applyProtection="1">
      <alignment vertical="center"/>
    </xf>
    <xf numFmtId="0" fontId="19" fillId="0" borderId="65" xfId="2" applyFont="1" applyBorder="1" applyProtection="1">
      <alignment vertical="center"/>
    </xf>
    <xf numFmtId="0" fontId="19" fillId="0" borderId="61" xfId="2" applyFont="1" applyBorder="1" applyAlignment="1" applyProtection="1">
      <alignment horizontal="center" vertical="center"/>
    </xf>
    <xf numFmtId="0" fontId="19" fillId="0" borderId="2" xfId="2" applyFont="1" applyBorder="1" applyAlignment="1" applyProtection="1">
      <alignment horizontal="center" vertical="center"/>
    </xf>
    <xf numFmtId="0" fontId="19" fillId="0" borderId="41" xfId="2" applyFont="1" applyBorder="1" applyAlignment="1" applyProtection="1">
      <alignment horizontal="distributed" vertical="center"/>
    </xf>
    <xf numFmtId="0" fontId="19" fillId="0" borderId="46" xfId="2" applyFont="1" applyBorder="1" applyAlignment="1" applyProtection="1">
      <alignment horizontal="distributed" vertical="center"/>
    </xf>
    <xf numFmtId="0" fontId="19" fillId="0" borderId="47" xfId="2" applyFont="1" applyBorder="1" applyAlignment="1" applyProtection="1">
      <alignment horizontal="distributed" vertical="center"/>
    </xf>
    <xf numFmtId="0" fontId="19" fillId="0" borderId="42" xfId="2" applyFont="1" applyBorder="1" applyAlignment="1" applyProtection="1">
      <alignment horizontal="distributed" vertical="center"/>
    </xf>
    <xf numFmtId="0" fontId="19" fillId="0" borderId="1" xfId="2" applyFont="1" applyBorder="1" applyAlignment="1" applyProtection="1">
      <alignment horizontal="distributed" vertical="center"/>
    </xf>
    <xf numFmtId="0" fontId="19" fillId="0" borderId="44" xfId="2" applyFont="1" applyBorder="1" applyAlignment="1" applyProtection="1">
      <alignment horizontal="distributed" vertical="center"/>
    </xf>
    <xf numFmtId="0" fontId="19" fillId="0" borderId="41" xfId="2" applyNumberFormat="1" applyFont="1" applyBorder="1" applyAlignment="1" applyProtection="1">
      <alignment horizontal="left" vertical="center" wrapText="1"/>
    </xf>
    <xf numFmtId="0" fontId="19" fillId="0" borderId="46" xfId="2" applyNumberFormat="1" applyFont="1" applyBorder="1" applyAlignment="1" applyProtection="1">
      <alignment horizontal="left" vertical="center" wrapText="1"/>
    </xf>
    <xf numFmtId="0" fontId="19" fillId="0" borderId="47" xfId="2" applyNumberFormat="1" applyFont="1" applyBorder="1" applyAlignment="1" applyProtection="1">
      <alignment horizontal="left" vertical="center" wrapText="1"/>
    </xf>
    <xf numFmtId="0" fontId="19" fillId="0" borderId="42" xfId="2" applyNumberFormat="1" applyFont="1" applyBorder="1" applyAlignment="1" applyProtection="1">
      <alignment horizontal="left" vertical="center" wrapText="1"/>
    </xf>
    <xf numFmtId="0" fontId="19" fillId="0" borderId="1" xfId="2" applyNumberFormat="1" applyFont="1" applyBorder="1" applyAlignment="1" applyProtection="1">
      <alignment horizontal="left" vertical="center" wrapText="1"/>
    </xf>
    <xf numFmtId="0" fontId="19" fillId="0" borderId="44" xfId="2" applyNumberFormat="1" applyFont="1" applyBorder="1" applyAlignment="1" applyProtection="1">
      <alignment horizontal="left" vertical="center" wrapText="1"/>
    </xf>
    <xf numFmtId="49" fontId="19" fillId="0" borderId="41" xfId="2" applyNumberFormat="1" applyFont="1" applyBorder="1" applyAlignment="1" applyProtection="1">
      <alignment horizontal="left" vertical="center" wrapText="1"/>
    </xf>
    <xf numFmtId="0" fontId="19" fillId="0" borderId="32" xfId="2" applyFont="1" applyBorder="1" applyAlignment="1" applyProtection="1">
      <alignment horizontal="center" vertical="center"/>
    </xf>
    <xf numFmtId="0" fontId="19" fillId="0" borderId="33" xfId="2" applyFont="1" applyBorder="1" applyAlignment="1" applyProtection="1">
      <alignment horizontal="center" vertical="center"/>
    </xf>
    <xf numFmtId="0" fontId="19" fillId="0" borderId="34" xfId="2" applyFont="1" applyBorder="1" applyAlignment="1" applyProtection="1">
      <alignment horizontal="center" vertical="center"/>
    </xf>
    <xf numFmtId="0" fontId="19" fillId="0" borderId="41" xfId="2" applyNumberFormat="1" applyFont="1" applyBorder="1" applyAlignment="1" applyProtection="1">
      <alignment horizontal="center" vertical="center"/>
    </xf>
    <xf numFmtId="0" fontId="19" fillId="0" borderId="46" xfId="2" applyNumberFormat="1" applyFont="1" applyBorder="1" applyAlignment="1" applyProtection="1">
      <alignment horizontal="center" vertical="center"/>
    </xf>
    <xf numFmtId="0" fontId="19" fillId="0" borderId="47" xfId="2" applyNumberFormat="1" applyFont="1" applyBorder="1" applyAlignment="1" applyProtection="1">
      <alignment horizontal="center" vertical="center"/>
    </xf>
    <xf numFmtId="0" fontId="19" fillId="0" borderId="33" xfId="2" applyFont="1" applyBorder="1" applyAlignment="1" applyProtection="1">
      <alignment horizontal="distributed" vertical="center"/>
    </xf>
    <xf numFmtId="0" fontId="19" fillId="0" borderId="32" xfId="2" applyNumberFormat="1" applyFont="1" applyBorder="1" applyAlignment="1" applyProtection="1">
      <alignment horizontal="left" vertical="center" shrinkToFit="1"/>
    </xf>
    <xf numFmtId="0" fontId="19" fillId="0" borderId="33" xfId="2" applyNumberFormat="1" applyFont="1" applyBorder="1" applyAlignment="1" applyProtection="1">
      <alignment horizontal="left" vertical="center" shrinkToFit="1"/>
    </xf>
    <xf numFmtId="0" fontId="19" fillId="0" borderId="34" xfId="2" applyNumberFormat="1" applyFont="1" applyBorder="1" applyAlignment="1" applyProtection="1">
      <alignment horizontal="left" vertical="center" shrinkToFit="1"/>
    </xf>
    <xf numFmtId="49" fontId="19" fillId="0" borderId="32" xfId="2" applyNumberFormat="1" applyFont="1" applyBorder="1" applyAlignment="1" applyProtection="1">
      <alignment horizontal="left" vertical="center" shrinkToFit="1"/>
    </xf>
    <xf numFmtId="0" fontId="65" fillId="0" borderId="74" xfId="2" applyFont="1" applyBorder="1" applyAlignment="1" applyProtection="1">
      <alignment horizontal="center" vertical="center" textRotation="255"/>
    </xf>
    <xf numFmtId="0" fontId="65" fillId="0" borderId="75" xfId="2" applyFont="1" applyBorder="1" applyAlignment="1" applyProtection="1">
      <alignment horizontal="center" vertical="center" textRotation="255"/>
    </xf>
    <xf numFmtId="0" fontId="65" fillId="0" borderId="23" xfId="2" applyFont="1" applyBorder="1" applyAlignment="1" applyProtection="1">
      <alignment horizontal="center" vertical="center" textRotation="255"/>
    </xf>
    <xf numFmtId="0" fontId="19" fillId="0" borderId="65" xfId="2" applyNumberFormat="1" applyFont="1" applyBorder="1" applyAlignment="1" applyProtection="1">
      <alignment horizontal="left" vertical="center" shrinkToFit="1"/>
    </xf>
    <xf numFmtId="0" fontId="19" fillId="0" borderId="30" xfId="2" applyFont="1" applyBorder="1" applyAlignment="1" applyProtection="1">
      <alignment horizontal="center" vertical="center" shrinkToFit="1"/>
    </xf>
    <xf numFmtId="0" fontId="19" fillId="0" borderId="65" xfId="2" applyFont="1" applyBorder="1" applyAlignment="1" applyProtection="1">
      <alignment horizontal="center" vertical="center" shrinkToFit="1"/>
    </xf>
    <xf numFmtId="0" fontId="19" fillId="0" borderId="10" xfId="2" applyNumberFormat="1" applyFont="1" applyBorder="1" applyAlignment="1" applyProtection="1">
      <alignment horizontal="left" vertical="center" shrinkToFit="1"/>
    </xf>
    <xf numFmtId="0" fontId="19" fillId="0" borderId="65" xfId="2" applyFont="1" applyBorder="1" applyAlignment="1" applyProtection="1">
      <alignment horizontal="right" vertical="center" shrinkToFit="1"/>
    </xf>
    <xf numFmtId="0" fontId="19" fillId="0" borderId="65" xfId="2" applyNumberFormat="1" applyFont="1" applyBorder="1" applyAlignment="1" applyProtection="1">
      <alignment horizontal="center" vertical="center" shrinkToFit="1"/>
    </xf>
    <xf numFmtId="0" fontId="19" fillId="0" borderId="0" xfId="2" applyFont="1" applyAlignment="1" applyProtection="1">
      <alignment horizontal="right" vertical="center" shrinkToFit="1"/>
    </xf>
    <xf numFmtId="0" fontId="19" fillId="0" borderId="10" xfId="8" applyFont="1" applyBorder="1" applyAlignment="1">
      <alignment horizontal="distributed" vertical="center"/>
    </xf>
    <xf numFmtId="0" fontId="19" fillId="0" borderId="0" xfId="8" applyFont="1" applyAlignment="1">
      <alignment horizontal="distributed" vertical="center"/>
    </xf>
    <xf numFmtId="0" fontId="46" fillId="0" borderId="8" xfId="8" applyFont="1" applyBorder="1" applyAlignment="1">
      <alignment horizontal="center" vertical="center"/>
    </xf>
    <xf numFmtId="0" fontId="46" fillId="0" borderId="10" xfId="8" applyFont="1" applyBorder="1" applyAlignment="1">
      <alignment horizontal="center" vertical="center"/>
    </xf>
    <xf numFmtId="0" fontId="46" fillId="0" borderId="9" xfId="8" applyFont="1" applyBorder="1" applyAlignment="1">
      <alignment horizontal="center" vertical="center"/>
    </xf>
    <xf numFmtId="0" fontId="19" fillId="0" borderId="0" xfId="8" applyFont="1" applyAlignment="1">
      <alignment horizontal="center" vertical="center"/>
    </xf>
    <xf numFmtId="0" fontId="46" fillId="0" borderId="0" xfId="8" applyFont="1" applyAlignment="1">
      <alignment horizontal="center" vertical="center"/>
    </xf>
    <xf numFmtId="0" fontId="46" fillId="0" borderId="63" xfId="8" applyFont="1" applyBorder="1" applyAlignment="1">
      <alignment horizontal="center" vertical="center"/>
    </xf>
    <xf numFmtId="0" fontId="46" fillId="0" borderId="67" xfId="8" applyFont="1" applyBorder="1" applyAlignment="1">
      <alignment horizontal="center" vertical="center"/>
    </xf>
    <xf numFmtId="0" fontId="19" fillId="0" borderId="8" xfId="8" applyFont="1" applyBorder="1" applyAlignment="1">
      <alignment horizontal="distributed" vertical="center"/>
    </xf>
    <xf numFmtId="0" fontId="19" fillId="0" borderId="9" xfId="8" applyFont="1" applyBorder="1" applyAlignment="1">
      <alignment horizontal="distributed" vertical="center"/>
    </xf>
    <xf numFmtId="0" fontId="19" fillId="0" borderId="8" xfId="8" applyFont="1" applyBorder="1" applyAlignment="1">
      <alignment horizontal="center" vertical="center"/>
    </xf>
    <xf numFmtId="0" fontId="19" fillId="0" borderId="10" xfId="8" applyFont="1" applyBorder="1" applyAlignment="1">
      <alignment horizontal="center" vertical="center"/>
    </xf>
    <xf numFmtId="0" fontId="19" fillId="17" borderId="65" xfId="8" applyFont="1" applyFill="1" applyBorder="1" applyAlignment="1">
      <alignment horizontal="center" vertical="center"/>
    </xf>
    <xf numFmtId="0" fontId="19" fillId="0" borderId="65" xfId="8" applyFont="1" applyBorder="1" applyAlignment="1">
      <alignment horizontal="center" vertical="center"/>
    </xf>
    <xf numFmtId="0" fontId="75" fillId="0" borderId="63" xfId="8" applyFont="1" applyBorder="1" applyAlignment="1">
      <alignment horizontal="center" vertical="center"/>
    </xf>
    <xf numFmtId="0" fontId="75" fillId="0" borderId="67" xfId="8" applyFont="1" applyBorder="1" applyAlignment="1">
      <alignment horizontal="center" vertical="center"/>
    </xf>
    <xf numFmtId="0" fontId="19" fillId="0" borderId="4" xfId="8" applyFont="1" applyBorder="1" applyAlignment="1">
      <alignment horizontal="distributed" vertical="center"/>
    </xf>
    <xf numFmtId="0" fontId="19" fillId="0" borderId="65" xfId="8" applyFont="1" applyBorder="1" applyAlignment="1">
      <alignment horizontal="distributed" vertical="center"/>
    </xf>
    <xf numFmtId="0" fontId="73" fillId="0" borderId="0" xfId="8" applyFont="1" applyAlignment="1">
      <alignment horizontal="distributed" vertical="center"/>
    </xf>
    <xf numFmtId="49" fontId="19" fillId="0" borderId="0" xfId="8" applyNumberFormat="1" applyFont="1" applyAlignment="1">
      <alignment vertical="center"/>
    </xf>
    <xf numFmtId="0" fontId="73" fillId="0" borderId="65" xfId="8" applyFont="1" applyBorder="1" applyAlignment="1">
      <alignment horizontal="distributed" vertical="center"/>
    </xf>
    <xf numFmtId="0" fontId="73" fillId="0" borderId="63" xfId="8" applyFont="1" applyBorder="1" applyAlignment="1">
      <alignment horizontal="center" vertical="center"/>
    </xf>
    <xf numFmtId="0" fontId="73" fillId="0" borderId="67" xfId="8" applyFont="1" applyBorder="1" applyAlignment="1">
      <alignment horizontal="center" vertical="center"/>
    </xf>
    <xf numFmtId="0" fontId="33" fillId="0" borderId="2" xfId="8" applyFont="1" applyBorder="1" applyAlignment="1">
      <alignment horizontal="distributed" vertical="center"/>
    </xf>
    <xf numFmtId="0" fontId="33" fillId="0" borderId="4" xfId="8" applyFont="1" applyBorder="1" applyAlignment="1">
      <alignment horizontal="distributed" vertical="center"/>
    </xf>
    <xf numFmtId="0" fontId="33" fillId="0" borderId="3" xfId="8" applyFont="1" applyBorder="1" applyAlignment="1">
      <alignment horizontal="distributed" vertical="center"/>
    </xf>
    <xf numFmtId="0" fontId="19" fillId="18" borderId="64" xfId="8" applyFont="1" applyFill="1" applyBorder="1" applyAlignment="1">
      <alignment horizontal="center" vertical="center"/>
    </xf>
    <xf numFmtId="0" fontId="19" fillId="18" borderId="65" xfId="8" applyFont="1" applyFill="1" applyBorder="1" applyAlignment="1">
      <alignment horizontal="center" vertical="center"/>
    </xf>
    <xf numFmtId="0" fontId="19" fillId="18" borderId="65" xfId="8" applyFont="1" applyFill="1" applyBorder="1" applyAlignment="1">
      <alignment horizontal="left" vertical="center"/>
    </xf>
    <xf numFmtId="0" fontId="33" fillId="0" borderId="8" xfId="8" applyFont="1" applyBorder="1" applyAlignment="1">
      <alignment horizontal="distributed" vertical="center"/>
    </xf>
    <xf numFmtId="0" fontId="33" fillId="0" borderId="10" xfId="8" applyFont="1" applyBorder="1" applyAlignment="1">
      <alignment horizontal="distributed" vertical="center"/>
    </xf>
    <xf numFmtId="0" fontId="33" fillId="0" borderId="9" xfId="8" applyFont="1" applyBorder="1" applyAlignment="1">
      <alignment horizontal="distributed" vertical="center"/>
    </xf>
    <xf numFmtId="0" fontId="19" fillId="17" borderId="64" xfId="8" applyFont="1" applyFill="1" applyBorder="1" applyAlignment="1">
      <alignment horizontal="center" vertical="center"/>
    </xf>
    <xf numFmtId="0" fontId="19" fillId="17" borderId="65" xfId="8" applyFont="1" applyFill="1" applyBorder="1" applyAlignment="1">
      <alignment horizontal="left" vertical="center"/>
    </xf>
    <xf numFmtId="38" fontId="19" fillId="17" borderId="2" xfId="8" applyNumberFormat="1" applyFont="1" applyFill="1" applyBorder="1" applyAlignment="1">
      <alignment horizontal="center" vertical="center" shrinkToFit="1"/>
    </xf>
    <xf numFmtId="0" fontId="19" fillId="17" borderId="4" xfId="8" applyFont="1" applyFill="1" applyBorder="1" applyAlignment="1">
      <alignment horizontal="center" vertical="center" shrinkToFit="1"/>
    </xf>
    <xf numFmtId="0" fontId="19" fillId="0" borderId="4" xfId="8" applyFont="1" applyBorder="1" applyAlignment="1">
      <alignment horizontal="center" vertical="center"/>
    </xf>
    <xf numFmtId="0" fontId="19" fillId="0" borderId="3" xfId="8" applyFont="1" applyBorder="1" applyAlignment="1">
      <alignment horizontal="center" vertical="center"/>
    </xf>
    <xf numFmtId="0" fontId="19" fillId="0" borderId="2" xfId="8" applyFont="1" applyBorder="1" applyAlignment="1">
      <alignment vertical="center"/>
    </xf>
    <xf numFmtId="0" fontId="19" fillId="0" borderId="4" xfId="8" applyFont="1" applyBorder="1" applyAlignment="1">
      <alignment vertical="center"/>
    </xf>
    <xf numFmtId="0" fontId="19" fillId="0" borderId="3" xfId="8" applyFont="1" applyBorder="1" applyAlignment="1">
      <alignment vertical="center"/>
    </xf>
    <xf numFmtId="0" fontId="19" fillId="0" borderId="64" xfId="8" applyFont="1" applyBorder="1" applyAlignment="1">
      <alignment vertical="center"/>
    </xf>
    <xf numFmtId="0" fontId="19" fillId="0" borderId="65" xfId="8" applyFont="1" applyBorder="1" applyAlignment="1">
      <alignment vertical="center"/>
    </xf>
    <xf numFmtId="0" fontId="19" fillId="0" borderId="66" xfId="8" applyFont="1" applyBorder="1" applyAlignment="1">
      <alignment vertical="center"/>
    </xf>
    <xf numFmtId="0" fontId="19" fillId="17" borderId="2" xfId="8" applyFont="1" applyFill="1" applyBorder="1" applyAlignment="1">
      <alignment horizontal="center" vertical="center"/>
    </xf>
    <xf numFmtId="0" fontId="19" fillId="17" borderId="4" xfId="8" applyFont="1" applyFill="1" applyBorder="1" applyAlignment="1">
      <alignment horizontal="center" vertical="center"/>
    </xf>
    <xf numFmtId="0" fontId="19" fillId="0" borderId="66" xfId="8" applyFont="1" applyBorder="1" applyAlignment="1">
      <alignment horizontal="center" vertical="center"/>
    </xf>
    <xf numFmtId="0" fontId="19" fillId="17" borderId="2" xfId="8" applyFont="1" applyFill="1" applyBorder="1" applyAlignment="1">
      <alignment horizontal="center" vertical="center" shrinkToFit="1"/>
    </xf>
    <xf numFmtId="3" fontId="19" fillId="17" borderId="64" xfId="8" applyNumberFormat="1" applyFont="1" applyFill="1" applyBorder="1" applyAlignment="1">
      <alignment horizontal="center" vertical="center" shrinkToFit="1"/>
    </xf>
    <xf numFmtId="3" fontId="19" fillId="17" borderId="65" xfId="8" applyNumberFormat="1" applyFont="1" applyFill="1" applyBorder="1" applyAlignment="1">
      <alignment horizontal="center" vertical="center" shrinkToFit="1"/>
    </xf>
    <xf numFmtId="0" fontId="2" fillId="0" borderId="0" xfId="8" applyFont="1">
      <alignment vertical="center"/>
    </xf>
    <xf numFmtId="0" fontId="56" fillId="0" borderId="0" xfId="8">
      <alignment vertical="center"/>
    </xf>
    <xf numFmtId="49" fontId="16" fillId="17" borderId="0" xfId="8" applyNumberFormat="1" applyFont="1" applyFill="1" applyAlignment="1">
      <alignment horizontal="center"/>
    </xf>
    <xf numFmtId="0" fontId="16" fillId="17" borderId="0" xfId="8" applyFont="1" applyFill="1" applyAlignment="1">
      <alignment horizontal="center"/>
    </xf>
    <xf numFmtId="0" fontId="16" fillId="0" borderId="0" xfId="8" applyFont="1" applyAlignment="1">
      <alignment horizontal="distributed" vertical="center"/>
    </xf>
    <xf numFmtId="0" fontId="16" fillId="17" borderId="0" xfId="8" applyFont="1" applyFill="1" applyAlignment="1">
      <alignment horizontal="left" vertical="center" shrinkToFit="1"/>
    </xf>
    <xf numFmtId="0" fontId="11" fillId="0" borderId="60" xfId="8" applyFont="1" applyFill="1" applyBorder="1" applyAlignment="1">
      <alignment horizontal="left" vertical="center" shrinkToFit="1"/>
    </xf>
    <xf numFmtId="0" fontId="11" fillId="0" borderId="63" xfId="8" applyFont="1" applyFill="1" applyBorder="1" applyAlignment="1">
      <alignment horizontal="left" vertical="center" shrinkToFit="1"/>
    </xf>
    <xf numFmtId="0" fontId="11" fillId="0" borderId="61" xfId="8" applyFont="1" applyFill="1" applyBorder="1" applyAlignment="1" applyProtection="1">
      <alignment horizontal="center" vertical="center"/>
      <protection locked="0"/>
    </xf>
    <xf numFmtId="0" fontId="11" fillId="0" borderId="0" xfId="8" applyFont="1" applyFill="1" applyBorder="1" applyAlignment="1" applyProtection="1">
      <alignment horizontal="center" vertical="center"/>
      <protection locked="0"/>
    </xf>
    <xf numFmtId="0" fontId="11" fillId="0" borderId="61" xfId="8" applyFont="1" applyFill="1" applyBorder="1" applyAlignment="1" applyProtection="1">
      <alignment horizontal="right" vertical="center"/>
      <protection locked="0"/>
    </xf>
    <xf numFmtId="0" fontId="11" fillId="0" borderId="0" xfId="8" applyFont="1" applyFill="1" applyBorder="1" applyAlignment="1" applyProtection="1">
      <alignment horizontal="right" vertical="center"/>
      <protection locked="0"/>
    </xf>
    <xf numFmtId="0" fontId="11" fillId="0" borderId="62" xfId="8" applyFont="1" applyFill="1" applyBorder="1" applyAlignment="1" applyProtection="1">
      <alignment horizontal="right" vertical="center"/>
      <protection locked="0"/>
    </xf>
    <xf numFmtId="0" fontId="11" fillId="0" borderId="247" xfId="8" applyFont="1" applyFill="1" applyBorder="1" applyAlignment="1" applyProtection="1">
      <alignment horizontal="right" vertical="center"/>
      <protection locked="0"/>
    </xf>
    <xf numFmtId="0" fontId="16" fillId="0" borderId="60" xfId="8" applyFont="1" applyFill="1" applyBorder="1" applyAlignment="1" applyProtection="1">
      <alignment horizontal="left" vertical="center" shrinkToFit="1"/>
      <protection locked="0"/>
    </xf>
    <xf numFmtId="0" fontId="16" fillId="0" borderId="61" xfId="8" applyFont="1" applyFill="1" applyBorder="1" applyAlignment="1" applyProtection="1">
      <alignment horizontal="left" vertical="center" shrinkToFit="1"/>
      <protection locked="0"/>
    </xf>
    <xf numFmtId="0" fontId="16" fillId="0" borderId="62" xfId="8" applyFont="1" applyFill="1" applyBorder="1" applyAlignment="1" applyProtection="1">
      <alignment horizontal="left" vertical="center" shrinkToFit="1"/>
      <protection locked="0"/>
    </xf>
    <xf numFmtId="0" fontId="16" fillId="0" borderId="63" xfId="8" applyFont="1" applyFill="1" applyBorder="1" applyAlignment="1" applyProtection="1">
      <alignment horizontal="left" vertical="center" shrinkToFit="1"/>
      <protection locked="0"/>
    </xf>
    <xf numFmtId="0" fontId="16" fillId="0" borderId="0" xfId="8" applyFont="1" applyFill="1" applyBorder="1" applyAlignment="1" applyProtection="1">
      <alignment horizontal="left" vertical="center" shrinkToFit="1"/>
      <protection locked="0"/>
    </xf>
    <xf numFmtId="0" fontId="16" fillId="0" borderId="247" xfId="8" applyFont="1" applyFill="1" applyBorder="1" applyAlignment="1" applyProtection="1">
      <alignment horizontal="left" vertical="center" shrinkToFit="1"/>
      <protection locked="0"/>
    </xf>
    <xf numFmtId="0" fontId="16" fillId="0" borderId="145" xfId="8" applyFont="1" applyFill="1" applyBorder="1" applyAlignment="1" applyProtection="1">
      <alignment horizontal="left" vertical="center" shrinkToFit="1"/>
      <protection locked="0"/>
    </xf>
    <xf numFmtId="0" fontId="16" fillId="0" borderId="65" xfId="8" applyFont="1" applyFill="1" applyBorder="1" applyAlignment="1" applyProtection="1">
      <alignment horizontal="left" vertical="center" shrinkToFit="1"/>
      <protection locked="0"/>
    </xf>
    <xf numFmtId="0" fontId="16" fillId="0" borderId="66" xfId="8" applyFont="1" applyFill="1" applyBorder="1" applyAlignment="1" applyProtection="1">
      <alignment horizontal="left" vertical="center" shrinkToFit="1"/>
      <protection locked="0"/>
    </xf>
    <xf numFmtId="0" fontId="11" fillId="0" borderId="63" xfId="8" applyFont="1" applyFill="1" applyBorder="1" applyAlignment="1">
      <alignment horizontal="left" vertical="center"/>
    </xf>
    <xf numFmtId="0" fontId="11" fillId="0" borderId="145" xfId="8" applyFont="1" applyFill="1" applyBorder="1" applyAlignment="1">
      <alignment horizontal="left" vertical="center"/>
    </xf>
    <xf numFmtId="0" fontId="11" fillId="0" borderId="65" xfId="8" applyFont="1" applyFill="1" applyBorder="1" applyAlignment="1" applyProtection="1">
      <alignment horizontal="center" vertical="center"/>
      <protection locked="0"/>
    </xf>
    <xf numFmtId="0" fontId="11" fillId="0" borderId="65" xfId="8" applyFont="1" applyFill="1" applyBorder="1" applyAlignment="1" applyProtection="1">
      <alignment horizontal="right" vertical="center"/>
      <protection locked="0"/>
    </xf>
    <xf numFmtId="0" fontId="11" fillId="0" borderId="66" xfId="8" applyFont="1" applyFill="1" applyBorder="1" applyAlignment="1" applyProtection="1">
      <alignment horizontal="right" vertical="center"/>
      <protection locked="0"/>
    </xf>
    <xf numFmtId="0" fontId="16" fillId="0" borderId="63" xfId="8" applyFont="1" applyBorder="1" applyAlignment="1">
      <alignment horizontal="distributed" vertical="center"/>
    </xf>
    <xf numFmtId="0" fontId="16" fillId="0" borderId="67" xfId="8" applyFont="1" applyBorder="1" applyAlignment="1">
      <alignment horizontal="distributed" vertical="center"/>
    </xf>
    <xf numFmtId="0" fontId="16" fillId="0" borderId="4" xfId="8" applyFont="1" applyBorder="1" applyAlignment="1">
      <alignment horizontal="distributed" vertical="center"/>
    </xf>
    <xf numFmtId="0" fontId="16" fillId="0" borderId="65" xfId="8" applyFont="1" applyBorder="1" applyAlignment="1">
      <alignment horizontal="distributed" vertical="center"/>
    </xf>
    <xf numFmtId="0" fontId="11" fillId="17" borderId="65" xfId="8" applyFont="1" applyFill="1" applyBorder="1" applyAlignment="1"/>
    <xf numFmtId="0" fontId="11" fillId="17" borderId="66" xfId="8" applyFont="1" applyFill="1" applyBorder="1" applyAlignment="1"/>
    <xf numFmtId="0" fontId="19" fillId="0" borderId="2" xfId="8" applyFont="1" applyBorder="1" applyAlignment="1">
      <alignment horizontal="distributed" vertical="justify"/>
    </xf>
    <xf numFmtId="0" fontId="19" fillId="0" borderId="4" xfId="8" applyFont="1" applyBorder="1" applyAlignment="1">
      <alignment horizontal="distributed" vertical="justify"/>
    </xf>
    <xf numFmtId="0" fontId="16" fillId="17" borderId="2" xfId="8" applyFont="1" applyFill="1" applyBorder="1" applyAlignment="1">
      <alignment shrinkToFit="1"/>
    </xf>
    <xf numFmtId="0" fontId="16" fillId="17" borderId="4" xfId="8" applyFont="1" applyFill="1" applyBorder="1" applyAlignment="1">
      <alignment shrinkToFit="1"/>
    </xf>
    <xf numFmtId="0" fontId="16" fillId="17" borderId="3" xfId="8" applyFont="1" applyFill="1" applyBorder="1" applyAlignment="1">
      <alignment shrinkToFit="1"/>
    </xf>
    <xf numFmtId="0" fontId="16" fillId="0" borderId="2" xfId="8" applyFont="1" applyBorder="1" applyAlignment="1">
      <alignment horizontal="distributed" vertical="center"/>
    </xf>
    <xf numFmtId="0" fontId="16" fillId="0" borderId="3" xfId="8" applyFont="1" applyBorder="1" applyAlignment="1">
      <alignment horizontal="distributed" vertical="center"/>
    </xf>
    <xf numFmtId="0" fontId="16" fillId="0" borderId="64" xfId="8" applyFont="1" applyBorder="1" applyAlignment="1">
      <alignment horizontal="distributed" vertical="center"/>
    </xf>
    <xf numFmtId="0" fontId="16" fillId="0" borderId="66" xfId="8" applyFont="1" applyBorder="1" applyAlignment="1">
      <alignment horizontal="distributed" vertical="center"/>
    </xf>
    <xf numFmtId="0" fontId="16" fillId="17" borderId="2" xfId="8" applyFont="1" applyFill="1" applyBorder="1" applyAlignment="1">
      <alignment horizontal="right" vertical="center" shrinkToFit="1"/>
    </xf>
    <xf numFmtId="0" fontId="16" fillId="17" borderId="4" xfId="8" applyFont="1" applyFill="1" applyBorder="1" applyAlignment="1">
      <alignment horizontal="right" vertical="center" shrinkToFit="1"/>
    </xf>
    <xf numFmtId="0" fontId="16" fillId="17" borderId="64" xfId="8" applyFont="1" applyFill="1" applyBorder="1" applyAlignment="1">
      <alignment horizontal="right" vertical="center" shrinkToFit="1"/>
    </xf>
    <xf numFmtId="0" fontId="16" fillId="17" borderId="65" xfId="8" applyFont="1" applyFill="1" applyBorder="1" applyAlignment="1">
      <alignment horizontal="right" vertical="center" shrinkToFit="1"/>
    </xf>
    <xf numFmtId="0" fontId="11" fillId="17" borderId="4" xfId="8" applyFont="1" applyFill="1" applyBorder="1" applyAlignment="1">
      <alignment horizontal="right" vertical="center" shrinkToFit="1"/>
    </xf>
    <xf numFmtId="0" fontId="11" fillId="17" borderId="65" xfId="8" applyFont="1" applyFill="1" applyBorder="1" applyAlignment="1">
      <alignment horizontal="right" vertical="center" shrinkToFit="1"/>
    </xf>
    <xf numFmtId="0" fontId="11" fillId="17" borderId="3" xfId="8" applyFont="1" applyFill="1" applyBorder="1" applyAlignment="1">
      <alignment horizontal="right" vertical="center" shrinkToFit="1"/>
    </xf>
    <xf numFmtId="0" fontId="11" fillId="17" borderId="66" xfId="8" applyFont="1" applyFill="1" applyBorder="1" applyAlignment="1">
      <alignment horizontal="right" vertical="center" shrinkToFit="1"/>
    </xf>
    <xf numFmtId="0" fontId="16" fillId="0" borderId="64" xfId="8" applyFont="1" applyBorder="1" applyAlignment="1">
      <alignment horizontal="distributed" vertical="justify"/>
    </xf>
    <xf numFmtId="0" fontId="16" fillId="0" borderId="65" xfId="8" applyFont="1" applyBorder="1" applyAlignment="1">
      <alignment horizontal="distributed" vertical="justify"/>
    </xf>
    <xf numFmtId="0" fontId="16" fillId="17" borderId="64" xfId="8" applyFont="1" applyFill="1" applyBorder="1" applyAlignment="1">
      <alignment horizontal="left" shrinkToFit="1"/>
    </xf>
    <xf numFmtId="0" fontId="16" fillId="17" borderId="65" xfId="8" applyFont="1" applyFill="1" applyBorder="1" applyAlignment="1">
      <alignment horizontal="left" shrinkToFit="1"/>
    </xf>
    <xf numFmtId="0" fontId="16" fillId="17" borderId="66" xfId="8" applyFont="1" applyFill="1" applyBorder="1" applyAlignment="1">
      <alignment horizontal="left" shrinkToFit="1"/>
    </xf>
    <xf numFmtId="0" fontId="20" fillId="0" borderId="0" xfId="8" applyFont="1" applyAlignment="1">
      <alignment horizontal="distributed" vertical="justify"/>
    </xf>
    <xf numFmtId="49" fontId="20" fillId="0" borderId="0" xfId="8" applyNumberFormat="1" applyFont="1" applyAlignment="1"/>
    <xf numFmtId="0" fontId="21" fillId="0" borderId="0" xfId="8" applyFont="1" applyAlignment="1">
      <alignment horizontal="distributed" vertical="justify"/>
    </xf>
    <xf numFmtId="0" fontId="16" fillId="17" borderId="2" xfId="8" applyFont="1" applyFill="1" applyBorder="1" applyAlignment="1">
      <alignment horizontal="left" vertical="center" shrinkToFit="1"/>
    </xf>
    <xf numFmtId="0" fontId="16" fillId="17" borderId="4" xfId="8" applyFont="1" applyFill="1" applyBorder="1" applyAlignment="1">
      <alignment horizontal="left" vertical="center" shrinkToFit="1"/>
    </xf>
    <xf numFmtId="0" fontId="16" fillId="17" borderId="64" xfId="8" applyFont="1" applyFill="1" applyBorder="1" applyAlignment="1">
      <alignment horizontal="left" vertical="center" shrinkToFit="1"/>
    </xf>
    <xf numFmtId="0" fontId="16" fillId="17" borderId="65" xfId="8" applyFont="1" applyFill="1" applyBorder="1" applyAlignment="1">
      <alignment horizontal="left" vertical="center" shrinkToFit="1"/>
    </xf>
    <xf numFmtId="0" fontId="11" fillId="17" borderId="65" xfId="8" applyFont="1" applyFill="1" applyBorder="1" applyAlignment="1">
      <alignment horizontal="left"/>
    </xf>
    <xf numFmtId="0" fontId="16" fillId="17" borderId="2" xfId="8" applyFont="1" applyFill="1" applyBorder="1" applyAlignment="1">
      <alignment horizontal="left" vertical="center"/>
    </xf>
    <xf numFmtId="0" fontId="16" fillId="17" borderId="4" xfId="8" applyFont="1" applyFill="1" applyBorder="1" applyAlignment="1">
      <alignment horizontal="left" vertical="center"/>
    </xf>
    <xf numFmtId="0" fontId="16" fillId="17" borderId="3" xfId="8" applyFont="1" applyFill="1" applyBorder="1" applyAlignment="1">
      <alignment horizontal="left" vertical="center"/>
    </xf>
    <xf numFmtId="0" fontId="16" fillId="17" borderId="64" xfId="8" applyFont="1" applyFill="1" applyBorder="1" applyAlignment="1">
      <alignment horizontal="left" vertical="center"/>
    </xf>
    <xf numFmtId="0" fontId="16" fillId="17" borderId="65" xfId="8" applyFont="1" applyFill="1" applyBorder="1" applyAlignment="1">
      <alignment horizontal="left" vertical="center"/>
    </xf>
    <xf numFmtId="0" fontId="16" fillId="17" borderId="66" xfId="8" applyFont="1" applyFill="1" applyBorder="1" applyAlignment="1">
      <alignment horizontal="left" vertical="center"/>
    </xf>
    <xf numFmtId="0" fontId="16" fillId="17" borderId="2" xfId="8" applyFont="1" applyFill="1" applyBorder="1" applyAlignment="1">
      <alignment horizontal="center" vertical="center" shrinkToFit="1"/>
    </xf>
    <xf numFmtId="0" fontId="16" fillId="17" borderId="4" xfId="8" applyFont="1" applyFill="1" applyBorder="1" applyAlignment="1">
      <alignment horizontal="center" vertical="center" shrinkToFit="1"/>
    </xf>
    <xf numFmtId="0" fontId="16" fillId="17" borderId="3" xfId="8" applyFont="1" applyFill="1" applyBorder="1" applyAlignment="1">
      <alignment horizontal="center" vertical="center" shrinkToFit="1"/>
    </xf>
    <xf numFmtId="0" fontId="16" fillId="17" borderId="64" xfId="8" applyFont="1" applyFill="1" applyBorder="1" applyAlignment="1">
      <alignment horizontal="center" vertical="center" shrinkToFit="1"/>
    </xf>
    <xf numFmtId="0" fontId="16" fillId="17" borderId="65" xfId="8" applyFont="1" applyFill="1" applyBorder="1" applyAlignment="1">
      <alignment horizontal="center" vertical="center" shrinkToFit="1"/>
    </xf>
    <xf numFmtId="0" fontId="16" fillId="17" borderId="66" xfId="8" applyFont="1" applyFill="1" applyBorder="1" applyAlignment="1">
      <alignment horizontal="center" vertical="center" shrinkToFit="1"/>
    </xf>
    <xf numFmtId="0" fontId="16" fillId="17" borderId="2" xfId="8" applyNumberFormat="1" applyFont="1" applyFill="1" applyBorder="1" applyAlignment="1">
      <alignment shrinkToFit="1"/>
    </xf>
    <xf numFmtId="0" fontId="16" fillId="17" borderId="4" xfId="8" applyNumberFormat="1" applyFont="1" applyFill="1" applyBorder="1" applyAlignment="1">
      <alignment shrinkToFit="1"/>
    </xf>
    <xf numFmtId="0" fontId="16" fillId="17" borderId="3" xfId="8" applyNumberFormat="1" applyFont="1" applyFill="1" applyBorder="1" applyAlignment="1">
      <alignment shrinkToFit="1"/>
    </xf>
    <xf numFmtId="0" fontId="16" fillId="17" borderId="64" xfId="8" applyNumberFormat="1" applyFont="1" applyFill="1" applyBorder="1" applyAlignment="1">
      <alignment horizontal="left" shrinkToFit="1"/>
    </xf>
    <xf numFmtId="0" fontId="16" fillId="17" borderId="65" xfId="8" applyNumberFormat="1" applyFont="1" applyFill="1" applyBorder="1" applyAlignment="1">
      <alignment horizontal="left" shrinkToFit="1"/>
    </xf>
    <xf numFmtId="0" fontId="16" fillId="17" borderId="66" xfId="8" applyNumberFormat="1" applyFont="1" applyFill="1" applyBorder="1" applyAlignment="1">
      <alignment horizontal="left" shrinkToFit="1"/>
    </xf>
    <xf numFmtId="0" fontId="16" fillId="17" borderId="2" xfId="8" applyNumberFormat="1" applyFont="1" applyFill="1" applyBorder="1" applyAlignment="1">
      <alignment horizontal="left" vertical="center" shrinkToFit="1"/>
    </xf>
    <xf numFmtId="0" fontId="16" fillId="17" borderId="4" xfId="8" applyNumberFormat="1" applyFont="1" applyFill="1" applyBorder="1" applyAlignment="1">
      <alignment horizontal="left" vertical="center" shrinkToFit="1"/>
    </xf>
    <xf numFmtId="0" fontId="16" fillId="17" borderId="64" xfId="8" applyNumberFormat="1" applyFont="1" applyFill="1" applyBorder="1" applyAlignment="1">
      <alignment horizontal="left" vertical="center" shrinkToFit="1"/>
    </xf>
    <xf numFmtId="0" fontId="16" fillId="17" borderId="65" xfId="8" applyNumberFormat="1" applyFont="1" applyFill="1" applyBorder="1" applyAlignment="1">
      <alignment horizontal="left" vertical="center" shrinkToFit="1"/>
    </xf>
    <xf numFmtId="49" fontId="16" fillId="17" borderId="2" xfId="8" applyNumberFormat="1" applyFont="1" applyFill="1" applyBorder="1" applyAlignment="1">
      <alignment horizontal="left" vertical="center"/>
    </xf>
    <xf numFmtId="0" fontId="11" fillId="0" borderId="122" xfId="8" applyFont="1" applyBorder="1" applyAlignment="1">
      <alignment horizontal="distributed"/>
    </xf>
    <xf numFmtId="0" fontId="11" fillId="0" borderId="123" xfId="8" applyFont="1" applyBorder="1" applyAlignment="1">
      <alignment horizontal="distributed"/>
    </xf>
    <xf numFmtId="49" fontId="16" fillId="17" borderId="0" xfId="8" applyNumberFormat="1" applyFont="1" applyFill="1" applyAlignment="1">
      <alignment horizontal="left" vertical="center" shrinkToFit="1"/>
    </xf>
    <xf numFmtId="0" fontId="16" fillId="17" borderId="0" xfId="8" applyNumberFormat="1" applyFont="1" applyFill="1" applyAlignment="1">
      <alignment horizontal="left" vertical="center" shrinkToFit="1"/>
    </xf>
    <xf numFmtId="178" fontId="11" fillId="0" borderId="122" xfId="8" applyNumberFormat="1" applyFont="1" applyFill="1" applyBorder="1" applyAlignment="1" applyProtection="1">
      <alignment horizontal="center"/>
      <protection locked="0"/>
    </xf>
    <xf numFmtId="178" fontId="11" fillId="0" borderId="123" xfId="8" applyNumberFormat="1" applyFont="1" applyFill="1" applyBorder="1" applyAlignment="1" applyProtection="1">
      <alignment horizontal="center"/>
      <protection locked="0"/>
    </xf>
    <xf numFmtId="49" fontId="16" fillId="0" borderId="2" xfId="8" applyNumberFormat="1" applyFont="1" applyFill="1" applyBorder="1" applyAlignment="1" applyProtection="1">
      <alignment horizontal="left" shrinkToFit="1"/>
      <protection locked="0"/>
    </xf>
    <xf numFmtId="49" fontId="16" fillId="0" borderId="4" xfId="8" applyNumberFormat="1" applyFont="1" applyFill="1" applyBorder="1" applyAlignment="1" applyProtection="1">
      <alignment horizontal="left" shrinkToFit="1"/>
      <protection locked="0"/>
    </xf>
    <xf numFmtId="49" fontId="16" fillId="0" borderId="3" xfId="8" applyNumberFormat="1" applyFont="1" applyFill="1" applyBorder="1" applyAlignment="1" applyProtection="1">
      <alignment horizontal="left" shrinkToFit="1"/>
      <protection locked="0"/>
    </xf>
    <xf numFmtId="5" fontId="16" fillId="0" borderId="2" xfId="8" applyNumberFormat="1" applyFont="1" applyFill="1" applyBorder="1" applyAlignment="1" applyProtection="1">
      <alignment horizontal="center" vertical="center" shrinkToFit="1"/>
      <protection locked="0"/>
    </xf>
    <xf numFmtId="5" fontId="16" fillId="0" borderId="4" xfId="8" applyNumberFormat="1" applyFont="1" applyFill="1" applyBorder="1" applyAlignment="1" applyProtection="1">
      <alignment horizontal="center" vertical="center" shrinkToFit="1"/>
      <protection locked="0"/>
    </xf>
    <xf numFmtId="5" fontId="16" fillId="0" borderId="64" xfId="8" applyNumberFormat="1" applyFont="1" applyFill="1" applyBorder="1" applyAlignment="1" applyProtection="1">
      <alignment horizontal="center" vertical="center" shrinkToFit="1"/>
      <protection locked="0"/>
    </xf>
    <xf numFmtId="5" fontId="16" fillId="0" borderId="65" xfId="8" applyNumberFormat="1" applyFont="1" applyFill="1" applyBorder="1" applyAlignment="1" applyProtection="1">
      <alignment horizontal="center" vertical="center" shrinkToFit="1"/>
      <protection locked="0"/>
    </xf>
    <xf numFmtId="5" fontId="11" fillId="0" borderId="4" xfId="8" applyNumberFormat="1" applyFont="1" applyFill="1" applyBorder="1" applyAlignment="1" applyProtection="1">
      <alignment horizontal="center" vertical="center" shrinkToFit="1"/>
      <protection locked="0"/>
    </xf>
    <xf numFmtId="5" fontId="11" fillId="0" borderId="65" xfId="8" applyNumberFormat="1" applyFont="1" applyFill="1" applyBorder="1" applyAlignment="1" applyProtection="1">
      <alignment horizontal="center" vertical="center" shrinkToFit="1"/>
      <protection locked="0"/>
    </xf>
    <xf numFmtId="5" fontId="11" fillId="0" borderId="3" xfId="8" applyNumberFormat="1" applyFont="1" applyFill="1" applyBorder="1" applyAlignment="1" applyProtection="1">
      <alignment horizontal="center" vertical="center" shrinkToFit="1"/>
      <protection locked="0"/>
    </xf>
    <xf numFmtId="5" fontId="11" fillId="0" borderId="66" xfId="8" applyNumberFormat="1" applyFont="1" applyFill="1" applyBorder="1" applyAlignment="1" applyProtection="1">
      <alignment horizontal="center" vertical="center" shrinkToFit="1"/>
      <protection locked="0"/>
    </xf>
    <xf numFmtId="49" fontId="16" fillId="0" borderId="64" xfId="8" applyNumberFormat="1" applyFont="1" applyFill="1" applyBorder="1" applyAlignment="1" applyProtection="1">
      <alignment horizontal="left" shrinkToFit="1"/>
      <protection locked="0"/>
    </xf>
    <xf numFmtId="49" fontId="16" fillId="0" borderId="65" xfId="8" applyNumberFormat="1" applyFont="1" applyFill="1" applyBorder="1" applyAlignment="1" applyProtection="1">
      <alignment horizontal="left" shrinkToFit="1"/>
      <protection locked="0"/>
    </xf>
    <xf numFmtId="49" fontId="16" fillId="0" borderId="66" xfId="8" applyNumberFormat="1" applyFont="1" applyFill="1" applyBorder="1" applyAlignment="1" applyProtection="1">
      <alignment horizontal="left" shrinkToFit="1"/>
      <protection locked="0"/>
    </xf>
    <xf numFmtId="49" fontId="16" fillId="0" borderId="2" xfId="8" applyNumberFormat="1" applyFont="1" applyFill="1" applyBorder="1" applyAlignment="1" applyProtection="1">
      <alignment horizontal="left" vertical="center" shrinkToFit="1"/>
      <protection locked="0"/>
    </xf>
    <xf numFmtId="49" fontId="16" fillId="0" borderId="4" xfId="8" applyNumberFormat="1" applyFont="1" applyFill="1" applyBorder="1" applyAlignment="1" applyProtection="1">
      <alignment horizontal="left" vertical="center" shrinkToFit="1"/>
      <protection locked="0"/>
    </xf>
    <xf numFmtId="49" fontId="16" fillId="0" borderId="64" xfId="8" applyNumberFormat="1" applyFont="1" applyFill="1" applyBorder="1" applyAlignment="1" applyProtection="1">
      <alignment horizontal="left" vertical="center" shrinkToFit="1"/>
      <protection locked="0"/>
    </xf>
    <xf numFmtId="49" fontId="16" fillId="0" borderId="65" xfId="8" applyNumberFormat="1" applyFont="1" applyFill="1" applyBorder="1" applyAlignment="1" applyProtection="1">
      <alignment horizontal="left" vertical="center" shrinkToFit="1"/>
      <protection locked="0"/>
    </xf>
    <xf numFmtId="178" fontId="11" fillId="0" borderId="121" xfId="8" applyNumberFormat="1" applyFont="1" applyFill="1" applyBorder="1" applyAlignment="1" applyProtection="1">
      <alignment horizontal="center"/>
      <protection locked="0"/>
    </xf>
    <xf numFmtId="49" fontId="16" fillId="0" borderId="2" xfId="8" applyNumberFormat="1" applyFont="1" applyFill="1" applyBorder="1" applyAlignment="1" applyProtection="1">
      <alignment horizontal="left" vertical="center"/>
      <protection locked="0"/>
    </xf>
    <xf numFmtId="49" fontId="16" fillId="0" borderId="4" xfId="8" applyNumberFormat="1" applyFont="1" applyFill="1" applyBorder="1" applyAlignment="1" applyProtection="1">
      <alignment horizontal="left" vertical="center"/>
      <protection locked="0"/>
    </xf>
    <xf numFmtId="49" fontId="16" fillId="0" borderId="3" xfId="8" applyNumberFormat="1" applyFont="1" applyFill="1" applyBorder="1" applyAlignment="1" applyProtection="1">
      <alignment horizontal="left" vertical="center"/>
      <protection locked="0"/>
    </xf>
    <xf numFmtId="49" fontId="16" fillId="0" borderId="64" xfId="8" applyNumberFormat="1" applyFont="1" applyFill="1" applyBorder="1" applyAlignment="1" applyProtection="1">
      <alignment horizontal="left" vertical="center"/>
      <protection locked="0"/>
    </xf>
    <xf numFmtId="49" fontId="16" fillId="0" borderId="65" xfId="8" applyNumberFormat="1" applyFont="1" applyFill="1" applyBorder="1" applyAlignment="1" applyProtection="1">
      <alignment horizontal="left" vertical="center"/>
      <protection locked="0"/>
    </xf>
    <xf numFmtId="49" fontId="16" fillId="0" borderId="66" xfId="8" applyNumberFormat="1" applyFont="1" applyFill="1" applyBorder="1" applyAlignment="1" applyProtection="1">
      <alignment horizontal="left" vertical="center"/>
      <protection locked="0"/>
    </xf>
    <xf numFmtId="5" fontId="16" fillId="0" borderId="3" xfId="8" applyNumberFormat="1" applyFont="1" applyFill="1" applyBorder="1" applyAlignment="1" applyProtection="1">
      <alignment horizontal="center" vertical="center" shrinkToFit="1"/>
      <protection locked="0"/>
    </xf>
    <xf numFmtId="5" fontId="16" fillId="0" borderId="66" xfId="8" applyNumberFormat="1" applyFont="1" applyFill="1" applyBorder="1" applyAlignment="1" applyProtection="1">
      <alignment horizontal="center" vertical="center" shrinkToFit="1"/>
      <protection locked="0"/>
    </xf>
    <xf numFmtId="0" fontId="25" fillId="0" borderId="0" xfId="2" applyFont="1" applyAlignment="1">
      <alignment horizontal="left" vertical="center"/>
    </xf>
    <xf numFmtId="0" fontId="27" fillId="0" borderId="0" xfId="2" applyFont="1" applyAlignment="1">
      <alignment horizontal="center" vertical="center"/>
    </xf>
    <xf numFmtId="0" fontId="25" fillId="0" borderId="0" xfId="2" applyFont="1" applyAlignment="1">
      <alignment horizontal="center" vertical="center"/>
    </xf>
    <xf numFmtId="0" fontId="25" fillId="0" borderId="0" xfId="2" applyFont="1" applyAlignment="1">
      <alignment horizontal="right" vertical="center"/>
    </xf>
    <xf numFmtId="49" fontId="25" fillId="0" borderId="0" xfId="2" applyNumberFormat="1" applyFont="1" applyAlignment="1" applyProtection="1">
      <alignment horizontal="left" vertical="center" shrinkToFit="1"/>
      <protection locked="0"/>
    </xf>
    <xf numFmtId="0" fontId="25" fillId="0" borderId="0" xfId="2" applyNumberFormat="1" applyFont="1" applyAlignment="1" applyProtection="1">
      <alignment horizontal="left" vertical="center" shrinkToFit="1"/>
      <protection locked="0"/>
    </xf>
    <xf numFmtId="0" fontId="38" fillId="0" borderId="0" xfId="2" applyFont="1" applyAlignment="1">
      <alignment horizontal="left" vertical="center"/>
    </xf>
    <xf numFmtId="0" fontId="66" fillId="0" borderId="0" xfId="2" applyFont="1" applyAlignment="1">
      <alignment horizontal="left" vertical="center"/>
    </xf>
    <xf numFmtId="0" fontId="26" fillId="0" borderId="0" xfId="2" applyFont="1" applyAlignment="1">
      <alignment horizontal="left" vertical="center"/>
    </xf>
    <xf numFmtId="0" fontId="19" fillId="0" borderId="0" xfId="2" applyFont="1" applyAlignment="1">
      <alignment horizontal="left" vertical="center"/>
    </xf>
    <xf numFmtId="0" fontId="19" fillId="0" borderId="0" xfId="2" applyFont="1" applyAlignment="1">
      <alignment horizontal="right" vertical="center"/>
    </xf>
    <xf numFmtId="0" fontId="16" fillId="0" borderId="0" xfId="2" applyFont="1" applyAlignment="1">
      <alignment horizontal="center" vertical="center"/>
    </xf>
    <xf numFmtId="0" fontId="19" fillId="0" borderId="0" xfId="2" applyFont="1" applyAlignment="1">
      <alignment horizontal="center" vertical="center"/>
    </xf>
    <xf numFmtId="0" fontId="63" fillId="0" borderId="0" xfId="2" applyFont="1" applyAlignment="1">
      <alignment horizontal="center" vertical="center"/>
    </xf>
    <xf numFmtId="0" fontId="19" fillId="0" borderId="65" xfId="2" applyFont="1" applyBorder="1" applyAlignment="1">
      <alignment horizontal="left" vertical="center"/>
    </xf>
    <xf numFmtId="49" fontId="19" fillId="0" borderId="6" xfId="2" applyNumberFormat="1" applyFont="1" applyBorder="1" applyAlignment="1" applyProtection="1">
      <alignment horizontal="left" vertical="center" wrapText="1"/>
      <protection locked="0"/>
    </xf>
    <xf numFmtId="0" fontId="19" fillId="0" borderId="6" xfId="2" applyFont="1" applyBorder="1" applyAlignment="1">
      <alignment horizontal="center" vertical="center"/>
    </xf>
    <xf numFmtId="0" fontId="19" fillId="0" borderId="8" xfId="2" applyFont="1" applyBorder="1" applyAlignment="1" applyProtection="1">
      <alignment horizontal="right" vertical="center"/>
      <protection locked="0"/>
    </xf>
    <xf numFmtId="0" fontId="19" fillId="0" borderId="10" xfId="2" applyFont="1" applyBorder="1" applyAlignment="1" applyProtection="1">
      <alignment horizontal="right" vertical="center"/>
      <protection locked="0"/>
    </xf>
    <xf numFmtId="0" fontId="19" fillId="0" borderId="9" xfId="2" applyFont="1" applyBorder="1" applyAlignment="1" applyProtection="1">
      <alignment horizontal="right" vertical="center"/>
      <protection locked="0"/>
    </xf>
    <xf numFmtId="0" fontId="19" fillId="0" borderId="6" xfId="2" applyFont="1" applyBorder="1" applyAlignment="1" applyProtection="1">
      <alignment horizontal="center" vertical="center"/>
      <protection locked="0"/>
    </xf>
    <xf numFmtId="0" fontId="19" fillId="0" borderId="61" xfId="2" applyFont="1" applyBorder="1" applyAlignment="1">
      <alignment horizontal="left" vertical="center"/>
    </xf>
    <xf numFmtId="0" fontId="17" fillId="0" borderId="6" xfId="2" applyFont="1" applyBorder="1" applyAlignment="1">
      <alignment horizontal="center" vertical="center"/>
    </xf>
    <xf numFmtId="0" fontId="17" fillId="0" borderId="6" xfId="2" applyFont="1" applyBorder="1" applyAlignment="1" applyProtection="1">
      <alignment horizontal="center" vertical="center" wrapText="1"/>
      <protection locked="0"/>
    </xf>
    <xf numFmtId="0" fontId="17" fillId="0" borderId="6" xfId="2" applyFont="1" applyBorder="1" applyAlignment="1" applyProtection="1">
      <alignment horizontal="center" vertical="center"/>
      <protection locked="0"/>
    </xf>
    <xf numFmtId="49" fontId="19" fillId="0" borderId="6" xfId="2" applyNumberFormat="1" applyFont="1" applyBorder="1" applyAlignment="1" applyProtection="1">
      <alignment horizontal="left" vertical="center"/>
      <protection locked="0"/>
    </xf>
    <xf numFmtId="49" fontId="19" fillId="0" borderId="8" xfId="2" applyNumberFormat="1" applyFont="1" applyBorder="1" applyAlignment="1" applyProtection="1">
      <alignment horizontal="left" vertical="center" wrapText="1"/>
      <protection locked="0"/>
    </xf>
    <xf numFmtId="49" fontId="19" fillId="0" borderId="9" xfId="2" applyNumberFormat="1" applyFont="1" applyBorder="1" applyAlignment="1" applyProtection="1">
      <alignment horizontal="left" vertical="center" wrapText="1"/>
      <protection locked="0"/>
    </xf>
    <xf numFmtId="0" fontId="17" fillId="0" borderId="78" xfId="2" applyFont="1" applyBorder="1" applyAlignment="1">
      <alignment horizontal="center" vertical="center"/>
    </xf>
    <xf numFmtId="0" fontId="17" fillId="0" borderId="6" xfId="2" applyFont="1" applyBorder="1" applyAlignment="1">
      <alignment horizontal="center" vertical="center" textRotation="255"/>
    </xf>
    <xf numFmtId="0" fontId="17" fillId="0" borderId="2" xfId="2" applyFont="1" applyBorder="1" applyAlignment="1">
      <alignment horizontal="center" vertical="center"/>
    </xf>
    <xf numFmtId="0" fontId="17" fillId="0" borderId="62" xfId="2" applyFont="1" applyBorder="1" applyAlignment="1">
      <alignment horizontal="center" vertical="center"/>
    </xf>
    <xf numFmtId="0" fontId="17" fillId="0" borderId="64" xfId="2" applyFont="1" applyBorder="1" applyAlignment="1">
      <alignment horizontal="center" vertical="center"/>
    </xf>
    <xf numFmtId="0" fontId="17" fillId="0" borderId="66" xfId="2" applyFont="1" applyBorder="1" applyAlignment="1">
      <alignment horizontal="center" vertical="center"/>
    </xf>
    <xf numFmtId="3" fontId="11" fillId="0" borderId="6" xfId="2" applyNumberFormat="1" applyFont="1" applyBorder="1" applyAlignment="1" applyProtection="1">
      <alignment horizontal="right" vertical="center" shrinkToFit="1"/>
      <protection locked="0"/>
    </xf>
    <xf numFmtId="0" fontId="17" fillId="0" borderId="2" xfId="2" applyFont="1" applyBorder="1" applyAlignment="1">
      <alignment horizontal="center" vertical="center" wrapText="1"/>
    </xf>
    <xf numFmtId="0" fontId="17" fillId="0" borderId="62" xfId="2" applyFont="1" applyBorder="1" applyAlignment="1">
      <alignment horizontal="center" vertical="center" wrapText="1"/>
    </xf>
    <xf numFmtId="0" fontId="17" fillId="0" borderId="64" xfId="2" applyFont="1" applyBorder="1" applyAlignment="1">
      <alignment horizontal="center" vertical="center" wrapText="1"/>
    </xf>
    <xf numFmtId="0" fontId="17" fillId="0" borderId="66" xfId="2" applyFont="1" applyBorder="1" applyAlignment="1">
      <alignment horizontal="center" vertical="center" wrapText="1"/>
    </xf>
    <xf numFmtId="3" fontId="11" fillId="0" borderId="78" xfId="2" applyNumberFormat="1" applyFont="1" applyBorder="1" applyAlignment="1" applyProtection="1">
      <alignment horizontal="right" vertical="center" shrinkToFit="1"/>
      <protection locked="0"/>
    </xf>
    <xf numFmtId="3" fontId="11" fillId="0" borderId="7" xfId="2" applyNumberFormat="1" applyFont="1" applyBorder="1" applyAlignment="1" applyProtection="1">
      <alignment horizontal="right" vertical="center" shrinkToFit="1"/>
      <protection locked="0"/>
    </xf>
    <xf numFmtId="3" fontId="11" fillId="0" borderId="16" xfId="2" applyNumberFormat="1" applyFont="1" applyBorder="1" applyAlignment="1" applyProtection="1">
      <alignment horizontal="right" vertical="center" shrinkToFit="1"/>
      <protection locked="0"/>
    </xf>
    <xf numFmtId="3" fontId="11" fillId="0" borderId="78" xfId="2" applyNumberFormat="1" applyFont="1" applyBorder="1" applyAlignment="1">
      <alignment horizontal="right" vertical="center" shrinkToFit="1"/>
    </xf>
    <xf numFmtId="0" fontId="17" fillId="0" borderId="6" xfId="2" applyFont="1" applyBorder="1" applyAlignment="1">
      <alignment horizontal="center" vertical="center" textRotation="255" wrapText="1"/>
    </xf>
    <xf numFmtId="0" fontId="33" fillId="0" borderId="6" xfId="2" applyFont="1" applyBorder="1" applyAlignment="1" applyProtection="1">
      <alignment horizontal="center" vertical="center" wrapText="1"/>
      <protection locked="0"/>
    </xf>
    <xf numFmtId="0" fontId="33" fillId="0" borderId="6" xfId="2" applyFont="1" applyBorder="1" applyAlignment="1" applyProtection="1">
      <alignment horizontal="center" vertical="center"/>
      <protection locked="0"/>
    </xf>
    <xf numFmtId="3" fontId="20" fillId="0" borderId="8" xfId="2" applyNumberFormat="1" applyFont="1" applyBorder="1" applyAlignment="1" applyProtection="1">
      <alignment horizontal="right" vertical="center"/>
      <protection locked="0"/>
    </xf>
    <xf numFmtId="3" fontId="20" fillId="0" borderId="9" xfId="2" applyNumberFormat="1" applyFont="1" applyBorder="1" applyAlignment="1" applyProtection="1">
      <alignment horizontal="right" vertical="center"/>
      <protection locked="0"/>
    </xf>
    <xf numFmtId="0" fontId="65" fillId="0" borderId="6" xfId="2" applyFont="1" applyBorder="1" applyAlignment="1">
      <alignment horizontal="center" vertical="center" textRotation="255" wrapText="1"/>
    </xf>
    <xf numFmtId="0" fontId="11" fillId="0" borderId="0" xfId="2" applyFont="1" applyAlignment="1">
      <alignment horizontal="left" vertical="center"/>
    </xf>
    <xf numFmtId="0" fontId="11" fillId="0" borderId="0" xfId="2" applyFont="1" applyAlignment="1">
      <alignment horizontal="right" vertical="center"/>
    </xf>
    <xf numFmtId="0" fontId="11" fillId="0" borderId="8" xfId="2" applyFont="1" applyBorder="1" applyAlignment="1">
      <alignment horizontal="center" vertical="center"/>
    </xf>
    <xf numFmtId="0" fontId="11" fillId="0" borderId="10" xfId="2" applyFont="1" applyBorder="1" applyAlignment="1">
      <alignment horizontal="center" vertical="center"/>
    </xf>
    <xf numFmtId="0" fontId="11" fillId="0" borderId="9" xfId="2" applyFont="1" applyBorder="1" applyAlignment="1">
      <alignment horizontal="center" vertical="center"/>
    </xf>
    <xf numFmtId="0" fontId="11" fillId="0" borderId="61" xfId="2" applyFont="1" applyBorder="1" applyAlignment="1">
      <alignment horizontal="left" vertical="center"/>
    </xf>
    <xf numFmtId="0" fontId="20" fillId="0" borderId="0" xfId="2" applyFont="1" applyAlignment="1">
      <alignment horizontal="distributed" vertical="center"/>
    </xf>
    <xf numFmtId="49" fontId="20" fillId="0" borderId="0" xfId="2" applyNumberFormat="1" applyFont="1" applyAlignment="1" applyProtection="1">
      <alignment horizontal="left" vertical="center" wrapText="1"/>
    </xf>
    <xf numFmtId="0" fontId="20" fillId="0" borderId="0" xfId="2" applyNumberFormat="1" applyFont="1" applyAlignment="1" applyProtection="1">
      <alignment horizontal="left" vertical="center" wrapText="1"/>
    </xf>
    <xf numFmtId="0" fontId="22" fillId="0" borderId="0" xfId="2" applyFont="1" applyAlignment="1">
      <alignment horizontal="right" vertical="center"/>
    </xf>
    <xf numFmtId="0" fontId="20" fillId="0" borderId="0" xfId="2" applyFont="1" applyAlignment="1">
      <alignment horizontal="center" vertical="center"/>
    </xf>
    <xf numFmtId="0" fontId="41" fillId="0" borderId="0" xfId="2" applyFont="1" applyAlignment="1">
      <alignment horizontal="center" vertical="center"/>
    </xf>
    <xf numFmtId="0" fontId="6" fillId="0" borderId="0" xfId="2" applyAlignment="1">
      <alignment horizontal="center" vertical="center"/>
    </xf>
    <xf numFmtId="0" fontId="20" fillId="0" borderId="41" xfId="2" applyFont="1" applyBorder="1" applyAlignment="1">
      <alignment horizontal="center" vertical="center"/>
    </xf>
    <xf numFmtId="0" fontId="20" fillId="0" borderId="46" xfId="2" applyFont="1" applyBorder="1" applyAlignment="1">
      <alignment horizontal="center" vertical="center"/>
    </xf>
    <xf numFmtId="0" fontId="20" fillId="0" borderId="47" xfId="2" applyFont="1" applyBorder="1" applyAlignment="1">
      <alignment horizontal="center" vertical="center"/>
    </xf>
    <xf numFmtId="0" fontId="20" fillId="0" borderId="29" xfId="2" applyFont="1" applyBorder="1" applyAlignment="1">
      <alignment horizontal="center" vertical="center"/>
    </xf>
    <xf numFmtId="0" fontId="20" fillId="0" borderId="45" xfId="2" applyFont="1" applyBorder="1" applyAlignment="1">
      <alignment horizontal="center" vertical="center"/>
    </xf>
    <xf numFmtId="0" fontId="67" fillId="0" borderId="0" xfId="2" applyFont="1" applyAlignment="1">
      <alignment horizontal="left" vertical="distributed" wrapText="1"/>
    </xf>
    <xf numFmtId="0" fontId="67" fillId="0" borderId="45" xfId="2" applyFont="1" applyBorder="1" applyAlignment="1">
      <alignment horizontal="left" vertical="distributed" wrapText="1"/>
    </xf>
    <xf numFmtId="49" fontId="20" fillId="0" borderId="0" xfId="2" applyNumberFormat="1" applyFont="1" applyAlignment="1" applyProtection="1">
      <alignment horizontal="center" vertical="center"/>
    </xf>
    <xf numFmtId="0" fontId="20" fillId="0" borderId="0" xfId="2" applyNumberFormat="1" applyFont="1" applyAlignment="1" applyProtection="1">
      <alignment horizontal="center" vertical="center"/>
    </xf>
    <xf numFmtId="0" fontId="20" fillId="0" borderId="0" xfId="2" applyFont="1" applyAlignment="1" applyProtection="1">
      <alignment horizontal="center" vertical="center"/>
    </xf>
    <xf numFmtId="0" fontId="16" fillId="0" borderId="0" xfId="2" applyFont="1" applyAlignment="1">
      <alignment horizontal="distributed" vertical="center"/>
    </xf>
    <xf numFmtId="0" fontId="20" fillId="0" borderId="0" xfId="2" applyNumberFormat="1" applyFont="1" applyAlignment="1" applyProtection="1">
      <alignment horizontal="left" vertical="center" shrinkToFit="1"/>
      <protection locked="0"/>
    </xf>
    <xf numFmtId="49" fontId="68" fillId="0" borderId="0" xfId="2" applyNumberFormat="1" applyFont="1" applyAlignment="1" applyProtection="1">
      <alignment horizontal="left" vertical="center" shrinkToFit="1"/>
      <protection locked="0"/>
    </xf>
    <xf numFmtId="0" fontId="21" fillId="0" borderId="0" xfId="8" applyFont="1" applyAlignment="1">
      <alignment horizontal="distributed" vertical="center"/>
    </xf>
    <xf numFmtId="0" fontId="16" fillId="0" borderId="2" xfId="8" applyFont="1" applyBorder="1" applyAlignment="1">
      <alignment horizontal="center" vertical="center" wrapText="1"/>
    </xf>
    <xf numFmtId="0" fontId="47" fillId="0" borderId="4" xfId="8" applyFont="1" applyBorder="1" applyAlignment="1">
      <alignment horizontal="center" vertical="center" wrapText="1"/>
    </xf>
    <xf numFmtId="0" fontId="47" fillId="0" borderId="3" xfId="8" applyFont="1" applyBorder="1" applyAlignment="1">
      <alignment horizontal="center" vertical="center" wrapText="1"/>
    </xf>
    <xf numFmtId="0" fontId="47" fillId="0" borderId="63" xfId="8" applyFont="1" applyBorder="1" applyAlignment="1">
      <alignment horizontal="center" vertical="center" wrapText="1"/>
    </xf>
    <xf numFmtId="0" fontId="47" fillId="0" borderId="0" xfId="8" applyFont="1" applyAlignment="1">
      <alignment horizontal="center" vertical="center" wrapText="1"/>
    </xf>
    <xf numFmtId="0" fontId="47" fillId="0" borderId="67" xfId="8" applyFont="1" applyBorder="1" applyAlignment="1">
      <alignment horizontal="center" vertical="center" wrapText="1"/>
    </xf>
    <xf numFmtId="0" fontId="47" fillId="0" borderId="64" xfId="8" applyFont="1" applyBorder="1" applyAlignment="1">
      <alignment horizontal="center" vertical="center" wrapText="1"/>
    </xf>
    <xf numFmtId="0" fontId="47" fillId="0" borderId="65" xfId="8" applyFont="1" applyBorder="1" applyAlignment="1">
      <alignment horizontal="center" vertical="center" wrapText="1"/>
    </xf>
    <xf numFmtId="0" fontId="47" fillId="0" borderId="66" xfId="8" applyFont="1" applyBorder="1" applyAlignment="1">
      <alignment horizontal="center" vertical="center" wrapText="1"/>
    </xf>
    <xf numFmtId="0" fontId="47" fillId="0" borderId="0" xfId="8" applyFont="1" applyAlignment="1">
      <alignment horizontal="distributed" vertical="center"/>
    </xf>
    <xf numFmtId="0" fontId="47" fillId="0" borderId="67" xfId="8" applyFont="1" applyBorder="1" applyAlignment="1">
      <alignment horizontal="distributed" vertical="center"/>
    </xf>
    <xf numFmtId="0" fontId="16" fillId="0" borderId="2" xfId="8" applyFont="1" applyBorder="1" applyAlignment="1">
      <alignment horizontal="center" vertical="center"/>
    </xf>
    <xf numFmtId="0" fontId="16" fillId="0" borderId="4" xfId="8" applyFont="1" applyBorder="1" applyAlignment="1">
      <alignment horizontal="center" vertical="center"/>
    </xf>
    <xf numFmtId="0" fontId="16" fillId="0" borderId="3" xfId="8" applyFont="1" applyBorder="1" applyAlignment="1">
      <alignment horizontal="center" vertical="center"/>
    </xf>
    <xf numFmtId="0" fontId="16" fillId="0" borderId="63" xfId="8" applyFont="1" applyBorder="1" applyAlignment="1">
      <alignment horizontal="center" vertical="center"/>
    </xf>
    <xf numFmtId="0" fontId="16" fillId="0" borderId="0" xfId="8" applyFont="1" applyAlignment="1">
      <alignment horizontal="center" vertical="center"/>
    </xf>
    <xf numFmtId="0" fontId="16" fillId="0" borderId="67" xfId="8" applyFont="1" applyBorder="1" applyAlignment="1">
      <alignment horizontal="center" vertical="center"/>
    </xf>
    <xf numFmtId="0" fontId="16" fillId="0" borderId="64" xfId="8" applyFont="1" applyBorder="1" applyAlignment="1">
      <alignment horizontal="center" vertical="center"/>
    </xf>
    <xf numFmtId="0" fontId="16" fillId="0" borderId="65" xfId="8" applyFont="1" applyBorder="1" applyAlignment="1">
      <alignment horizontal="center" vertical="center"/>
    </xf>
    <xf numFmtId="0" fontId="16" fillId="0" borderId="66" xfId="8" applyFont="1" applyBorder="1" applyAlignment="1">
      <alignment horizontal="center" vertical="center"/>
    </xf>
    <xf numFmtId="0" fontId="20" fillId="17" borderId="2" xfId="8" applyFont="1" applyFill="1" applyBorder="1" applyAlignment="1">
      <alignment horizontal="center" vertical="center" shrinkToFit="1"/>
    </xf>
    <xf numFmtId="0" fontId="20" fillId="17" borderId="4" xfId="8" applyFont="1" applyFill="1" applyBorder="1" applyAlignment="1">
      <alignment horizontal="center" vertical="center" shrinkToFit="1"/>
    </xf>
    <xf numFmtId="0" fontId="20" fillId="17" borderId="3" xfId="8" applyFont="1" applyFill="1" applyBorder="1" applyAlignment="1">
      <alignment horizontal="center" vertical="center" shrinkToFit="1"/>
    </xf>
    <xf numFmtId="0" fontId="20" fillId="17" borderId="63" xfId="8" applyFont="1" applyFill="1" applyBorder="1" applyAlignment="1">
      <alignment horizontal="center" vertical="center" shrinkToFit="1"/>
    </xf>
    <xf numFmtId="0" fontId="20" fillId="17" borderId="0" xfId="8" applyFont="1" applyFill="1" applyAlignment="1">
      <alignment horizontal="center" vertical="center" shrinkToFit="1"/>
    </xf>
    <xf numFmtId="0" fontId="20" fillId="17" borderId="67" xfId="8" applyFont="1" applyFill="1" applyBorder="1" applyAlignment="1">
      <alignment horizontal="center" vertical="center" shrinkToFit="1"/>
    </xf>
    <xf numFmtId="0" fontId="20" fillId="17" borderId="64" xfId="8" applyFont="1" applyFill="1" applyBorder="1" applyAlignment="1">
      <alignment horizontal="center" vertical="center" shrinkToFit="1"/>
    </xf>
    <xf numFmtId="0" fontId="20" fillId="17" borderId="65" xfId="8" applyFont="1" applyFill="1" applyBorder="1" applyAlignment="1">
      <alignment horizontal="center" vertical="center" shrinkToFit="1"/>
    </xf>
    <xf numFmtId="0" fontId="20" fillId="17" borderId="66" xfId="8" applyFont="1" applyFill="1" applyBorder="1" applyAlignment="1">
      <alignment horizontal="center" vertical="center" shrinkToFit="1"/>
    </xf>
    <xf numFmtId="0" fontId="21" fillId="17" borderId="63" xfId="8" applyFont="1" applyFill="1" applyBorder="1" applyAlignment="1">
      <alignment horizontal="center" vertical="center"/>
    </xf>
    <xf numFmtId="0" fontId="21" fillId="17" borderId="0" xfId="8" applyFont="1" applyFill="1" applyAlignment="1">
      <alignment horizontal="center" vertical="center"/>
    </xf>
    <xf numFmtId="0" fontId="20" fillId="17" borderId="0" xfId="8" applyFont="1" applyFill="1" applyAlignment="1">
      <alignment horizontal="center" vertical="center"/>
    </xf>
    <xf numFmtId="0" fontId="20" fillId="0" borderId="0" xfId="8" applyFont="1" applyAlignment="1">
      <alignment vertical="center"/>
    </xf>
    <xf numFmtId="0" fontId="20" fillId="0" borderId="0" xfId="8" applyFont="1" applyAlignment="1">
      <alignment horizontal="distributed" vertical="center"/>
    </xf>
    <xf numFmtId="0" fontId="21" fillId="17" borderId="0" xfId="8" applyFont="1" applyFill="1" applyAlignment="1">
      <alignment vertical="center" shrinkToFit="1"/>
    </xf>
    <xf numFmtId="0" fontId="21" fillId="0" borderId="0" xfId="8" applyFont="1" applyAlignment="1">
      <alignment horizontal="center" vertical="center"/>
    </xf>
    <xf numFmtId="49" fontId="20" fillId="17" borderId="0" xfId="8" applyNumberFormat="1" applyFont="1" applyFill="1" applyAlignment="1">
      <alignment horizontal="center" vertical="center"/>
    </xf>
    <xf numFmtId="0" fontId="19" fillId="0" borderId="63" xfId="8" applyFont="1" applyBorder="1" applyAlignment="1">
      <alignment horizontal="center" vertical="center"/>
    </xf>
    <xf numFmtId="0" fontId="19" fillId="0" borderId="67" xfId="8" applyFont="1" applyBorder="1" applyAlignment="1">
      <alignment horizontal="center" vertical="center"/>
    </xf>
    <xf numFmtId="0" fontId="19" fillId="17" borderId="8" xfId="8" applyFont="1" applyFill="1" applyBorder="1" applyAlignment="1">
      <alignment horizontal="center" vertical="center"/>
    </xf>
    <xf numFmtId="0" fontId="19" fillId="17" borderId="9" xfId="8" applyFont="1" applyFill="1" applyBorder="1" applyAlignment="1">
      <alignment horizontal="center" vertical="center"/>
    </xf>
    <xf numFmtId="0" fontId="19" fillId="17" borderId="10" xfId="8" applyFont="1" applyFill="1" applyBorder="1" applyAlignment="1">
      <alignment horizontal="center" vertical="center" shrinkToFit="1"/>
    </xf>
    <xf numFmtId="0" fontId="19" fillId="0" borderId="2" xfId="8" applyFont="1" applyBorder="1" applyAlignment="1">
      <alignment horizontal="distributed" vertical="center"/>
    </xf>
    <xf numFmtId="0" fontId="19" fillId="0" borderId="3" xfId="8" applyFont="1" applyBorder="1" applyAlignment="1">
      <alignment horizontal="distributed" vertical="center"/>
    </xf>
    <xf numFmtId="0" fontId="19" fillId="0" borderId="64" xfId="8" applyFont="1" applyBorder="1" applyAlignment="1">
      <alignment horizontal="distributed" vertical="center"/>
    </xf>
    <xf numFmtId="0" fontId="19" fillId="0" borderId="66" xfId="8" applyFont="1" applyBorder="1" applyAlignment="1">
      <alignment horizontal="distributed" vertical="center"/>
    </xf>
    <xf numFmtId="0" fontId="19" fillId="0" borderId="2" xfId="8" applyFont="1" applyBorder="1" applyAlignment="1">
      <alignment horizontal="center" vertical="center"/>
    </xf>
    <xf numFmtId="0" fontId="19" fillId="0" borderId="64" xfId="8" applyFont="1" applyBorder="1" applyAlignment="1">
      <alignment horizontal="center" vertical="center"/>
    </xf>
    <xf numFmtId="0" fontId="17" fillId="0" borderId="2" xfId="8" applyFont="1" applyBorder="1" applyAlignment="1">
      <alignment horizontal="center" vertical="center" wrapText="1"/>
    </xf>
    <xf numFmtId="0" fontId="17" fillId="0" borderId="3" xfId="8" applyFont="1" applyBorder="1" applyAlignment="1">
      <alignment horizontal="center" vertical="center" wrapText="1"/>
    </xf>
    <xf numFmtId="0" fontId="17" fillId="0" borderId="64" xfId="8" applyFont="1" applyBorder="1" applyAlignment="1">
      <alignment horizontal="center" vertical="center" wrapText="1"/>
    </xf>
    <xf numFmtId="0" fontId="17" fillId="0" borderId="66" xfId="8" applyFont="1" applyBorder="1" applyAlignment="1">
      <alignment horizontal="center" vertical="center" wrapText="1"/>
    </xf>
    <xf numFmtId="0" fontId="19" fillId="0" borderId="61" xfId="8" applyFont="1" applyBorder="1" applyAlignment="1">
      <alignment horizontal="distributed" vertical="center"/>
    </xf>
    <xf numFmtId="0" fontId="19" fillId="17" borderId="8" xfId="8" applyFont="1" applyFill="1" applyBorder="1" applyAlignment="1">
      <alignment horizontal="center" vertical="center" shrinkToFit="1"/>
    </xf>
    <xf numFmtId="0" fontId="19" fillId="17" borderId="9" xfId="8" applyFont="1" applyFill="1" applyBorder="1" applyAlignment="1">
      <alignment horizontal="center" vertical="center" shrinkToFit="1"/>
    </xf>
    <xf numFmtId="0" fontId="46" fillId="17" borderId="0" xfId="8" applyFont="1" applyFill="1" applyAlignment="1">
      <alignment vertical="center" shrinkToFit="1"/>
    </xf>
    <xf numFmtId="0" fontId="19" fillId="0" borderId="0" xfId="8" applyFont="1" applyAlignment="1">
      <alignment horizontal="left" vertical="center" wrapText="1"/>
    </xf>
    <xf numFmtId="0" fontId="19" fillId="0" borderId="63" xfId="8" applyFont="1" applyBorder="1" applyAlignment="1">
      <alignment horizontal="distributed" vertical="center"/>
    </xf>
    <xf numFmtId="49" fontId="19" fillId="17" borderId="0" xfId="8" applyNumberFormat="1" applyFont="1" applyFill="1" applyAlignment="1">
      <alignment horizontal="center" vertical="center"/>
    </xf>
    <xf numFmtId="0" fontId="19" fillId="17" borderId="0" xfId="8" applyFont="1" applyFill="1" applyAlignment="1">
      <alignment horizontal="center" vertical="center"/>
    </xf>
    <xf numFmtId="0" fontId="19" fillId="17" borderId="63" xfId="8" applyFont="1" applyFill="1" applyBorder="1" applyAlignment="1">
      <alignment horizontal="right" vertical="center" wrapText="1"/>
    </xf>
    <xf numFmtId="0" fontId="19" fillId="17" borderId="0" xfId="8" applyFont="1" applyFill="1" applyAlignment="1">
      <alignment horizontal="right" vertical="center" wrapText="1"/>
    </xf>
    <xf numFmtId="0" fontId="19" fillId="17" borderId="67" xfId="8" applyFont="1" applyFill="1" applyBorder="1" applyAlignment="1">
      <alignment horizontal="right" vertical="center" wrapText="1"/>
    </xf>
    <xf numFmtId="0" fontId="19" fillId="17" borderId="64" xfId="8" applyFont="1" applyFill="1" applyBorder="1" applyAlignment="1">
      <alignment horizontal="center" vertical="center" wrapText="1"/>
    </xf>
    <xf numFmtId="0" fontId="19" fillId="17" borderId="65" xfId="8" applyFont="1" applyFill="1" applyBorder="1" applyAlignment="1">
      <alignment horizontal="center" vertical="center" wrapText="1"/>
    </xf>
    <xf numFmtId="0" fontId="19" fillId="17" borderId="66" xfId="8" applyFont="1" applyFill="1" applyBorder="1" applyAlignment="1">
      <alignment horizontal="center" vertical="center" wrapText="1"/>
    </xf>
    <xf numFmtId="0" fontId="19" fillId="17" borderId="63" xfId="8" applyFont="1" applyFill="1" applyBorder="1" applyAlignment="1">
      <alignment horizontal="left" vertical="center" shrinkToFit="1"/>
    </xf>
    <xf numFmtId="0" fontId="19" fillId="17" borderId="0" xfId="8" applyFont="1" applyFill="1" applyAlignment="1">
      <alignment horizontal="left" vertical="center" shrinkToFit="1"/>
    </xf>
    <xf numFmtId="0" fontId="19" fillId="17" borderId="67" xfId="8" applyFont="1" applyFill="1" applyBorder="1" applyAlignment="1">
      <alignment horizontal="left" vertical="center" shrinkToFit="1"/>
    </xf>
    <xf numFmtId="0" fontId="19" fillId="17" borderId="64" xfId="8" applyFont="1" applyFill="1" applyBorder="1" applyAlignment="1">
      <alignment horizontal="left" vertical="center" shrinkToFit="1"/>
    </xf>
    <xf numFmtId="0" fontId="19" fillId="17" borderId="65" xfId="8" applyFont="1" applyFill="1" applyBorder="1" applyAlignment="1">
      <alignment horizontal="left" vertical="center" shrinkToFit="1"/>
    </xf>
    <xf numFmtId="0" fontId="19" fillId="17" borderId="66" xfId="8" applyFont="1" applyFill="1" applyBorder="1" applyAlignment="1">
      <alignment horizontal="left" vertical="center" shrinkToFit="1"/>
    </xf>
    <xf numFmtId="0" fontId="19" fillId="17" borderId="63" xfId="8" applyFont="1" applyFill="1" applyBorder="1" applyAlignment="1">
      <alignment horizontal="left" vertical="center" wrapText="1"/>
    </xf>
    <xf numFmtId="0" fontId="19" fillId="17" borderId="0" xfId="8" applyFont="1" applyFill="1" applyAlignment="1">
      <alignment horizontal="left" vertical="center" wrapText="1"/>
    </xf>
    <xf numFmtId="0" fontId="19" fillId="17" borderId="67" xfId="8" applyFont="1" applyFill="1" applyBorder="1" applyAlignment="1">
      <alignment horizontal="left" vertical="center" wrapText="1"/>
    </xf>
    <xf numFmtId="0" fontId="19" fillId="17" borderId="64" xfId="8" applyFont="1" applyFill="1" applyBorder="1" applyAlignment="1">
      <alignment horizontal="left" vertical="center" wrapText="1"/>
    </xf>
    <xf numFmtId="0" fontId="19" fillId="17" borderId="65" xfId="8" applyFont="1" applyFill="1" applyBorder="1" applyAlignment="1">
      <alignment horizontal="left" vertical="center" wrapText="1"/>
    </xf>
    <xf numFmtId="0" fontId="19" fillId="17" borderId="66" xfId="8" applyFont="1" applyFill="1" applyBorder="1" applyAlignment="1">
      <alignment horizontal="left" vertical="center" wrapText="1"/>
    </xf>
    <xf numFmtId="0" fontId="19" fillId="17" borderId="64" xfId="8" applyFont="1" applyFill="1" applyBorder="1" applyAlignment="1">
      <alignment horizontal="right" vertical="center" wrapText="1"/>
    </xf>
    <xf numFmtId="0" fontId="19" fillId="17" borderId="65" xfId="8" applyFont="1" applyFill="1" applyBorder="1" applyAlignment="1">
      <alignment horizontal="right" vertical="center" wrapText="1"/>
    </xf>
    <xf numFmtId="0" fontId="19" fillId="17" borderId="66" xfId="8" applyFont="1" applyFill="1" applyBorder="1" applyAlignment="1">
      <alignment horizontal="right" vertical="center" wrapText="1"/>
    </xf>
    <xf numFmtId="0" fontId="19" fillId="17" borderId="2" xfId="8" applyFont="1" applyFill="1" applyBorder="1" applyAlignment="1">
      <alignment horizontal="center" vertical="center" wrapText="1" shrinkToFit="1"/>
    </xf>
    <xf numFmtId="0" fontId="19" fillId="17" borderId="4" xfId="8" applyFont="1" applyFill="1" applyBorder="1" applyAlignment="1">
      <alignment horizontal="center" vertical="center" wrapText="1" shrinkToFit="1"/>
    </xf>
    <xf numFmtId="0" fontId="19" fillId="17" borderId="3" xfId="8" applyFont="1" applyFill="1" applyBorder="1" applyAlignment="1">
      <alignment horizontal="center" vertical="center" wrapText="1" shrinkToFit="1"/>
    </xf>
    <xf numFmtId="0" fontId="19" fillId="17" borderId="63" xfId="8" applyFont="1" applyFill="1" applyBorder="1" applyAlignment="1">
      <alignment horizontal="center" vertical="center" wrapText="1" shrinkToFit="1"/>
    </xf>
    <xf numFmtId="0" fontId="19" fillId="17" borderId="0" xfId="8" applyFont="1" applyFill="1" applyAlignment="1">
      <alignment horizontal="center" vertical="center" wrapText="1" shrinkToFit="1"/>
    </xf>
    <xf numFmtId="0" fontId="19" fillId="17" borderId="67" xfId="8" applyFont="1" applyFill="1" applyBorder="1" applyAlignment="1">
      <alignment horizontal="center" vertical="center" wrapText="1" shrinkToFit="1"/>
    </xf>
    <xf numFmtId="0" fontId="46" fillId="0" borderId="4" xfId="8" applyFont="1" applyBorder="1" applyAlignment="1">
      <alignment horizontal="distributed" vertical="center"/>
    </xf>
    <xf numFmtId="0" fontId="46" fillId="0" borderId="65" xfId="8" applyFont="1" applyBorder="1" applyAlignment="1">
      <alignment horizontal="distributed" vertical="center"/>
    </xf>
    <xf numFmtId="0" fontId="19" fillId="0" borderId="67" xfId="8" applyFont="1" applyBorder="1" applyAlignment="1">
      <alignment horizontal="distributed" vertical="center"/>
    </xf>
    <xf numFmtId="0" fontId="19" fillId="17" borderId="2" xfId="8" applyFont="1" applyFill="1" applyBorder="1" applyAlignment="1">
      <alignment horizontal="left" vertical="center" wrapText="1"/>
    </xf>
    <xf numFmtId="0" fontId="19" fillId="17" borderId="4" xfId="8" applyFont="1" applyFill="1" applyBorder="1" applyAlignment="1">
      <alignment horizontal="left" vertical="center" wrapText="1"/>
    </xf>
    <xf numFmtId="0" fontId="19" fillId="17" borderId="3" xfId="8" applyFont="1" applyFill="1" applyBorder="1" applyAlignment="1">
      <alignment horizontal="left" vertical="center" wrapText="1"/>
    </xf>
    <xf numFmtId="0" fontId="19" fillId="17" borderId="3" xfId="8" applyFont="1" applyFill="1" applyBorder="1" applyAlignment="1">
      <alignment horizontal="center" vertical="center" shrinkToFit="1"/>
    </xf>
    <xf numFmtId="0" fontId="19" fillId="17" borderId="63" xfId="8" applyFont="1" applyFill="1" applyBorder="1" applyAlignment="1">
      <alignment horizontal="center" vertical="center" shrinkToFit="1"/>
    </xf>
    <xf numFmtId="0" fontId="19" fillId="17" borderId="0" xfId="8" applyFont="1" applyFill="1" applyAlignment="1">
      <alignment horizontal="center" vertical="center" shrinkToFit="1"/>
    </xf>
    <xf numFmtId="0" fontId="19" fillId="17" borderId="67" xfId="8" applyFont="1" applyFill="1" applyBorder="1" applyAlignment="1">
      <alignment horizontal="center" vertical="center" shrinkToFit="1"/>
    </xf>
    <xf numFmtId="0" fontId="19" fillId="17" borderId="2" xfId="8" applyFont="1" applyFill="1" applyBorder="1" applyAlignment="1">
      <alignment horizontal="center" vertical="center" wrapText="1"/>
    </xf>
    <xf numFmtId="0" fontId="19" fillId="17" borderId="4" xfId="8" applyFont="1" applyFill="1" applyBorder="1" applyAlignment="1">
      <alignment horizontal="center" vertical="center" wrapText="1"/>
    </xf>
    <xf numFmtId="0" fontId="19" fillId="17" borderId="3" xfId="8" applyFont="1" applyFill="1" applyBorder="1" applyAlignment="1">
      <alignment horizontal="center" vertical="center" wrapText="1"/>
    </xf>
    <xf numFmtId="0" fontId="19" fillId="17" borderId="63" xfId="8" applyFont="1" applyFill="1" applyBorder="1" applyAlignment="1">
      <alignment horizontal="center" vertical="center" wrapText="1"/>
    </xf>
    <xf numFmtId="0" fontId="19" fillId="17" borderId="0" xfId="8" applyFont="1" applyFill="1" applyAlignment="1">
      <alignment horizontal="center" vertical="center" wrapText="1"/>
    </xf>
    <xf numFmtId="0" fontId="19" fillId="17" borderId="67" xfId="8" applyFont="1" applyFill="1" applyBorder="1" applyAlignment="1">
      <alignment horizontal="center" vertical="center" wrapText="1"/>
    </xf>
    <xf numFmtId="0" fontId="25" fillId="0" borderId="0" xfId="2" applyNumberFormat="1" applyFont="1" applyAlignment="1" applyProtection="1">
      <alignment horizontal="left" vertical="center" shrinkToFit="1"/>
    </xf>
    <xf numFmtId="49" fontId="25" fillId="0" borderId="0" xfId="2" applyNumberFormat="1" applyFont="1" applyAlignment="1" applyProtection="1">
      <alignment horizontal="left" vertical="center" shrinkToFit="1"/>
    </xf>
    <xf numFmtId="0" fontId="25" fillId="0" borderId="6" xfId="2" applyFont="1" applyBorder="1" applyAlignment="1" applyProtection="1">
      <alignment horizontal="center" vertical="center"/>
      <protection locked="0"/>
    </xf>
    <xf numFmtId="0" fontId="25" fillId="0" borderId="6" xfId="2" applyFont="1" applyBorder="1" applyAlignment="1" applyProtection="1">
      <alignment horizontal="left" vertical="center"/>
      <protection locked="0"/>
    </xf>
    <xf numFmtId="0" fontId="25" fillId="0" borderId="0" xfId="2" applyFont="1" applyAlignment="1" applyProtection="1">
      <alignment horizontal="right" vertical="center"/>
    </xf>
    <xf numFmtId="178" fontId="25" fillId="0" borderId="6" xfId="2" applyNumberFormat="1" applyFont="1" applyBorder="1" applyAlignment="1" applyProtection="1">
      <alignment horizontal="right" vertical="center"/>
      <protection locked="0"/>
    </xf>
    <xf numFmtId="179" fontId="25" fillId="0" borderId="8" xfId="2" applyNumberFormat="1" applyFont="1" applyBorder="1" applyAlignment="1" applyProtection="1">
      <alignment horizontal="right" vertical="center"/>
      <protection locked="0"/>
    </xf>
    <xf numFmtId="179" fontId="25" fillId="0" borderId="10" xfId="2" applyNumberFormat="1" applyFont="1" applyBorder="1" applyAlignment="1" applyProtection="1">
      <alignment horizontal="right" vertical="center"/>
      <protection locked="0"/>
    </xf>
    <xf numFmtId="179" fontId="25" fillId="0" borderId="9" xfId="2" applyNumberFormat="1" applyFont="1" applyBorder="1" applyAlignment="1" applyProtection="1">
      <alignment horizontal="right" vertical="center"/>
      <protection locked="0"/>
    </xf>
    <xf numFmtId="179" fontId="25" fillId="0" borderId="6" xfId="2" applyNumberFormat="1" applyFont="1" applyBorder="1" applyAlignment="1" applyProtection="1">
      <alignment horizontal="right" vertical="center"/>
      <protection locked="0"/>
    </xf>
    <xf numFmtId="0" fontId="25" fillId="0" borderId="0" xfId="2" applyFont="1" applyAlignment="1" applyProtection="1">
      <alignment horizontal="left" vertical="center"/>
      <protection locked="0"/>
    </xf>
    <xf numFmtId="0" fontId="25" fillId="0" borderId="0" xfId="2" applyNumberFormat="1" applyFont="1" applyAlignment="1" applyProtection="1">
      <alignment horizontal="left" vertical="center"/>
      <protection locked="0"/>
    </xf>
    <xf numFmtId="0" fontId="58" fillId="0" borderId="0" xfId="2" applyFont="1">
      <alignment vertical="center"/>
    </xf>
  </cellXfs>
  <cellStyles count="21">
    <cellStyle name="ハイパーリンク" xfId="1" builtinId="8"/>
    <cellStyle name="ハイパーリンク 2" xfId="12" xr:uid="{5AEE88C5-F5B6-4AD9-9BD3-7DCFCDA74563}"/>
    <cellStyle name="ハイパーリンク 2 2" xfId="15" xr:uid="{827E9231-07D2-4BA6-B96E-C02393FF5869}"/>
    <cellStyle name="ハイパーリンク 3" xfId="16" xr:uid="{53F27545-FFAF-407A-9BAA-D00726718504}"/>
    <cellStyle name="桁区切り 3" xfId="13" xr:uid="{8BB32A60-594D-4222-91AD-7514E57E438F}"/>
    <cellStyle name="標準" xfId="0" builtinId="0"/>
    <cellStyle name="標準 2" xfId="2" xr:uid="{00000000-0005-0000-0000-000003000000}"/>
    <cellStyle name="標準 2 2" xfId="10" xr:uid="{A54307B7-7677-4AFA-B746-DE56BC9860AC}"/>
    <cellStyle name="標準 2 2 2" xfId="3" xr:uid="{00000000-0005-0000-0000-000004000000}"/>
    <cellStyle name="標準 2 2 2 2" xfId="17" xr:uid="{63C9975E-3F83-4088-8F61-838A9C3C9EF0}"/>
    <cellStyle name="標準 3" xfId="4" xr:uid="{00000000-0005-0000-0000-000005000000}"/>
    <cellStyle name="標準 4" xfId="8" xr:uid="{B6AA7FC3-4479-4FBA-AC08-C1166CAA4DB8}"/>
    <cellStyle name="標準 5" xfId="5" xr:uid="{00000000-0005-0000-0000-000006000000}"/>
    <cellStyle name="標準 6" xfId="9" xr:uid="{48164228-25DF-40D2-8658-BEFECB3C91B5}"/>
    <cellStyle name="標準 6 2" xfId="19" xr:uid="{B64C5E09-9DF1-44A3-9005-284F4E35AC9A}"/>
    <cellStyle name="標準 7" xfId="11" xr:uid="{F3978E71-64F6-40B1-B414-B64B015C2715}"/>
    <cellStyle name="標準 7 2" xfId="18" xr:uid="{2DF83C3E-F70B-482B-8896-04C71AF983B6}"/>
    <cellStyle name="標準 8" xfId="20" xr:uid="{D0B0C4AE-2E52-4601-BA43-2432F746974C}"/>
    <cellStyle name="標準_Sheet1" xfId="14" xr:uid="{3F4158D2-6F1D-4C86-9435-4C328D995057}"/>
    <cellStyle name="良い 2" xfId="6" xr:uid="{00000000-0005-0000-0000-000007000000}"/>
    <cellStyle name="良い 2 2" xfId="7" xr:uid="{00000000-0005-0000-0000-000008000000}"/>
  </cellStyles>
  <dxfs count="1">
    <dxf>
      <numFmt numFmtId="184" formatCode="&quot;令和元年&quot;m&quot;月&quot;d&quot;日&quot;;@"/>
    </dxf>
  </dxfs>
  <tableStyles count="0" defaultTableStyle="TableStyleMedium2" defaultPivotStyle="PivotStyleLight16"/>
  <colors>
    <mruColors>
      <color rgb="FFFF9999"/>
      <color rgb="FFFFFF79"/>
      <color rgb="FFB7DEE8"/>
      <color rgb="FFB7E8E8"/>
      <color rgb="FFB6DEE8"/>
      <color rgb="FFB79999"/>
      <color rgb="FFB7E8DE"/>
      <color rgb="FF54F6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38</xdr:col>
      <xdr:colOff>66675</xdr:colOff>
      <xdr:row>58</xdr:row>
      <xdr:rowOff>133350</xdr:rowOff>
    </xdr:from>
    <xdr:ext cx="4314825" cy="82586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9696450" y="11925300"/>
          <a:ext cx="4314825" cy="82586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極度額について</a:t>
          </a:r>
        </a:p>
        <a:p>
          <a:r>
            <a:rPr kumimoji="1" lang="ja-JP" altLang="en-US" sz="1100"/>
            <a:t>弁済認証上限額を極度額として入力してください。</a:t>
          </a:r>
        </a:p>
        <a:p>
          <a:r>
            <a:rPr kumimoji="1" lang="en-US" altLang="ja-JP" sz="1100"/>
            <a:t>〈</a:t>
          </a:r>
          <a:r>
            <a:rPr kumimoji="1" lang="ja-JP" altLang="en-US" sz="1100"/>
            <a:t>極度額の計算方法</a:t>
          </a:r>
          <a:r>
            <a:rPr kumimoji="1" lang="en-US" altLang="ja-JP" sz="1100"/>
            <a:t>〉</a:t>
          </a:r>
          <a:r>
            <a:rPr kumimoji="1" lang="ja-JP" altLang="en-US" sz="1100"/>
            <a:t>１０００万円＋従たる事務所の数</a:t>
          </a:r>
          <a:r>
            <a:rPr kumimoji="1" lang="en-US" altLang="ja-JP" sz="1100"/>
            <a:t>×</a:t>
          </a:r>
          <a:r>
            <a:rPr kumimoji="1" lang="ja-JP" altLang="en-US" sz="1100"/>
            <a:t>５００万円</a:t>
          </a:r>
        </a:p>
        <a:p>
          <a:r>
            <a:rPr kumimoji="1" lang="ja-JP" altLang="en-US" sz="1100"/>
            <a:t>（例：本店のみの場合１０００万円）</a:t>
          </a:r>
        </a:p>
      </xdr:txBody>
    </xdr:sp>
    <xdr:clientData/>
  </xdr:oneCellAnchor>
  <xdr:oneCellAnchor>
    <xdr:from>
      <xdr:col>38</xdr:col>
      <xdr:colOff>57150</xdr:colOff>
      <xdr:row>206</xdr:row>
      <xdr:rowOff>57150</xdr:rowOff>
    </xdr:from>
    <xdr:ext cx="5629276" cy="733425"/>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9686925" y="29070300"/>
          <a:ext cx="5629276" cy="733425"/>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職歴の明細については、「⑧添付書類（６）」の該当するシートにご記入ください。</a:t>
          </a:r>
          <a:endParaRPr kumimoji="1" lang="en-US" altLang="ja-JP" sz="1100"/>
        </a:p>
        <a:p>
          <a:r>
            <a:rPr kumimoji="1" lang="ja-JP" altLang="en-US" sz="1100"/>
            <a:t>職歴記載者が７名を超える場合は、フリーシートがありますので、人数分シートコピーをして</a:t>
          </a:r>
          <a:endParaRPr kumimoji="1" lang="en-US" altLang="ja-JP" sz="1100"/>
        </a:p>
        <a:p>
          <a:r>
            <a:rPr kumimoji="1" lang="ja-JP" altLang="en-US" sz="1100"/>
            <a:t>左記の情報も含めてご記入願います。</a:t>
          </a:r>
        </a:p>
      </xdr:txBody>
    </xdr:sp>
    <xdr:clientData/>
  </xdr:oneCellAnchor>
  <xdr:oneCellAnchor>
    <xdr:from>
      <xdr:col>38</xdr:col>
      <xdr:colOff>95250</xdr:colOff>
      <xdr:row>151</xdr:row>
      <xdr:rowOff>180976</xdr:rowOff>
    </xdr:from>
    <xdr:ext cx="4417786" cy="30480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858375" y="30524905"/>
          <a:ext cx="4417786" cy="3048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代表者が専任の場合、必ず専任１人目に代表者を入力してください。</a:t>
          </a:r>
        </a:p>
      </xdr:txBody>
    </xdr:sp>
    <xdr:clientData/>
  </xdr:oneCellAnchor>
  <xdr:oneCellAnchor>
    <xdr:from>
      <xdr:col>38</xdr:col>
      <xdr:colOff>95250</xdr:colOff>
      <xdr:row>162</xdr:row>
      <xdr:rowOff>112941</xdr:rowOff>
    </xdr:from>
    <xdr:ext cx="4417786" cy="30480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9858375" y="33087584"/>
          <a:ext cx="4417786" cy="3048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専任が</a:t>
          </a:r>
          <a:r>
            <a:rPr kumimoji="1" lang="en-US" altLang="ja-JP" sz="1100"/>
            <a:t>2</a:t>
          </a:r>
          <a:r>
            <a:rPr kumimoji="1" lang="ja-JP" altLang="en-US" sz="1100"/>
            <a:t>人以上いる場合のみ入力下さい。</a:t>
          </a:r>
        </a:p>
      </xdr:txBody>
    </xdr:sp>
    <xdr:clientData/>
  </xdr:oneCellAnchor>
  <xdr:oneCellAnchor>
    <xdr:from>
      <xdr:col>38</xdr:col>
      <xdr:colOff>55336</xdr:colOff>
      <xdr:row>80</xdr:row>
      <xdr:rowOff>122010</xdr:rowOff>
    </xdr:from>
    <xdr:ext cx="4314825" cy="966561"/>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818461" y="14466206"/>
          <a:ext cx="4314825" cy="966561"/>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免許番号について</a:t>
          </a:r>
          <a:endParaRPr kumimoji="1" lang="en-US" altLang="ja-JP" sz="1100"/>
        </a:p>
        <a:p>
          <a:r>
            <a:rPr kumimoji="1" lang="ja-JP" altLang="en-US" sz="1100"/>
            <a:t>免許番号が決定している場合は入力下さい。</a:t>
          </a:r>
          <a:endParaRPr kumimoji="1" lang="en-US" altLang="ja-JP" sz="1100"/>
        </a:p>
        <a:p>
          <a:r>
            <a:rPr kumimoji="1" lang="ja-JP" altLang="en-US" sz="1100"/>
            <a:t>申請中の場合は、未入力可。</a:t>
          </a:r>
        </a:p>
      </xdr:txBody>
    </xdr:sp>
    <xdr:clientData/>
  </xdr:oneCellAnchor>
  <xdr:oneCellAnchor>
    <xdr:from>
      <xdr:col>38</xdr:col>
      <xdr:colOff>89355</xdr:colOff>
      <xdr:row>89</xdr:row>
      <xdr:rowOff>76653</xdr:rowOff>
    </xdr:from>
    <xdr:ext cx="4314825" cy="501651"/>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9852480" y="16246474"/>
          <a:ext cx="4314825" cy="501651"/>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t>※</a:t>
          </a:r>
          <a:r>
            <a:rPr kumimoji="1" lang="ja-JP" altLang="en-US" sz="1100"/>
            <a:t>政令使用人を置く場合のみ入力下さい。</a:t>
          </a:r>
          <a:endParaRPr kumimoji="1" lang="en-US" altLang="ja-JP"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9525</xdr:rowOff>
    </xdr:from>
    <xdr:ext cx="2800767" cy="492571"/>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全日本不動産近畿流通センター　御中</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77</xdr:col>
      <xdr:colOff>276225</xdr:colOff>
      <xdr:row>0</xdr:row>
      <xdr:rowOff>76200</xdr:rowOff>
    </xdr:from>
    <xdr:to>
      <xdr:col>86</xdr:col>
      <xdr:colOff>331069</xdr:colOff>
      <xdr:row>49</xdr:row>
      <xdr:rowOff>110595</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73300" y="76200"/>
          <a:ext cx="6227044" cy="8805743"/>
        </a:xfrm>
        <a:prstGeom prst="rect">
          <a:avLst/>
        </a:prstGeom>
      </xdr:spPr>
    </xdr:pic>
    <xdr:clientData/>
  </xdr:twoCellAnchor>
  <xdr:twoCellAnchor editAs="oneCell">
    <xdr:from>
      <xdr:col>50</xdr:col>
      <xdr:colOff>85725</xdr:colOff>
      <xdr:row>0</xdr:row>
      <xdr:rowOff>66675</xdr:rowOff>
    </xdr:from>
    <xdr:to>
      <xdr:col>77</xdr:col>
      <xdr:colOff>147694</xdr:colOff>
      <xdr:row>49</xdr:row>
      <xdr:rowOff>57268</xdr:rowOff>
    </xdr:to>
    <xdr:pic>
      <xdr:nvPicPr>
        <xdr:cNvPr id="5" name="図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8700" y="66675"/>
          <a:ext cx="6196069" cy="87619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309563</xdr:colOff>
      <xdr:row>0</xdr:row>
      <xdr:rowOff>0</xdr:rowOff>
    </xdr:from>
    <xdr:to>
      <xdr:col>23</xdr:col>
      <xdr:colOff>64369</xdr:colOff>
      <xdr:row>31</xdr:row>
      <xdr:rowOff>33337</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0113" y="0"/>
          <a:ext cx="7127156" cy="100631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220164" name="Check Box 4" hidden="1">
              <a:extLst>
                <a:ext uri="{63B3BB69-23CF-44E3-9099-C40C66FF867C}">
                  <a14:compatExt spid="_x0000_s220164"/>
                </a:ext>
                <a:ext uri="{FF2B5EF4-FFF2-40B4-BE49-F238E27FC236}">
                  <a16:creationId xmlns:a16="http://schemas.microsoft.com/office/drawing/2014/main" id="{00000000-0008-0000-1300-0000045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123825</xdr:colOff>
      <xdr:row>1</xdr:row>
      <xdr:rowOff>47625</xdr:rowOff>
    </xdr:from>
    <xdr:to>
      <xdr:col>81</xdr:col>
      <xdr:colOff>19050</xdr:colOff>
      <xdr:row>6</xdr:row>
      <xdr:rowOff>104775</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7696200" y="200025"/>
          <a:ext cx="389572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代表者が</a:t>
          </a:r>
          <a:r>
            <a:rPr kumimoji="1" lang="en-US" altLang="ja-JP" sz="1600"/>
            <a:t>2</a:t>
          </a:r>
          <a:r>
            <a:rPr kumimoji="1" lang="ja-JP" altLang="en-US" sz="1600"/>
            <a:t>名以上の場合、入力下さい。</a:t>
          </a:r>
          <a:endParaRPr kumimoji="1" lang="en-US" altLang="ja-JP" sz="1600"/>
        </a:p>
        <a:p>
          <a:r>
            <a:rPr kumimoji="1" lang="ja-JP" altLang="en-US" sz="1600"/>
            <a:t>代表者が</a:t>
          </a:r>
          <a:r>
            <a:rPr kumimoji="1" lang="en-US" altLang="ja-JP" sz="1600"/>
            <a:t>1</a:t>
          </a:r>
          <a:r>
            <a:rPr kumimoji="1" lang="ja-JP" altLang="en-US" sz="1600"/>
            <a:t>名のみの場合は不要です。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10</xdr:row>
      <xdr:rowOff>95250</xdr:rowOff>
    </xdr:from>
    <xdr:to>
      <xdr:col>14</xdr:col>
      <xdr:colOff>9525</xdr:colOff>
      <xdr:row>10</xdr:row>
      <xdr:rowOff>95250</xdr:rowOff>
    </xdr:to>
    <xdr:sp macro="" textlink="">
      <xdr:nvSpPr>
        <xdr:cNvPr id="2" name="Line 56">
          <a:extLst>
            <a:ext uri="{FF2B5EF4-FFF2-40B4-BE49-F238E27FC236}">
              <a16:creationId xmlns:a16="http://schemas.microsoft.com/office/drawing/2014/main" id="{00000000-0008-0000-1700-000002000000}"/>
            </a:ext>
          </a:extLst>
        </xdr:cNvPr>
        <xdr:cNvSpPr>
          <a:spLocks noChangeShapeType="1"/>
        </xdr:cNvSpPr>
      </xdr:nvSpPr>
      <xdr:spPr bwMode="auto">
        <a:xfrm flipV="1">
          <a:off x="2522220" y="2228850"/>
          <a:ext cx="2076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3" name="Line 60">
          <a:extLst>
            <a:ext uri="{FF2B5EF4-FFF2-40B4-BE49-F238E27FC236}">
              <a16:creationId xmlns:a16="http://schemas.microsoft.com/office/drawing/2014/main" id="{00000000-0008-0000-1700-000003000000}"/>
            </a:ext>
          </a:extLst>
        </xdr:cNvPr>
        <xdr:cNvSpPr>
          <a:spLocks noChangeShapeType="1"/>
        </xdr:cNvSpPr>
      </xdr:nvSpPr>
      <xdr:spPr bwMode="auto">
        <a:xfrm>
          <a:off x="2975610" y="2537460"/>
          <a:ext cx="49149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4" name="Line 61">
          <a:extLst>
            <a:ext uri="{FF2B5EF4-FFF2-40B4-BE49-F238E27FC236}">
              <a16:creationId xmlns:a16="http://schemas.microsoft.com/office/drawing/2014/main" id="{00000000-0008-0000-1700-000004000000}"/>
            </a:ext>
          </a:extLst>
        </xdr:cNvPr>
        <xdr:cNvSpPr>
          <a:spLocks noChangeShapeType="1"/>
        </xdr:cNvSpPr>
      </xdr:nvSpPr>
      <xdr:spPr bwMode="auto">
        <a:xfrm flipV="1">
          <a:off x="4145280" y="2537460"/>
          <a:ext cx="5010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5" name="Line 62">
          <a:extLst>
            <a:ext uri="{FF2B5EF4-FFF2-40B4-BE49-F238E27FC236}">
              <a16:creationId xmlns:a16="http://schemas.microsoft.com/office/drawing/2014/main" id="{00000000-0008-0000-1700-000005000000}"/>
            </a:ext>
          </a:extLst>
        </xdr:cNvPr>
        <xdr:cNvSpPr>
          <a:spLocks noChangeShapeType="1"/>
        </xdr:cNvSpPr>
      </xdr:nvSpPr>
      <xdr:spPr bwMode="auto">
        <a:xfrm>
          <a:off x="5173980" y="2537460"/>
          <a:ext cx="4629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19</xdr:row>
      <xdr:rowOff>104775</xdr:rowOff>
    </xdr:from>
    <xdr:to>
      <xdr:col>13</xdr:col>
      <xdr:colOff>0</xdr:colOff>
      <xdr:row>19</xdr:row>
      <xdr:rowOff>104775</xdr:rowOff>
    </xdr:to>
    <xdr:sp macro="" textlink="">
      <xdr:nvSpPr>
        <xdr:cNvPr id="7" name="Line 65">
          <a:extLst>
            <a:ext uri="{FF2B5EF4-FFF2-40B4-BE49-F238E27FC236}">
              <a16:creationId xmlns:a16="http://schemas.microsoft.com/office/drawing/2014/main" id="{00000000-0008-0000-1700-000007000000}"/>
            </a:ext>
          </a:extLst>
        </xdr:cNvPr>
        <xdr:cNvSpPr>
          <a:spLocks noChangeShapeType="1"/>
        </xdr:cNvSpPr>
      </xdr:nvSpPr>
      <xdr:spPr bwMode="auto">
        <a:xfrm>
          <a:off x="2324100" y="415861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8" name="Line 66">
          <a:extLst>
            <a:ext uri="{FF2B5EF4-FFF2-40B4-BE49-F238E27FC236}">
              <a16:creationId xmlns:a16="http://schemas.microsoft.com/office/drawing/2014/main" id="{00000000-0008-0000-1700-000008000000}"/>
            </a:ext>
          </a:extLst>
        </xdr:cNvPr>
        <xdr:cNvSpPr>
          <a:spLocks noChangeShapeType="1"/>
        </xdr:cNvSpPr>
      </xdr:nvSpPr>
      <xdr:spPr bwMode="auto">
        <a:xfrm>
          <a:off x="3720465" y="4149090"/>
          <a:ext cx="1885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9" name="Line 69">
          <a:extLst>
            <a:ext uri="{FF2B5EF4-FFF2-40B4-BE49-F238E27FC236}">
              <a16:creationId xmlns:a16="http://schemas.microsoft.com/office/drawing/2014/main" id="{00000000-0008-0000-1700-000009000000}"/>
            </a:ext>
          </a:extLst>
        </xdr:cNvPr>
        <xdr:cNvSpPr>
          <a:spLocks noChangeShapeType="1"/>
        </xdr:cNvSpPr>
      </xdr:nvSpPr>
      <xdr:spPr bwMode="auto">
        <a:xfrm>
          <a:off x="2125980" y="47891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0" name="Line 70">
          <a:extLst>
            <a:ext uri="{FF2B5EF4-FFF2-40B4-BE49-F238E27FC236}">
              <a16:creationId xmlns:a16="http://schemas.microsoft.com/office/drawing/2014/main" id="{00000000-0008-0000-1700-00000A000000}"/>
            </a:ext>
          </a:extLst>
        </xdr:cNvPr>
        <xdr:cNvSpPr>
          <a:spLocks noChangeShapeType="1"/>
        </xdr:cNvSpPr>
      </xdr:nvSpPr>
      <xdr:spPr bwMode="auto">
        <a:xfrm>
          <a:off x="2125980" y="47891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26</xdr:row>
      <xdr:rowOff>104775</xdr:rowOff>
    </xdr:from>
    <xdr:to>
      <xdr:col>13</xdr:col>
      <xdr:colOff>0</xdr:colOff>
      <xdr:row>26</xdr:row>
      <xdr:rowOff>104775</xdr:rowOff>
    </xdr:to>
    <xdr:sp macro="" textlink="">
      <xdr:nvSpPr>
        <xdr:cNvPr id="12" name="Line 72">
          <a:extLst>
            <a:ext uri="{FF2B5EF4-FFF2-40B4-BE49-F238E27FC236}">
              <a16:creationId xmlns:a16="http://schemas.microsoft.com/office/drawing/2014/main" id="{00000000-0008-0000-1700-00000C000000}"/>
            </a:ext>
          </a:extLst>
        </xdr:cNvPr>
        <xdr:cNvSpPr>
          <a:spLocks noChangeShapeType="1"/>
        </xdr:cNvSpPr>
      </xdr:nvSpPr>
      <xdr:spPr bwMode="auto">
        <a:xfrm>
          <a:off x="2324100" y="565213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3" name="Line 73">
          <a:extLst>
            <a:ext uri="{FF2B5EF4-FFF2-40B4-BE49-F238E27FC236}">
              <a16:creationId xmlns:a16="http://schemas.microsoft.com/office/drawing/2014/main" id="{00000000-0008-0000-1700-00000D000000}"/>
            </a:ext>
          </a:extLst>
        </xdr:cNvPr>
        <xdr:cNvSpPr>
          <a:spLocks noChangeShapeType="1"/>
        </xdr:cNvSpPr>
      </xdr:nvSpPr>
      <xdr:spPr bwMode="auto">
        <a:xfrm>
          <a:off x="3720465" y="5642610"/>
          <a:ext cx="1885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4" name="Line 76">
          <a:extLst>
            <a:ext uri="{FF2B5EF4-FFF2-40B4-BE49-F238E27FC236}">
              <a16:creationId xmlns:a16="http://schemas.microsoft.com/office/drawing/2014/main" id="{00000000-0008-0000-1700-00000E000000}"/>
            </a:ext>
          </a:extLst>
        </xdr:cNvPr>
        <xdr:cNvSpPr>
          <a:spLocks noChangeShapeType="1"/>
        </xdr:cNvSpPr>
      </xdr:nvSpPr>
      <xdr:spPr bwMode="auto">
        <a:xfrm>
          <a:off x="2125980" y="62826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5" name="Line 77">
          <a:extLst>
            <a:ext uri="{FF2B5EF4-FFF2-40B4-BE49-F238E27FC236}">
              <a16:creationId xmlns:a16="http://schemas.microsoft.com/office/drawing/2014/main" id="{00000000-0008-0000-1700-00000F000000}"/>
            </a:ext>
          </a:extLst>
        </xdr:cNvPr>
        <xdr:cNvSpPr>
          <a:spLocks noChangeShapeType="1"/>
        </xdr:cNvSpPr>
      </xdr:nvSpPr>
      <xdr:spPr bwMode="auto">
        <a:xfrm>
          <a:off x="2125980" y="62826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6" name="Line 78">
          <a:extLst>
            <a:ext uri="{FF2B5EF4-FFF2-40B4-BE49-F238E27FC236}">
              <a16:creationId xmlns:a16="http://schemas.microsoft.com/office/drawing/2014/main" id="{00000000-0008-0000-1700-000010000000}"/>
            </a:ext>
          </a:extLst>
        </xdr:cNvPr>
        <xdr:cNvSpPr>
          <a:spLocks noChangeShapeType="1"/>
        </xdr:cNvSpPr>
      </xdr:nvSpPr>
      <xdr:spPr bwMode="auto">
        <a:xfrm>
          <a:off x="2324100" y="693229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7" name="Line 79">
          <a:extLst>
            <a:ext uri="{FF2B5EF4-FFF2-40B4-BE49-F238E27FC236}">
              <a16:creationId xmlns:a16="http://schemas.microsoft.com/office/drawing/2014/main" id="{00000000-0008-0000-1700-000011000000}"/>
            </a:ext>
          </a:extLst>
        </xdr:cNvPr>
        <xdr:cNvSpPr>
          <a:spLocks noChangeShapeType="1"/>
        </xdr:cNvSpPr>
      </xdr:nvSpPr>
      <xdr:spPr bwMode="auto">
        <a:xfrm>
          <a:off x="3720465" y="6922770"/>
          <a:ext cx="1885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18" name="Line 80">
          <a:extLst>
            <a:ext uri="{FF2B5EF4-FFF2-40B4-BE49-F238E27FC236}">
              <a16:creationId xmlns:a16="http://schemas.microsoft.com/office/drawing/2014/main" id="{00000000-0008-0000-1700-000012000000}"/>
            </a:ext>
          </a:extLst>
        </xdr:cNvPr>
        <xdr:cNvSpPr>
          <a:spLocks noChangeShapeType="1"/>
        </xdr:cNvSpPr>
      </xdr:nvSpPr>
      <xdr:spPr bwMode="auto">
        <a:xfrm>
          <a:off x="2125980" y="75628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19" name="Line 81">
          <a:extLst>
            <a:ext uri="{FF2B5EF4-FFF2-40B4-BE49-F238E27FC236}">
              <a16:creationId xmlns:a16="http://schemas.microsoft.com/office/drawing/2014/main" id="{00000000-0008-0000-1700-000013000000}"/>
            </a:ext>
          </a:extLst>
        </xdr:cNvPr>
        <xdr:cNvSpPr>
          <a:spLocks noChangeShapeType="1"/>
        </xdr:cNvSpPr>
      </xdr:nvSpPr>
      <xdr:spPr bwMode="auto">
        <a:xfrm>
          <a:off x="2125980" y="75628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0" name="Line 82">
          <a:extLst>
            <a:ext uri="{FF2B5EF4-FFF2-40B4-BE49-F238E27FC236}">
              <a16:creationId xmlns:a16="http://schemas.microsoft.com/office/drawing/2014/main" id="{00000000-0008-0000-1700-000014000000}"/>
            </a:ext>
          </a:extLst>
        </xdr:cNvPr>
        <xdr:cNvSpPr>
          <a:spLocks noChangeShapeType="1"/>
        </xdr:cNvSpPr>
      </xdr:nvSpPr>
      <xdr:spPr bwMode="auto">
        <a:xfrm>
          <a:off x="2324100" y="821245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1" name="Line 83">
          <a:extLst>
            <a:ext uri="{FF2B5EF4-FFF2-40B4-BE49-F238E27FC236}">
              <a16:creationId xmlns:a16="http://schemas.microsoft.com/office/drawing/2014/main" id="{00000000-0008-0000-1700-000015000000}"/>
            </a:ext>
          </a:extLst>
        </xdr:cNvPr>
        <xdr:cNvSpPr>
          <a:spLocks noChangeShapeType="1"/>
        </xdr:cNvSpPr>
      </xdr:nvSpPr>
      <xdr:spPr bwMode="auto">
        <a:xfrm>
          <a:off x="3720465" y="8202930"/>
          <a:ext cx="1885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2" name="Line 84">
          <a:extLst>
            <a:ext uri="{FF2B5EF4-FFF2-40B4-BE49-F238E27FC236}">
              <a16:creationId xmlns:a16="http://schemas.microsoft.com/office/drawing/2014/main" id="{00000000-0008-0000-1700-000016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3" name="Line 85">
          <a:extLst>
            <a:ext uri="{FF2B5EF4-FFF2-40B4-BE49-F238E27FC236}">
              <a16:creationId xmlns:a16="http://schemas.microsoft.com/office/drawing/2014/main" id="{00000000-0008-0000-1700-000017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48</xdr:row>
      <xdr:rowOff>0</xdr:rowOff>
    </xdr:from>
    <xdr:to>
      <xdr:col>31</xdr:col>
      <xdr:colOff>108939</xdr:colOff>
      <xdr:row>48</xdr:row>
      <xdr:rowOff>0</xdr:rowOff>
    </xdr:to>
    <xdr:sp macro="" textlink="">
      <xdr:nvSpPr>
        <xdr:cNvPr id="27" name="Text Box 97">
          <a:extLst>
            <a:ext uri="{FF2B5EF4-FFF2-40B4-BE49-F238E27FC236}">
              <a16:creationId xmlns:a16="http://schemas.microsoft.com/office/drawing/2014/main" id="{00000000-0008-0000-1700-00001B000000}"/>
            </a:ext>
          </a:extLst>
        </xdr:cNvPr>
        <xdr:cNvSpPr txBox="1">
          <a:spLocks noChangeArrowheads="1"/>
        </xdr:cNvSpPr>
      </xdr:nvSpPr>
      <xdr:spPr bwMode="auto">
        <a:xfrm>
          <a:off x="6012724" y="10241280"/>
          <a:ext cx="1845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28" name="Text Box 102">
          <a:extLst>
            <a:ext uri="{FF2B5EF4-FFF2-40B4-BE49-F238E27FC236}">
              <a16:creationId xmlns:a16="http://schemas.microsoft.com/office/drawing/2014/main" id="{00000000-0008-0000-1700-00001C000000}"/>
            </a:ext>
          </a:extLst>
        </xdr:cNvPr>
        <xdr:cNvSpPr txBox="1">
          <a:spLocks noChangeArrowheads="1"/>
        </xdr:cNvSpPr>
      </xdr:nvSpPr>
      <xdr:spPr bwMode="auto">
        <a:xfrm>
          <a:off x="6003199" y="10241280"/>
          <a:ext cx="34449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29" name="Text Box 115">
          <a:extLst>
            <a:ext uri="{FF2B5EF4-FFF2-40B4-BE49-F238E27FC236}">
              <a16:creationId xmlns:a16="http://schemas.microsoft.com/office/drawing/2014/main" id="{00000000-0008-0000-1700-00001D000000}"/>
            </a:ext>
          </a:extLst>
        </xdr:cNvPr>
        <xdr:cNvSpPr txBox="1">
          <a:spLocks noChangeArrowheads="1"/>
        </xdr:cNvSpPr>
      </xdr:nvSpPr>
      <xdr:spPr bwMode="auto">
        <a:xfrm>
          <a:off x="6003199" y="10241280"/>
          <a:ext cx="34449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0" name="Text Box 116">
          <a:extLst>
            <a:ext uri="{FF2B5EF4-FFF2-40B4-BE49-F238E27FC236}">
              <a16:creationId xmlns:a16="http://schemas.microsoft.com/office/drawing/2014/main" id="{00000000-0008-0000-1700-00001E000000}"/>
            </a:ext>
          </a:extLst>
        </xdr:cNvPr>
        <xdr:cNvSpPr txBox="1">
          <a:spLocks noChangeArrowheads="1"/>
        </xdr:cNvSpPr>
      </xdr:nvSpPr>
      <xdr:spPr bwMode="auto">
        <a:xfrm>
          <a:off x="5999117" y="10241280"/>
          <a:ext cx="30099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1" name="Text Box 118">
          <a:extLst>
            <a:ext uri="{FF2B5EF4-FFF2-40B4-BE49-F238E27FC236}">
              <a16:creationId xmlns:a16="http://schemas.microsoft.com/office/drawing/2014/main" id="{00000000-0008-0000-1700-00001F000000}"/>
            </a:ext>
          </a:extLst>
        </xdr:cNvPr>
        <xdr:cNvSpPr txBox="1">
          <a:spLocks noChangeArrowheads="1"/>
        </xdr:cNvSpPr>
      </xdr:nvSpPr>
      <xdr:spPr bwMode="auto">
        <a:xfrm>
          <a:off x="226695" y="10241280"/>
          <a:ext cx="29908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2" name="Text Box 132">
          <a:extLst>
            <a:ext uri="{FF2B5EF4-FFF2-40B4-BE49-F238E27FC236}">
              <a16:creationId xmlns:a16="http://schemas.microsoft.com/office/drawing/2014/main" id="{00000000-0008-0000-1700-000020000000}"/>
            </a:ext>
          </a:extLst>
        </xdr:cNvPr>
        <xdr:cNvSpPr txBox="1">
          <a:spLocks noChangeArrowheads="1"/>
        </xdr:cNvSpPr>
      </xdr:nvSpPr>
      <xdr:spPr bwMode="auto">
        <a:xfrm>
          <a:off x="6012724" y="10241280"/>
          <a:ext cx="28720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33" name="Text Box 155">
          <a:extLst>
            <a:ext uri="{FF2B5EF4-FFF2-40B4-BE49-F238E27FC236}">
              <a16:creationId xmlns:a16="http://schemas.microsoft.com/office/drawing/2014/main" id="{00000000-0008-0000-1700-000021000000}"/>
            </a:ext>
          </a:extLst>
        </xdr:cNvPr>
        <xdr:cNvSpPr txBox="1">
          <a:spLocks noChangeArrowheads="1"/>
        </xdr:cNvSpPr>
      </xdr:nvSpPr>
      <xdr:spPr bwMode="auto">
        <a:xfrm>
          <a:off x="4220119" y="1066800"/>
          <a:ext cx="169545"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1905</xdr:colOff>
      <xdr:row>11</xdr:row>
      <xdr:rowOff>0</xdr:rowOff>
    </xdr:from>
    <xdr:to>
      <xdr:col>20</xdr:col>
      <xdr:colOff>1905</xdr:colOff>
      <xdr:row>12</xdr:row>
      <xdr:rowOff>19050</xdr:rowOff>
    </xdr:to>
    <xdr:sp macro="" textlink="">
      <xdr:nvSpPr>
        <xdr:cNvPr id="35" name="円/楕円 48">
          <a:extLst>
            <a:ext uri="{FF2B5EF4-FFF2-40B4-BE49-F238E27FC236}">
              <a16:creationId xmlns:a16="http://schemas.microsoft.com/office/drawing/2014/main" id="{00000000-0008-0000-1700-000023000000}"/>
            </a:ext>
          </a:extLst>
        </xdr:cNvPr>
        <xdr:cNvSpPr>
          <a:spLocks noChangeArrowheads="1"/>
        </xdr:cNvSpPr>
      </xdr:nvSpPr>
      <xdr:spPr bwMode="auto">
        <a:xfrm>
          <a:off x="3745230" y="2305050"/>
          <a:ext cx="200025"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36" name="Line 69">
          <a:extLst>
            <a:ext uri="{FF2B5EF4-FFF2-40B4-BE49-F238E27FC236}">
              <a16:creationId xmlns:a16="http://schemas.microsoft.com/office/drawing/2014/main" id="{00000000-0008-0000-1700-000024000000}"/>
            </a:ext>
          </a:extLst>
        </xdr:cNvPr>
        <xdr:cNvSpPr>
          <a:spLocks noChangeShapeType="1"/>
        </xdr:cNvSpPr>
      </xdr:nvSpPr>
      <xdr:spPr bwMode="auto">
        <a:xfrm>
          <a:off x="2125980" y="62826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37" name="Line 70">
          <a:extLst>
            <a:ext uri="{FF2B5EF4-FFF2-40B4-BE49-F238E27FC236}">
              <a16:creationId xmlns:a16="http://schemas.microsoft.com/office/drawing/2014/main" id="{00000000-0008-0000-1700-000025000000}"/>
            </a:ext>
          </a:extLst>
        </xdr:cNvPr>
        <xdr:cNvSpPr>
          <a:spLocks noChangeShapeType="1"/>
        </xdr:cNvSpPr>
      </xdr:nvSpPr>
      <xdr:spPr bwMode="auto">
        <a:xfrm>
          <a:off x="2125980" y="62826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38" name="Line 72">
          <a:extLst>
            <a:ext uri="{FF2B5EF4-FFF2-40B4-BE49-F238E27FC236}">
              <a16:creationId xmlns:a16="http://schemas.microsoft.com/office/drawing/2014/main" id="{00000000-0008-0000-1700-000026000000}"/>
            </a:ext>
          </a:extLst>
        </xdr:cNvPr>
        <xdr:cNvSpPr>
          <a:spLocks noChangeShapeType="1"/>
        </xdr:cNvSpPr>
      </xdr:nvSpPr>
      <xdr:spPr bwMode="auto">
        <a:xfrm>
          <a:off x="2324100" y="693229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39" name="Line 78">
          <a:extLst>
            <a:ext uri="{FF2B5EF4-FFF2-40B4-BE49-F238E27FC236}">
              <a16:creationId xmlns:a16="http://schemas.microsoft.com/office/drawing/2014/main" id="{00000000-0008-0000-1700-000027000000}"/>
            </a:ext>
          </a:extLst>
        </xdr:cNvPr>
        <xdr:cNvSpPr>
          <a:spLocks noChangeShapeType="1"/>
        </xdr:cNvSpPr>
      </xdr:nvSpPr>
      <xdr:spPr bwMode="auto">
        <a:xfrm>
          <a:off x="2324100" y="821245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40" name="Line 72">
          <a:extLst>
            <a:ext uri="{FF2B5EF4-FFF2-40B4-BE49-F238E27FC236}">
              <a16:creationId xmlns:a16="http://schemas.microsoft.com/office/drawing/2014/main" id="{00000000-0008-0000-1700-000028000000}"/>
            </a:ext>
          </a:extLst>
        </xdr:cNvPr>
        <xdr:cNvSpPr>
          <a:spLocks noChangeShapeType="1"/>
        </xdr:cNvSpPr>
      </xdr:nvSpPr>
      <xdr:spPr bwMode="auto">
        <a:xfrm>
          <a:off x="2324100" y="8212455"/>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41" name="Line 76">
          <a:extLst>
            <a:ext uri="{FF2B5EF4-FFF2-40B4-BE49-F238E27FC236}">
              <a16:creationId xmlns:a16="http://schemas.microsoft.com/office/drawing/2014/main" id="{00000000-0008-0000-1700-000029000000}"/>
            </a:ext>
          </a:extLst>
        </xdr:cNvPr>
        <xdr:cNvSpPr>
          <a:spLocks noChangeShapeType="1"/>
        </xdr:cNvSpPr>
      </xdr:nvSpPr>
      <xdr:spPr bwMode="auto">
        <a:xfrm>
          <a:off x="2125980" y="75628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42" name="Line 77">
          <a:extLst>
            <a:ext uri="{FF2B5EF4-FFF2-40B4-BE49-F238E27FC236}">
              <a16:creationId xmlns:a16="http://schemas.microsoft.com/office/drawing/2014/main" id="{00000000-0008-0000-1700-00002A000000}"/>
            </a:ext>
          </a:extLst>
        </xdr:cNvPr>
        <xdr:cNvSpPr>
          <a:spLocks noChangeShapeType="1"/>
        </xdr:cNvSpPr>
      </xdr:nvSpPr>
      <xdr:spPr bwMode="auto">
        <a:xfrm>
          <a:off x="2125980" y="75628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43" name="Line 69">
          <a:extLst>
            <a:ext uri="{FF2B5EF4-FFF2-40B4-BE49-F238E27FC236}">
              <a16:creationId xmlns:a16="http://schemas.microsoft.com/office/drawing/2014/main" id="{00000000-0008-0000-1700-00002B000000}"/>
            </a:ext>
          </a:extLst>
        </xdr:cNvPr>
        <xdr:cNvSpPr>
          <a:spLocks noChangeShapeType="1"/>
        </xdr:cNvSpPr>
      </xdr:nvSpPr>
      <xdr:spPr bwMode="auto">
        <a:xfrm>
          <a:off x="2125980" y="75628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44" name="Line 70">
          <a:extLst>
            <a:ext uri="{FF2B5EF4-FFF2-40B4-BE49-F238E27FC236}">
              <a16:creationId xmlns:a16="http://schemas.microsoft.com/office/drawing/2014/main" id="{00000000-0008-0000-1700-00002C000000}"/>
            </a:ext>
          </a:extLst>
        </xdr:cNvPr>
        <xdr:cNvSpPr>
          <a:spLocks noChangeShapeType="1"/>
        </xdr:cNvSpPr>
      </xdr:nvSpPr>
      <xdr:spPr bwMode="auto">
        <a:xfrm>
          <a:off x="2125980" y="75628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45" name="Line 80">
          <a:extLst>
            <a:ext uri="{FF2B5EF4-FFF2-40B4-BE49-F238E27FC236}">
              <a16:creationId xmlns:a16="http://schemas.microsoft.com/office/drawing/2014/main" id="{00000000-0008-0000-1700-00002D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46" name="Line 81">
          <a:extLst>
            <a:ext uri="{FF2B5EF4-FFF2-40B4-BE49-F238E27FC236}">
              <a16:creationId xmlns:a16="http://schemas.microsoft.com/office/drawing/2014/main" id="{00000000-0008-0000-1700-00002E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47" name="Line 76">
          <a:extLst>
            <a:ext uri="{FF2B5EF4-FFF2-40B4-BE49-F238E27FC236}">
              <a16:creationId xmlns:a16="http://schemas.microsoft.com/office/drawing/2014/main" id="{00000000-0008-0000-1700-00002F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48" name="Line 77">
          <a:extLst>
            <a:ext uri="{FF2B5EF4-FFF2-40B4-BE49-F238E27FC236}">
              <a16:creationId xmlns:a16="http://schemas.microsoft.com/office/drawing/2014/main" id="{00000000-0008-0000-1700-000030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49" name="Line 69">
          <a:extLst>
            <a:ext uri="{FF2B5EF4-FFF2-40B4-BE49-F238E27FC236}">
              <a16:creationId xmlns:a16="http://schemas.microsoft.com/office/drawing/2014/main" id="{00000000-0008-0000-1700-000031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0" name="Line 70">
          <a:extLst>
            <a:ext uri="{FF2B5EF4-FFF2-40B4-BE49-F238E27FC236}">
              <a16:creationId xmlns:a16="http://schemas.microsoft.com/office/drawing/2014/main" id="{00000000-0008-0000-1700-000032000000}"/>
            </a:ext>
          </a:extLst>
        </xdr:cNvPr>
        <xdr:cNvSpPr>
          <a:spLocks noChangeShapeType="1"/>
        </xdr:cNvSpPr>
      </xdr:nvSpPr>
      <xdr:spPr bwMode="auto">
        <a:xfrm>
          <a:off x="2125980" y="88430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161925</xdr:colOff>
      <xdr:row>2</xdr:row>
      <xdr:rowOff>85725</xdr:rowOff>
    </xdr:from>
    <xdr:to>
      <xdr:col>10</xdr:col>
      <xdr:colOff>657225</xdr:colOff>
      <xdr:row>65</xdr:row>
      <xdr:rowOff>43815</xdr:rowOff>
    </xdr:to>
    <xdr:pic>
      <xdr:nvPicPr>
        <xdr:cNvPr id="2" name="図 6">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434340"/>
          <a:ext cx="7353300" cy="107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14</xdr:row>
      <xdr:rowOff>95250</xdr:rowOff>
    </xdr:from>
    <xdr:to>
      <xdr:col>12</xdr:col>
      <xdr:colOff>0</xdr:colOff>
      <xdr:row>14</xdr:row>
      <xdr:rowOff>95250</xdr:rowOff>
    </xdr:to>
    <xdr:sp macro="" textlink="">
      <xdr:nvSpPr>
        <xdr:cNvPr id="60" name="Line 18">
          <a:extLst>
            <a:ext uri="{FF2B5EF4-FFF2-40B4-BE49-F238E27FC236}">
              <a16:creationId xmlns:a16="http://schemas.microsoft.com/office/drawing/2014/main" id="{00000000-0008-0000-1900-00003C000000}"/>
            </a:ext>
          </a:extLst>
        </xdr:cNvPr>
        <xdr:cNvSpPr>
          <a:spLocks noChangeShapeType="1"/>
        </xdr:cNvSpPr>
      </xdr:nvSpPr>
      <xdr:spPr bwMode="auto">
        <a:xfrm>
          <a:off x="2179320" y="3166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1" name="Line 22">
          <a:extLst>
            <a:ext uri="{FF2B5EF4-FFF2-40B4-BE49-F238E27FC236}">
              <a16:creationId xmlns:a16="http://schemas.microsoft.com/office/drawing/2014/main" id="{00000000-0008-0000-1900-00003D000000}"/>
            </a:ext>
          </a:extLst>
        </xdr:cNvPr>
        <xdr:cNvSpPr>
          <a:spLocks noChangeShapeType="1"/>
        </xdr:cNvSpPr>
      </xdr:nvSpPr>
      <xdr:spPr bwMode="auto">
        <a:xfrm>
          <a:off x="2179320" y="507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62" name="Line 26">
          <a:extLst>
            <a:ext uri="{FF2B5EF4-FFF2-40B4-BE49-F238E27FC236}">
              <a16:creationId xmlns:a16="http://schemas.microsoft.com/office/drawing/2014/main" id="{00000000-0008-0000-1900-00003E000000}"/>
            </a:ext>
          </a:extLst>
        </xdr:cNvPr>
        <xdr:cNvSpPr>
          <a:spLocks noChangeShapeType="1"/>
        </xdr:cNvSpPr>
      </xdr:nvSpPr>
      <xdr:spPr bwMode="auto">
        <a:xfrm>
          <a:off x="2179320" y="6976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3" name="Line 30">
          <a:extLst>
            <a:ext uri="{FF2B5EF4-FFF2-40B4-BE49-F238E27FC236}">
              <a16:creationId xmlns:a16="http://schemas.microsoft.com/office/drawing/2014/main" id="{00000000-0008-0000-1900-00003F000000}"/>
            </a:ext>
          </a:extLst>
        </xdr:cNvPr>
        <xdr:cNvSpPr>
          <a:spLocks noChangeShapeType="1"/>
        </xdr:cNvSpPr>
      </xdr:nvSpPr>
      <xdr:spPr bwMode="auto">
        <a:xfrm>
          <a:off x="2179320" y="888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4" name="Line 34">
          <a:extLst>
            <a:ext uri="{FF2B5EF4-FFF2-40B4-BE49-F238E27FC236}">
              <a16:creationId xmlns:a16="http://schemas.microsoft.com/office/drawing/2014/main" id="{00000000-0008-0000-1900-000040000000}"/>
            </a:ext>
          </a:extLst>
        </xdr:cNvPr>
        <xdr:cNvSpPr>
          <a:spLocks noChangeShapeType="1"/>
        </xdr:cNvSpPr>
      </xdr:nvSpPr>
      <xdr:spPr bwMode="auto">
        <a:xfrm>
          <a:off x="2179320" y="3166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5" name="Line 38">
          <a:extLst>
            <a:ext uri="{FF2B5EF4-FFF2-40B4-BE49-F238E27FC236}">
              <a16:creationId xmlns:a16="http://schemas.microsoft.com/office/drawing/2014/main" id="{00000000-0008-0000-1900-000041000000}"/>
            </a:ext>
          </a:extLst>
        </xdr:cNvPr>
        <xdr:cNvSpPr>
          <a:spLocks noChangeShapeType="1"/>
        </xdr:cNvSpPr>
      </xdr:nvSpPr>
      <xdr:spPr bwMode="auto">
        <a:xfrm>
          <a:off x="2179320" y="507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66" name="Line 42">
          <a:extLst>
            <a:ext uri="{FF2B5EF4-FFF2-40B4-BE49-F238E27FC236}">
              <a16:creationId xmlns:a16="http://schemas.microsoft.com/office/drawing/2014/main" id="{00000000-0008-0000-1900-000042000000}"/>
            </a:ext>
          </a:extLst>
        </xdr:cNvPr>
        <xdr:cNvSpPr>
          <a:spLocks noChangeShapeType="1"/>
        </xdr:cNvSpPr>
      </xdr:nvSpPr>
      <xdr:spPr bwMode="auto">
        <a:xfrm>
          <a:off x="2179320" y="6976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7" name="Line 46">
          <a:extLst>
            <a:ext uri="{FF2B5EF4-FFF2-40B4-BE49-F238E27FC236}">
              <a16:creationId xmlns:a16="http://schemas.microsoft.com/office/drawing/2014/main" id="{00000000-0008-0000-1900-000043000000}"/>
            </a:ext>
          </a:extLst>
        </xdr:cNvPr>
        <xdr:cNvSpPr>
          <a:spLocks noChangeShapeType="1"/>
        </xdr:cNvSpPr>
      </xdr:nvSpPr>
      <xdr:spPr bwMode="auto">
        <a:xfrm>
          <a:off x="2179320" y="888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68" name="Text Box 50">
          <a:extLst>
            <a:ext uri="{FF2B5EF4-FFF2-40B4-BE49-F238E27FC236}">
              <a16:creationId xmlns:a16="http://schemas.microsoft.com/office/drawing/2014/main" id="{00000000-0008-0000-1900-000044000000}"/>
            </a:ext>
          </a:extLst>
        </xdr:cNvPr>
        <xdr:cNvSpPr txBox="1">
          <a:spLocks noChangeArrowheads="1"/>
        </xdr:cNvSpPr>
      </xdr:nvSpPr>
      <xdr:spPr bwMode="auto">
        <a:xfrm>
          <a:off x="6056539" y="1905000"/>
          <a:ext cx="255270" cy="0"/>
        </a:xfrm>
        <a:prstGeom prst="rect">
          <a:avLst/>
        </a:prstGeom>
        <a:noFill/>
        <a:ln w="9525">
          <a:noFill/>
          <a:miter lim="800000"/>
          <a:headEnd/>
          <a:tailEnd/>
        </a:ln>
      </xdr:spPr>
      <xdr:txBody>
        <a:bodyPr vertOverflow="clip" wrap="square" lIns="36576"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100" b="1" i="0" u="none" strike="noStrike" kern="0" cap="none" spc="0" normalizeH="0" baseline="0" noProof="0">
              <a:ln>
                <a:noFill/>
              </a:ln>
              <a:solidFill>
                <a:srgbClr val="000000"/>
              </a:solidFill>
              <a:effectLst/>
              <a:uLnTx/>
              <a:uFillTx/>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73" name="Line 159">
          <a:extLst>
            <a:ext uri="{FF2B5EF4-FFF2-40B4-BE49-F238E27FC236}">
              <a16:creationId xmlns:a16="http://schemas.microsoft.com/office/drawing/2014/main" id="{00000000-0008-0000-1900-000049000000}"/>
            </a:ext>
          </a:extLst>
        </xdr:cNvPr>
        <xdr:cNvSpPr>
          <a:spLocks noChangeShapeType="1"/>
        </xdr:cNvSpPr>
      </xdr:nvSpPr>
      <xdr:spPr bwMode="auto">
        <a:xfrm>
          <a:off x="3971925" y="2613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74" name="Line 163">
          <a:extLst>
            <a:ext uri="{FF2B5EF4-FFF2-40B4-BE49-F238E27FC236}">
              <a16:creationId xmlns:a16="http://schemas.microsoft.com/office/drawing/2014/main" id="{00000000-0008-0000-1900-00004A000000}"/>
            </a:ext>
          </a:extLst>
        </xdr:cNvPr>
        <xdr:cNvSpPr>
          <a:spLocks noChangeShapeType="1"/>
        </xdr:cNvSpPr>
      </xdr:nvSpPr>
      <xdr:spPr bwMode="auto">
        <a:xfrm>
          <a:off x="3971925" y="4518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75" name="Line 164">
          <a:extLst>
            <a:ext uri="{FF2B5EF4-FFF2-40B4-BE49-F238E27FC236}">
              <a16:creationId xmlns:a16="http://schemas.microsoft.com/office/drawing/2014/main" id="{00000000-0008-0000-1900-00004B000000}"/>
            </a:ext>
          </a:extLst>
        </xdr:cNvPr>
        <xdr:cNvSpPr>
          <a:spLocks noChangeShapeType="1"/>
        </xdr:cNvSpPr>
      </xdr:nvSpPr>
      <xdr:spPr bwMode="auto">
        <a:xfrm>
          <a:off x="3971925" y="6423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76" name="Line 165">
          <a:extLst>
            <a:ext uri="{FF2B5EF4-FFF2-40B4-BE49-F238E27FC236}">
              <a16:creationId xmlns:a16="http://schemas.microsoft.com/office/drawing/2014/main" id="{00000000-0008-0000-1900-00004C000000}"/>
            </a:ext>
          </a:extLst>
        </xdr:cNvPr>
        <xdr:cNvSpPr>
          <a:spLocks noChangeShapeType="1"/>
        </xdr:cNvSpPr>
      </xdr:nvSpPr>
      <xdr:spPr bwMode="auto">
        <a:xfrm>
          <a:off x="3971925" y="8328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77" name="Line 196">
          <a:extLst>
            <a:ext uri="{FF2B5EF4-FFF2-40B4-BE49-F238E27FC236}">
              <a16:creationId xmlns:a16="http://schemas.microsoft.com/office/drawing/2014/main" id="{00000000-0008-0000-1900-00004D000000}"/>
            </a:ext>
          </a:extLst>
        </xdr:cNvPr>
        <xdr:cNvSpPr>
          <a:spLocks noChangeShapeType="1"/>
        </xdr:cNvSpPr>
      </xdr:nvSpPr>
      <xdr:spPr bwMode="auto">
        <a:xfrm>
          <a:off x="3028950" y="3432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78" name="Line 197">
          <a:extLst>
            <a:ext uri="{FF2B5EF4-FFF2-40B4-BE49-F238E27FC236}">
              <a16:creationId xmlns:a16="http://schemas.microsoft.com/office/drawing/2014/main" id="{00000000-0008-0000-1900-00004E000000}"/>
            </a:ext>
          </a:extLst>
        </xdr:cNvPr>
        <xdr:cNvSpPr>
          <a:spLocks noChangeShapeType="1"/>
        </xdr:cNvSpPr>
      </xdr:nvSpPr>
      <xdr:spPr bwMode="auto">
        <a:xfrm>
          <a:off x="3990975" y="3432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79" name="Line 199">
          <a:extLst>
            <a:ext uri="{FF2B5EF4-FFF2-40B4-BE49-F238E27FC236}">
              <a16:creationId xmlns:a16="http://schemas.microsoft.com/office/drawing/2014/main" id="{00000000-0008-0000-1900-00004F000000}"/>
            </a:ext>
          </a:extLst>
        </xdr:cNvPr>
        <xdr:cNvSpPr>
          <a:spLocks noChangeShapeType="1"/>
        </xdr:cNvSpPr>
      </xdr:nvSpPr>
      <xdr:spPr bwMode="auto">
        <a:xfrm>
          <a:off x="5143500" y="3432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80" name="Line 200">
          <a:extLst>
            <a:ext uri="{FF2B5EF4-FFF2-40B4-BE49-F238E27FC236}">
              <a16:creationId xmlns:a16="http://schemas.microsoft.com/office/drawing/2014/main" id="{00000000-0008-0000-1900-000050000000}"/>
            </a:ext>
          </a:extLst>
        </xdr:cNvPr>
        <xdr:cNvSpPr>
          <a:spLocks noChangeShapeType="1"/>
        </xdr:cNvSpPr>
      </xdr:nvSpPr>
      <xdr:spPr bwMode="auto">
        <a:xfrm>
          <a:off x="3028950" y="533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81" name="Line 201">
          <a:extLst>
            <a:ext uri="{FF2B5EF4-FFF2-40B4-BE49-F238E27FC236}">
              <a16:creationId xmlns:a16="http://schemas.microsoft.com/office/drawing/2014/main" id="{00000000-0008-0000-1900-000051000000}"/>
            </a:ext>
          </a:extLst>
        </xdr:cNvPr>
        <xdr:cNvSpPr>
          <a:spLocks noChangeShapeType="1"/>
        </xdr:cNvSpPr>
      </xdr:nvSpPr>
      <xdr:spPr bwMode="auto">
        <a:xfrm>
          <a:off x="3990975" y="533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82" name="Line 202">
          <a:extLst>
            <a:ext uri="{FF2B5EF4-FFF2-40B4-BE49-F238E27FC236}">
              <a16:creationId xmlns:a16="http://schemas.microsoft.com/office/drawing/2014/main" id="{00000000-0008-0000-1900-000052000000}"/>
            </a:ext>
          </a:extLst>
        </xdr:cNvPr>
        <xdr:cNvSpPr>
          <a:spLocks noChangeShapeType="1"/>
        </xdr:cNvSpPr>
      </xdr:nvSpPr>
      <xdr:spPr bwMode="auto">
        <a:xfrm>
          <a:off x="5143500" y="533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83" name="Line 203">
          <a:extLst>
            <a:ext uri="{FF2B5EF4-FFF2-40B4-BE49-F238E27FC236}">
              <a16:creationId xmlns:a16="http://schemas.microsoft.com/office/drawing/2014/main" id="{00000000-0008-0000-1900-000053000000}"/>
            </a:ext>
          </a:extLst>
        </xdr:cNvPr>
        <xdr:cNvSpPr>
          <a:spLocks noChangeShapeType="1"/>
        </xdr:cNvSpPr>
      </xdr:nvSpPr>
      <xdr:spPr bwMode="auto">
        <a:xfrm>
          <a:off x="3028950" y="7242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84" name="Line 204">
          <a:extLst>
            <a:ext uri="{FF2B5EF4-FFF2-40B4-BE49-F238E27FC236}">
              <a16:creationId xmlns:a16="http://schemas.microsoft.com/office/drawing/2014/main" id="{00000000-0008-0000-1900-000054000000}"/>
            </a:ext>
          </a:extLst>
        </xdr:cNvPr>
        <xdr:cNvSpPr>
          <a:spLocks noChangeShapeType="1"/>
        </xdr:cNvSpPr>
      </xdr:nvSpPr>
      <xdr:spPr bwMode="auto">
        <a:xfrm>
          <a:off x="3990975" y="7242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85" name="Line 205">
          <a:extLst>
            <a:ext uri="{FF2B5EF4-FFF2-40B4-BE49-F238E27FC236}">
              <a16:creationId xmlns:a16="http://schemas.microsoft.com/office/drawing/2014/main" id="{00000000-0008-0000-1900-000055000000}"/>
            </a:ext>
          </a:extLst>
        </xdr:cNvPr>
        <xdr:cNvSpPr>
          <a:spLocks noChangeShapeType="1"/>
        </xdr:cNvSpPr>
      </xdr:nvSpPr>
      <xdr:spPr bwMode="auto">
        <a:xfrm>
          <a:off x="5143500" y="7242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86" name="Line 206">
          <a:extLst>
            <a:ext uri="{FF2B5EF4-FFF2-40B4-BE49-F238E27FC236}">
              <a16:creationId xmlns:a16="http://schemas.microsoft.com/office/drawing/2014/main" id="{00000000-0008-0000-1900-000056000000}"/>
            </a:ext>
          </a:extLst>
        </xdr:cNvPr>
        <xdr:cNvSpPr>
          <a:spLocks noChangeShapeType="1"/>
        </xdr:cNvSpPr>
      </xdr:nvSpPr>
      <xdr:spPr bwMode="auto">
        <a:xfrm>
          <a:off x="3028950" y="914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87" name="Line 207">
          <a:extLst>
            <a:ext uri="{FF2B5EF4-FFF2-40B4-BE49-F238E27FC236}">
              <a16:creationId xmlns:a16="http://schemas.microsoft.com/office/drawing/2014/main" id="{00000000-0008-0000-1900-000057000000}"/>
            </a:ext>
          </a:extLst>
        </xdr:cNvPr>
        <xdr:cNvSpPr>
          <a:spLocks noChangeShapeType="1"/>
        </xdr:cNvSpPr>
      </xdr:nvSpPr>
      <xdr:spPr bwMode="auto">
        <a:xfrm>
          <a:off x="3990975" y="914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88" name="Line 208">
          <a:extLst>
            <a:ext uri="{FF2B5EF4-FFF2-40B4-BE49-F238E27FC236}">
              <a16:creationId xmlns:a16="http://schemas.microsoft.com/office/drawing/2014/main" id="{00000000-0008-0000-1900-000058000000}"/>
            </a:ext>
          </a:extLst>
        </xdr:cNvPr>
        <xdr:cNvSpPr>
          <a:spLocks noChangeShapeType="1"/>
        </xdr:cNvSpPr>
      </xdr:nvSpPr>
      <xdr:spPr bwMode="auto">
        <a:xfrm>
          <a:off x="5143500" y="914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90" name="Line 196">
          <a:extLst>
            <a:ext uri="{FF2B5EF4-FFF2-40B4-BE49-F238E27FC236}">
              <a16:creationId xmlns:a16="http://schemas.microsoft.com/office/drawing/2014/main" id="{00000000-0008-0000-1900-00005A000000}"/>
            </a:ext>
          </a:extLst>
        </xdr:cNvPr>
        <xdr:cNvSpPr>
          <a:spLocks noChangeShapeType="1"/>
        </xdr:cNvSpPr>
      </xdr:nvSpPr>
      <xdr:spPr bwMode="auto">
        <a:xfrm>
          <a:off x="3028950" y="533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91" name="Line 197">
          <a:extLst>
            <a:ext uri="{FF2B5EF4-FFF2-40B4-BE49-F238E27FC236}">
              <a16:creationId xmlns:a16="http://schemas.microsoft.com/office/drawing/2014/main" id="{00000000-0008-0000-1900-00005B000000}"/>
            </a:ext>
          </a:extLst>
        </xdr:cNvPr>
        <xdr:cNvSpPr>
          <a:spLocks noChangeShapeType="1"/>
        </xdr:cNvSpPr>
      </xdr:nvSpPr>
      <xdr:spPr bwMode="auto">
        <a:xfrm>
          <a:off x="3990975" y="533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92" name="Line 199">
          <a:extLst>
            <a:ext uri="{FF2B5EF4-FFF2-40B4-BE49-F238E27FC236}">
              <a16:creationId xmlns:a16="http://schemas.microsoft.com/office/drawing/2014/main" id="{00000000-0008-0000-1900-00005C000000}"/>
            </a:ext>
          </a:extLst>
        </xdr:cNvPr>
        <xdr:cNvSpPr>
          <a:spLocks noChangeShapeType="1"/>
        </xdr:cNvSpPr>
      </xdr:nvSpPr>
      <xdr:spPr bwMode="auto">
        <a:xfrm>
          <a:off x="5143500" y="533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93" name="Line 196">
          <a:extLst>
            <a:ext uri="{FF2B5EF4-FFF2-40B4-BE49-F238E27FC236}">
              <a16:creationId xmlns:a16="http://schemas.microsoft.com/office/drawing/2014/main" id="{00000000-0008-0000-1900-00005D000000}"/>
            </a:ext>
          </a:extLst>
        </xdr:cNvPr>
        <xdr:cNvSpPr>
          <a:spLocks noChangeShapeType="1"/>
        </xdr:cNvSpPr>
      </xdr:nvSpPr>
      <xdr:spPr bwMode="auto">
        <a:xfrm>
          <a:off x="3028950" y="7242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94" name="Line 197">
          <a:extLst>
            <a:ext uri="{FF2B5EF4-FFF2-40B4-BE49-F238E27FC236}">
              <a16:creationId xmlns:a16="http://schemas.microsoft.com/office/drawing/2014/main" id="{00000000-0008-0000-1900-00005E000000}"/>
            </a:ext>
          </a:extLst>
        </xdr:cNvPr>
        <xdr:cNvSpPr>
          <a:spLocks noChangeShapeType="1"/>
        </xdr:cNvSpPr>
      </xdr:nvSpPr>
      <xdr:spPr bwMode="auto">
        <a:xfrm>
          <a:off x="3990975" y="7242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95" name="Line 199">
          <a:extLst>
            <a:ext uri="{FF2B5EF4-FFF2-40B4-BE49-F238E27FC236}">
              <a16:creationId xmlns:a16="http://schemas.microsoft.com/office/drawing/2014/main" id="{00000000-0008-0000-1900-00005F000000}"/>
            </a:ext>
          </a:extLst>
        </xdr:cNvPr>
        <xdr:cNvSpPr>
          <a:spLocks noChangeShapeType="1"/>
        </xdr:cNvSpPr>
      </xdr:nvSpPr>
      <xdr:spPr bwMode="auto">
        <a:xfrm>
          <a:off x="5143500" y="7242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96" name="Line 196">
          <a:extLst>
            <a:ext uri="{FF2B5EF4-FFF2-40B4-BE49-F238E27FC236}">
              <a16:creationId xmlns:a16="http://schemas.microsoft.com/office/drawing/2014/main" id="{00000000-0008-0000-1900-000060000000}"/>
            </a:ext>
          </a:extLst>
        </xdr:cNvPr>
        <xdr:cNvSpPr>
          <a:spLocks noChangeShapeType="1"/>
        </xdr:cNvSpPr>
      </xdr:nvSpPr>
      <xdr:spPr bwMode="auto">
        <a:xfrm>
          <a:off x="3028950" y="914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97" name="Line 197">
          <a:extLst>
            <a:ext uri="{FF2B5EF4-FFF2-40B4-BE49-F238E27FC236}">
              <a16:creationId xmlns:a16="http://schemas.microsoft.com/office/drawing/2014/main" id="{00000000-0008-0000-1900-000061000000}"/>
            </a:ext>
          </a:extLst>
        </xdr:cNvPr>
        <xdr:cNvSpPr>
          <a:spLocks noChangeShapeType="1"/>
        </xdr:cNvSpPr>
      </xdr:nvSpPr>
      <xdr:spPr bwMode="auto">
        <a:xfrm>
          <a:off x="3990975" y="914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98" name="Line 199">
          <a:extLst>
            <a:ext uri="{FF2B5EF4-FFF2-40B4-BE49-F238E27FC236}">
              <a16:creationId xmlns:a16="http://schemas.microsoft.com/office/drawing/2014/main" id="{00000000-0008-0000-1900-000062000000}"/>
            </a:ext>
          </a:extLst>
        </xdr:cNvPr>
        <xdr:cNvSpPr>
          <a:spLocks noChangeShapeType="1"/>
        </xdr:cNvSpPr>
      </xdr:nvSpPr>
      <xdr:spPr bwMode="auto">
        <a:xfrm>
          <a:off x="5143500" y="914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99" name="Line 159">
          <a:extLst>
            <a:ext uri="{FF2B5EF4-FFF2-40B4-BE49-F238E27FC236}">
              <a16:creationId xmlns:a16="http://schemas.microsoft.com/office/drawing/2014/main" id="{00000000-0008-0000-1900-000063000000}"/>
            </a:ext>
          </a:extLst>
        </xdr:cNvPr>
        <xdr:cNvSpPr>
          <a:spLocks noChangeShapeType="1"/>
        </xdr:cNvSpPr>
      </xdr:nvSpPr>
      <xdr:spPr bwMode="auto">
        <a:xfrm>
          <a:off x="3971925" y="4518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00" name="Line 18">
          <a:extLst>
            <a:ext uri="{FF2B5EF4-FFF2-40B4-BE49-F238E27FC236}">
              <a16:creationId xmlns:a16="http://schemas.microsoft.com/office/drawing/2014/main" id="{00000000-0008-0000-1900-000064000000}"/>
            </a:ext>
          </a:extLst>
        </xdr:cNvPr>
        <xdr:cNvSpPr>
          <a:spLocks noChangeShapeType="1"/>
        </xdr:cNvSpPr>
      </xdr:nvSpPr>
      <xdr:spPr bwMode="auto">
        <a:xfrm>
          <a:off x="2179320" y="507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01" name="Line 34">
          <a:extLst>
            <a:ext uri="{FF2B5EF4-FFF2-40B4-BE49-F238E27FC236}">
              <a16:creationId xmlns:a16="http://schemas.microsoft.com/office/drawing/2014/main" id="{00000000-0008-0000-1900-000065000000}"/>
            </a:ext>
          </a:extLst>
        </xdr:cNvPr>
        <xdr:cNvSpPr>
          <a:spLocks noChangeShapeType="1"/>
        </xdr:cNvSpPr>
      </xdr:nvSpPr>
      <xdr:spPr bwMode="auto">
        <a:xfrm>
          <a:off x="2179320" y="507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102" name="Line 196">
          <a:extLst>
            <a:ext uri="{FF2B5EF4-FFF2-40B4-BE49-F238E27FC236}">
              <a16:creationId xmlns:a16="http://schemas.microsoft.com/office/drawing/2014/main" id="{00000000-0008-0000-1900-000066000000}"/>
            </a:ext>
          </a:extLst>
        </xdr:cNvPr>
        <xdr:cNvSpPr>
          <a:spLocks noChangeShapeType="1"/>
        </xdr:cNvSpPr>
      </xdr:nvSpPr>
      <xdr:spPr bwMode="auto">
        <a:xfrm>
          <a:off x="3028950" y="533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103" name="Line 197">
          <a:extLst>
            <a:ext uri="{FF2B5EF4-FFF2-40B4-BE49-F238E27FC236}">
              <a16:creationId xmlns:a16="http://schemas.microsoft.com/office/drawing/2014/main" id="{00000000-0008-0000-1900-000067000000}"/>
            </a:ext>
          </a:extLst>
        </xdr:cNvPr>
        <xdr:cNvSpPr>
          <a:spLocks noChangeShapeType="1"/>
        </xdr:cNvSpPr>
      </xdr:nvSpPr>
      <xdr:spPr bwMode="auto">
        <a:xfrm>
          <a:off x="3990975" y="533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104" name="Line 199">
          <a:extLst>
            <a:ext uri="{FF2B5EF4-FFF2-40B4-BE49-F238E27FC236}">
              <a16:creationId xmlns:a16="http://schemas.microsoft.com/office/drawing/2014/main" id="{00000000-0008-0000-1900-000068000000}"/>
            </a:ext>
          </a:extLst>
        </xdr:cNvPr>
        <xdr:cNvSpPr>
          <a:spLocks noChangeShapeType="1"/>
        </xdr:cNvSpPr>
      </xdr:nvSpPr>
      <xdr:spPr bwMode="auto">
        <a:xfrm>
          <a:off x="5143500" y="533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105" name="Line 163">
          <a:extLst>
            <a:ext uri="{FF2B5EF4-FFF2-40B4-BE49-F238E27FC236}">
              <a16:creationId xmlns:a16="http://schemas.microsoft.com/office/drawing/2014/main" id="{00000000-0008-0000-1900-000069000000}"/>
            </a:ext>
          </a:extLst>
        </xdr:cNvPr>
        <xdr:cNvSpPr>
          <a:spLocks noChangeShapeType="1"/>
        </xdr:cNvSpPr>
      </xdr:nvSpPr>
      <xdr:spPr bwMode="auto">
        <a:xfrm>
          <a:off x="3971925" y="6423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106" name="Line 159">
          <a:extLst>
            <a:ext uri="{FF2B5EF4-FFF2-40B4-BE49-F238E27FC236}">
              <a16:creationId xmlns:a16="http://schemas.microsoft.com/office/drawing/2014/main" id="{00000000-0008-0000-1900-00006A000000}"/>
            </a:ext>
          </a:extLst>
        </xdr:cNvPr>
        <xdr:cNvSpPr>
          <a:spLocks noChangeShapeType="1"/>
        </xdr:cNvSpPr>
      </xdr:nvSpPr>
      <xdr:spPr bwMode="auto">
        <a:xfrm>
          <a:off x="3971925" y="6423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107" name="Line 203">
          <a:extLst>
            <a:ext uri="{FF2B5EF4-FFF2-40B4-BE49-F238E27FC236}">
              <a16:creationId xmlns:a16="http://schemas.microsoft.com/office/drawing/2014/main" id="{00000000-0008-0000-1900-00006B000000}"/>
            </a:ext>
          </a:extLst>
        </xdr:cNvPr>
        <xdr:cNvSpPr>
          <a:spLocks noChangeShapeType="1"/>
        </xdr:cNvSpPr>
      </xdr:nvSpPr>
      <xdr:spPr bwMode="auto">
        <a:xfrm>
          <a:off x="3028950" y="914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108" name="Line 204">
          <a:extLst>
            <a:ext uri="{FF2B5EF4-FFF2-40B4-BE49-F238E27FC236}">
              <a16:creationId xmlns:a16="http://schemas.microsoft.com/office/drawing/2014/main" id="{00000000-0008-0000-1900-00006C000000}"/>
            </a:ext>
          </a:extLst>
        </xdr:cNvPr>
        <xdr:cNvSpPr>
          <a:spLocks noChangeShapeType="1"/>
        </xdr:cNvSpPr>
      </xdr:nvSpPr>
      <xdr:spPr bwMode="auto">
        <a:xfrm>
          <a:off x="3990975" y="914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109" name="Line 205">
          <a:extLst>
            <a:ext uri="{FF2B5EF4-FFF2-40B4-BE49-F238E27FC236}">
              <a16:creationId xmlns:a16="http://schemas.microsoft.com/office/drawing/2014/main" id="{00000000-0008-0000-1900-00006D000000}"/>
            </a:ext>
          </a:extLst>
        </xdr:cNvPr>
        <xdr:cNvSpPr>
          <a:spLocks noChangeShapeType="1"/>
        </xdr:cNvSpPr>
      </xdr:nvSpPr>
      <xdr:spPr bwMode="auto">
        <a:xfrm>
          <a:off x="5143500" y="914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110" name="Line 196">
          <a:extLst>
            <a:ext uri="{FF2B5EF4-FFF2-40B4-BE49-F238E27FC236}">
              <a16:creationId xmlns:a16="http://schemas.microsoft.com/office/drawing/2014/main" id="{00000000-0008-0000-1900-00006E000000}"/>
            </a:ext>
          </a:extLst>
        </xdr:cNvPr>
        <xdr:cNvSpPr>
          <a:spLocks noChangeShapeType="1"/>
        </xdr:cNvSpPr>
      </xdr:nvSpPr>
      <xdr:spPr bwMode="auto">
        <a:xfrm>
          <a:off x="3028950" y="91478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111" name="Line 197">
          <a:extLst>
            <a:ext uri="{FF2B5EF4-FFF2-40B4-BE49-F238E27FC236}">
              <a16:creationId xmlns:a16="http://schemas.microsoft.com/office/drawing/2014/main" id="{00000000-0008-0000-1900-00006F000000}"/>
            </a:ext>
          </a:extLst>
        </xdr:cNvPr>
        <xdr:cNvSpPr>
          <a:spLocks noChangeShapeType="1"/>
        </xdr:cNvSpPr>
      </xdr:nvSpPr>
      <xdr:spPr bwMode="auto">
        <a:xfrm>
          <a:off x="3990975" y="91478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112" name="Line 199">
          <a:extLst>
            <a:ext uri="{FF2B5EF4-FFF2-40B4-BE49-F238E27FC236}">
              <a16:creationId xmlns:a16="http://schemas.microsoft.com/office/drawing/2014/main" id="{00000000-0008-0000-1900-000070000000}"/>
            </a:ext>
          </a:extLst>
        </xdr:cNvPr>
        <xdr:cNvSpPr>
          <a:spLocks noChangeShapeType="1"/>
        </xdr:cNvSpPr>
      </xdr:nvSpPr>
      <xdr:spPr bwMode="auto">
        <a:xfrm>
          <a:off x="5143500" y="91478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13" name="Line 26">
          <a:extLst>
            <a:ext uri="{FF2B5EF4-FFF2-40B4-BE49-F238E27FC236}">
              <a16:creationId xmlns:a16="http://schemas.microsoft.com/office/drawing/2014/main" id="{00000000-0008-0000-1900-000071000000}"/>
            </a:ext>
          </a:extLst>
        </xdr:cNvPr>
        <xdr:cNvSpPr>
          <a:spLocks noChangeShapeType="1"/>
        </xdr:cNvSpPr>
      </xdr:nvSpPr>
      <xdr:spPr bwMode="auto">
        <a:xfrm>
          <a:off x="2179320" y="888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14" name="Line 42">
          <a:extLst>
            <a:ext uri="{FF2B5EF4-FFF2-40B4-BE49-F238E27FC236}">
              <a16:creationId xmlns:a16="http://schemas.microsoft.com/office/drawing/2014/main" id="{00000000-0008-0000-1900-000072000000}"/>
            </a:ext>
          </a:extLst>
        </xdr:cNvPr>
        <xdr:cNvSpPr>
          <a:spLocks noChangeShapeType="1"/>
        </xdr:cNvSpPr>
      </xdr:nvSpPr>
      <xdr:spPr bwMode="auto">
        <a:xfrm>
          <a:off x="2179320" y="88811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115" name="Line 164">
          <a:extLst>
            <a:ext uri="{FF2B5EF4-FFF2-40B4-BE49-F238E27FC236}">
              <a16:creationId xmlns:a16="http://schemas.microsoft.com/office/drawing/2014/main" id="{00000000-0008-0000-1900-000073000000}"/>
            </a:ext>
          </a:extLst>
        </xdr:cNvPr>
        <xdr:cNvSpPr>
          <a:spLocks noChangeShapeType="1"/>
        </xdr:cNvSpPr>
      </xdr:nvSpPr>
      <xdr:spPr bwMode="auto">
        <a:xfrm>
          <a:off x="3971925" y="8328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116" name="Line 163">
          <a:extLst>
            <a:ext uri="{FF2B5EF4-FFF2-40B4-BE49-F238E27FC236}">
              <a16:creationId xmlns:a16="http://schemas.microsoft.com/office/drawing/2014/main" id="{00000000-0008-0000-1900-000074000000}"/>
            </a:ext>
          </a:extLst>
        </xdr:cNvPr>
        <xdr:cNvSpPr>
          <a:spLocks noChangeShapeType="1"/>
        </xdr:cNvSpPr>
      </xdr:nvSpPr>
      <xdr:spPr bwMode="auto">
        <a:xfrm>
          <a:off x="3971925" y="8328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117" name="Line 159">
          <a:extLst>
            <a:ext uri="{FF2B5EF4-FFF2-40B4-BE49-F238E27FC236}">
              <a16:creationId xmlns:a16="http://schemas.microsoft.com/office/drawing/2014/main" id="{00000000-0008-0000-1900-000075000000}"/>
            </a:ext>
          </a:extLst>
        </xdr:cNvPr>
        <xdr:cNvSpPr>
          <a:spLocks noChangeShapeType="1"/>
        </xdr:cNvSpPr>
      </xdr:nvSpPr>
      <xdr:spPr bwMode="auto">
        <a:xfrm>
          <a:off x="3971925" y="8328660"/>
          <a:ext cx="18859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12</xdr:row>
      <xdr:rowOff>95250</xdr:rowOff>
    </xdr:from>
    <xdr:to>
      <xdr:col>12</xdr:col>
      <xdr:colOff>0</xdr:colOff>
      <xdr:row>12</xdr:row>
      <xdr:rowOff>95250</xdr:rowOff>
    </xdr:to>
    <xdr:sp macro="" textlink="">
      <xdr:nvSpPr>
        <xdr:cNvPr id="2" name="Line 56">
          <a:extLst>
            <a:ext uri="{FF2B5EF4-FFF2-40B4-BE49-F238E27FC236}">
              <a16:creationId xmlns:a16="http://schemas.microsoft.com/office/drawing/2014/main" id="{00000000-0008-0000-1A00-000002000000}"/>
            </a:ext>
          </a:extLst>
        </xdr:cNvPr>
        <xdr:cNvSpPr>
          <a:spLocks noChangeShapeType="1"/>
        </xdr:cNvSpPr>
      </xdr:nvSpPr>
      <xdr:spPr bwMode="auto">
        <a:xfrm>
          <a:off x="2179320" y="25184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5" name="Line 62">
          <a:extLst>
            <a:ext uri="{FF2B5EF4-FFF2-40B4-BE49-F238E27FC236}">
              <a16:creationId xmlns:a16="http://schemas.microsoft.com/office/drawing/2014/main" id="{00000000-0008-0000-1A00-000005000000}"/>
            </a:ext>
          </a:extLst>
        </xdr:cNvPr>
        <xdr:cNvSpPr>
          <a:spLocks noChangeShapeType="1"/>
        </xdr:cNvSpPr>
      </xdr:nvSpPr>
      <xdr:spPr bwMode="auto">
        <a:xfrm>
          <a:off x="2179320" y="45300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7" name="Line 68">
          <a:extLst>
            <a:ext uri="{FF2B5EF4-FFF2-40B4-BE49-F238E27FC236}">
              <a16:creationId xmlns:a16="http://schemas.microsoft.com/office/drawing/2014/main" id="{00000000-0008-0000-1A00-000007000000}"/>
            </a:ext>
          </a:extLst>
        </xdr:cNvPr>
        <xdr:cNvSpPr>
          <a:spLocks noChangeShapeType="1"/>
        </xdr:cNvSpPr>
      </xdr:nvSpPr>
      <xdr:spPr bwMode="auto">
        <a:xfrm>
          <a:off x="2179320" y="65417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8" name="Line 74">
          <a:extLst>
            <a:ext uri="{FF2B5EF4-FFF2-40B4-BE49-F238E27FC236}">
              <a16:creationId xmlns:a16="http://schemas.microsoft.com/office/drawing/2014/main" id="{00000000-0008-0000-1A00-000008000000}"/>
            </a:ext>
          </a:extLst>
        </xdr:cNvPr>
        <xdr:cNvSpPr>
          <a:spLocks noChangeShapeType="1"/>
        </xdr:cNvSpPr>
      </xdr:nvSpPr>
      <xdr:spPr bwMode="auto">
        <a:xfrm>
          <a:off x="2179320" y="85534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112939</xdr:colOff>
      <xdr:row>57</xdr:row>
      <xdr:rowOff>0</xdr:rowOff>
    </xdr:from>
    <xdr:to>
      <xdr:col>29</xdr:col>
      <xdr:colOff>108896</xdr:colOff>
      <xdr:row>57</xdr:row>
      <xdr:rowOff>0</xdr:rowOff>
    </xdr:to>
    <xdr:sp macro="" textlink="">
      <xdr:nvSpPr>
        <xdr:cNvPr id="10" name="Text Box 87">
          <a:extLst>
            <a:ext uri="{FF2B5EF4-FFF2-40B4-BE49-F238E27FC236}">
              <a16:creationId xmlns:a16="http://schemas.microsoft.com/office/drawing/2014/main" id="{00000000-0008-0000-1A00-00000A000000}"/>
            </a:ext>
          </a:extLst>
        </xdr:cNvPr>
        <xdr:cNvSpPr txBox="1">
          <a:spLocks noChangeArrowheads="1"/>
        </xdr:cNvSpPr>
      </xdr:nvSpPr>
      <xdr:spPr bwMode="auto">
        <a:xfrm>
          <a:off x="5660299" y="9966960"/>
          <a:ext cx="19407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1" name="Text Box 116">
          <a:extLst>
            <a:ext uri="{FF2B5EF4-FFF2-40B4-BE49-F238E27FC236}">
              <a16:creationId xmlns:a16="http://schemas.microsoft.com/office/drawing/2014/main" id="{00000000-0008-0000-1A00-00000B000000}"/>
            </a:ext>
          </a:extLst>
        </xdr:cNvPr>
        <xdr:cNvSpPr txBox="1">
          <a:spLocks noChangeArrowheads="1"/>
        </xdr:cNvSpPr>
      </xdr:nvSpPr>
      <xdr:spPr bwMode="auto">
        <a:xfrm>
          <a:off x="6254659" y="9966960"/>
          <a:ext cx="19407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2" name="Line 209">
          <a:extLst>
            <a:ext uri="{FF2B5EF4-FFF2-40B4-BE49-F238E27FC236}">
              <a16:creationId xmlns:a16="http://schemas.microsoft.com/office/drawing/2014/main" id="{00000000-0008-0000-1A00-00000C000000}"/>
            </a:ext>
          </a:extLst>
        </xdr:cNvPr>
        <xdr:cNvSpPr>
          <a:spLocks noChangeShapeType="1"/>
        </xdr:cNvSpPr>
      </xdr:nvSpPr>
      <xdr:spPr bwMode="auto">
        <a:xfrm>
          <a:off x="3028950" y="307848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3" name="Line 210">
          <a:extLst>
            <a:ext uri="{FF2B5EF4-FFF2-40B4-BE49-F238E27FC236}">
              <a16:creationId xmlns:a16="http://schemas.microsoft.com/office/drawing/2014/main" id="{00000000-0008-0000-1A00-00000D000000}"/>
            </a:ext>
          </a:extLst>
        </xdr:cNvPr>
        <xdr:cNvSpPr>
          <a:spLocks noChangeShapeType="1"/>
        </xdr:cNvSpPr>
      </xdr:nvSpPr>
      <xdr:spPr bwMode="auto">
        <a:xfrm>
          <a:off x="3981450" y="307848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4" name="Line 211">
          <a:extLst>
            <a:ext uri="{FF2B5EF4-FFF2-40B4-BE49-F238E27FC236}">
              <a16:creationId xmlns:a16="http://schemas.microsoft.com/office/drawing/2014/main" id="{00000000-0008-0000-1A00-00000E000000}"/>
            </a:ext>
          </a:extLst>
        </xdr:cNvPr>
        <xdr:cNvSpPr>
          <a:spLocks noChangeShapeType="1"/>
        </xdr:cNvSpPr>
      </xdr:nvSpPr>
      <xdr:spPr bwMode="auto">
        <a:xfrm>
          <a:off x="5143500" y="307848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15" name="Line 212">
          <a:extLst>
            <a:ext uri="{FF2B5EF4-FFF2-40B4-BE49-F238E27FC236}">
              <a16:creationId xmlns:a16="http://schemas.microsoft.com/office/drawing/2014/main" id="{00000000-0008-0000-1A00-00000F000000}"/>
            </a:ext>
          </a:extLst>
        </xdr:cNvPr>
        <xdr:cNvSpPr>
          <a:spLocks noChangeShapeType="1"/>
        </xdr:cNvSpPr>
      </xdr:nvSpPr>
      <xdr:spPr bwMode="auto">
        <a:xfrm>
          <a:off x="3028950" y="509016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16" name="Line 213">
          <a:extLst>
            <a:ext uri="{FF2B5EF4-FFF2-40B4-BE49-F238E27FC236}">
              <a16:creationId xmlns:a16="http://schemas.microsoft.com/office/drawing/2014/main" id="{00000000-0008-0000-1A00-000010000000}"/>
            </a:ext>
          </a:extLst>
        </xdr:cNvPr>
        <xdr:cNvSpPr>
          <a:spLocks noChangeShapeType="1"/>
        </xdr:cNvSpPr>
      </xdr:nvSpPr>
      <xdr:spPr bwMode="auto">
        <a:xfrm>
          <a:off x="4156710" y="5090160"/>
          <a:ext cx="5238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17" name="Line 214">
          <a:extLst>
            <a:ext uri="{FF2B5EF4-FFF2-40B4-BE49-F238E27FC236}">
              <a16:creationId xmlns:a16="http://schemas.microsoft.com/office/drawing/2014/main" id="{00000000-0008-0000-1A00-000011000000}"/>
            </a:ext>
          </a:extLst>
        </xdr:cNvPr>
        <xdr:cNvSpPr>
          <a:spLocks noChangeShapeType="1"/>
        </xdr:cNvSpPr>
      </xdr:nvSpPr>
      <xdr:spPr bwMode="auto">
        <a:xfrm>
          <a:off x="5143500" y="509016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18" name="Line 215">
          <a:extLst>
            <a:ext uri="{FF2B5EF4-FFF2-40B4-BE49-F238E27FC236}">
              <a16:creationId xmlns:a16="http://schemas.microsoft.com/office/drawing/2014/main" id="{00000000-0008-0000-1A00-000012000000}"/>
            </a:ext>
          </a:extLst>
        </xdr:cNvPr>
        <xdr:cNvSpPr>
          <a:spLocks noChangeShapeType="1"/>
        </xdr:cNvSpPr>
      </xdr:nvSpPr>
      <xdr:spPr bwMode="auto">
        <a:xfrm>
          <a:off x="3028950" y="911352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19" name="Line 216">
          <a:extLst>
            <a:ext uri="{FF2B5EF4-FFF2-40B4-BE49-F238E27FC236}">
              <a16:creationId xmlns:a16="http://schemas.microsoft.com/office/drawing/2014/main" id="{00000000-0008-0000-1A00-000013000000}"/>
            </a:ext>
          </a:extLst>
        </xdr:cNvPr>
        <xdr:cNvSpPr>
          <a:spLocks noChangeShapeType="1"/>
        </xdr:cNvSpPr>
      </xdr:nvSpPr>
      <xdr:spPr bwMode="auto">
        <a:xfrm>
          <a:off x="4156710" y="9113520"/>
          <a:ext cx="5238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0" name="Line 217">
          <a:extLst>
            <a:ext uri="{FF2B5EF4-FFF2-40B4-BE49-F238E27FC236}">
              <a16:creationId xmlns:a16="http://schemas.microsoft.com/office/drawing/2014/main" id="{00000000-0008-0000-1A00-000014000000}"/>
            </a:ext>
          </a:extLst>
        </xdr:cNvPr>
        <xdr:cNvSpPr>
          <a:spLocks noChangeShapeType="1"/>
        </xdr:cNvSpPr>
      </xdr:nvSpPr>
      <xdr:spPr bwMode="auto">
        <a:xfrm>
          <a:off x="5143500" y="911352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1" name="Line 218">
          <a:extLst>
            <a:ext uri="{FF2B5EF4-FFF2-40B4-BE49-F238E27FC236}">
              <a16:creationId xmlns:a16="http://schemas.microsoft.com/office/drawing/2014/main" id="{00000000-0008-0000-1A00-000015000000}"/>
            </a:ext>
          </a:extLst>
        </xdr:cNvPr>
        <xdr:cNvSpPr>
          <a:spLocks noChangeShapeType="1"/>
        </xdr:cNvSpPr>
      </xdr:nvSpPr>
      <xdr:spPr bwMode="auto">
        <a:xfrm>
          <a:off x="3028950" y="710184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2" name="Line 219">
          <a:extLst>
            <a:ext uri="{FF2B5EF4-FFF2-40B4-BE49-F238E27FC236}">
              <a16:creationId xmlns:a16="http://schemas.microsoft.com/office/drawing/2014/main" id="{00000000-0008-0000-1A00-000016000000}"/>
            </a:ext>
          </a:extLst>
        </xdr:cNvPr>
        <xdr:cNvSpPr>
          <a:spLocks noChangeShapeType="1"/>
        </xdr:cNvSpPr>
      </xdr:nvSpPr>
      <xdr:spPr bwMode="auto">
        <a:xfrm>
          <a:off x="4156710" y="7101840"/>
          <a:ext cx="5238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3" name="Line 220">
          <a:extLst>
            <a:ext uri="{FF2B5EF4-FFF2-40B4-BE49-F238E27FC236}">
              <a16:creationId xmlns:a16="http://schemas.microsoft.com/office/drawing/2014/main" id="{00000000-0008-0000-1A00-000017000000}"/>
            </a:ext>
          </a:extLst>
        </xdr:cNvPr>
        <xdr:cNvSpPr>
          <a:spLocks noChangeShapeType="1"/>
        </xdr:cNvSpPr>
      </xdr:nvSpPr>
      <xdr:spPr bwMode="auto">
        <a:xfrm>
          <a:off x="5143500" y="710184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8">
          <a:extLst>
            <a:ext uri="{FF2B5EF4-FFF2-40B4-BE49-F238E27FC236}">
              <a16:creationId xmlns:a16="http://schemas.microsoft.com/office/drawing/2014/main" id="{00000000-0008-0000-1A00-000019000000}"/>
            </a:ext>
          </a:extLst>
        </xdr:cNvPr>
        <xdr:cNvSpPr>
          <a:spLocks noChangeShapeType="1"/>
        </xdr:cNvSpPr>
      </xdr:nvSpPr>
      <xdr:spPr bwMode="auto">
        <a:xfrm>
          <a:off x="2179320" y="25184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6" name="Line 34">
          <a:extLst>
            <a:ext uri="{FF2B5EF4-FFF2-40B4-BE49-F238E27FC236}">
              <a16:creationId xmlns:a16="http://schemas.microsoft.com/office/drawing/2014/main" id="{00000000-0008-0000-1A00-00001A000000}"/>
            </a:ext>
          </a:extLst>
        </xdr:cNvPr>
        <xdr:cNvSpPr>
          <a:spLocks noChangeShapeType="1"/>
        </xdr:cNvSpPr>
      </xdr:nvSpPr>
      <xdr:spPr bwMode="auto">
        <a:xfrm>
          <a:off x="2179320" y="251841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7" name="Line 196">
          <a:extLst>
            <a:ext uri="{FF2B5EF4-FFF2-40B4-BE49-F238E27FC236}">
              <a16:creationId xmlns:a16="http://schemas.microsoft.com/office/drawing/2014/main" id="{00000000-0008-0000-1A00-00001B000000}"/>
            </a:ext>
          </a:extLst>
        </xdr:cNvPr>
        <xdr:cNvSpPr>
          <a:spLocks noChangeShapeType="1"/>
        </xdr:cNvSpPr>
      </xdr:nvSpPr>
      <xdr:spPr bwMode="auto">
        <a:xfrm>
          <a:off x="3028950" y="308991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8" name="Line 197">
          <a:extLst>
            <a:ext uri="{FF2B5EF4-FFF2-40B4-BE49-F238E27FC236}">
              <a16:creationId xmlns:a16="http://schemas.microsoft.com/office/drawing/2014/main" id="{00000000-0008-0000-1A00-00001C000000}"/>
            </a:ext>
          </a:extLst>
        </xdr:cNvPr>
        <xdr:cNvSpPr>
          <a:spLocks noChangeShapeType="1"/>
        </xdr:cNvSpPr>
      </xdr:nvSpPr>
      <xdr:spPr bwMode="auto">
        <a:xfrm>
          <a:off x="3990975" y="308991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9" name="Line 199">
          <a:extLst>
            <a:ext uri="{FF2B5EF4-FFF2-40B4-BE49-F238E27FC236}">
              <a16:creationId xmlns:a16="http://schemas.microsoft.com/office/drawing/2014/main" id="{00000000-0008-0000-1A00-00001D000000}"/>
            </a:ext>
          </a:extLst>
        </xdr:cNvPr>
        <xdr:cNvSpPr>
          <a:spLocks noChangeShapeType="1"/>
        </xdr:cNvSpPr>
      </xdr:nvSpPr>
      <xdr:spPr bwMode="auto">
        <a:xfrm>
          <a:off x="5143500" y="308991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0" name="Line 56">
          <a:extLst>
            <a:ext uri="{FF2B5EF4-FFF2-40B4-BE49-F238E27FC236}">
              <a16:creationId xmlns:a16="http://schemas.microsoft.com/office/drawing/2014/main" id="{00000000-0008-0000-1A00-00001E000000}"/>
            </a:ext>
          </a:extLst>
        </xdr:cNvPr>
        <xdr:cNvSpPr>
          <a:spLocks noChangeShapeType="1"/>
        </xdr:cNvSpPr>
      </xdr:nvSpPr>
      <xdr:spPr bwMode="auto">
        <a:xfrm>
          <a:off x="2179320" y="45300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1" name="Line 18">
          <a:extLst>
            <a:ext uri="{FF2B5EF4-FFF2-40B4-BE49-F238E27FC236}">
              <a16:creationId xmlns:a16="http://schemas.microsoft.com/office/drawing/2014/main" id="{00000000-0008-0000-1A00-00001F000000}"/>
            </a:ext>
          </a:extLst>
        </xdr:cNvPr>
        <xdr:cNvSpPr>
          <a:spLocks noChangeShapeType="1"/>
        </xdr:cNvSpPr>
      </xdr:nvSpPr>
      <xdr:spPr bwMode="auto">
        <a:xfrm>
          <a:off x="2179320" y="45300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34">
          <a:extLst>
            <a:ext uri="{FF2B5EF4-FFF2-40B4-BE49-F238E27FC236}">
              <a16:creationId xmlns:a16="http://schemas.microsoft.com/office/drawing/2014/main" id="{00000000-0008-0000-1A00-000020000000}"/>
            </a:ext>
          </a:extLst>
        </xdr:cNvPr>
        <xdr:cNvSpPr>
          <a:spLocks noChangeShapeType="1"/>
        </xdr:cNvSpPr>
      </xdr:nvSpPr>
      <xdr:spPr bwMode="auto">
        <a:xfrm>
          <a:off x="2179320" y="453009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3" name="Line 209">
          <a:extLst>
            <a:ext uri="{FF2B5EF4-FFF2-40B4-BE49-F238E27FC236}">
              <a16:creationId xmlns:a16="http://schemas.microsoft.com/office/drawing/2014/main" id="{00000000-0008-0000-1A00-000021000000}"/>
            </a:ext>
          </a:extLst>
        </xdr:cNvPr>
        <xdr:cNvSpPr>
          <a:spLocks noChangeShapeType="1"/>
        </xdr:cNvSpPr>
      </xdr:nvSpPr>
      <xdr:spPr bwMode="auto">
        <a:xfrm>
          <a:off x="3028950" y="509016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4" name="Line 210">
          <a:extLst>
            <a:ext uri="{FF2B5EF4-FFF2-40B4-BE49-F238E27FC236}">
              <a16:creationId xmlns:a16="http://schemas.microsoft.com/office/drawing/2014/main" id="{00000000-0008-0000-1A00-000022000000}"/>
            </a:ext>
          </a:extLst>
        </xdr:cNvPr>
        <xdr:cNvSpPr>
          <a:spLocks noChangeShapeType="1"/>
        </xdr:cNvSpPr>
      </xdr:nvSpPr>
      <xdr:spPr bwMode="auto">
        <a:xfrm>
          <a:off x="3981450" y="509016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35" name="Line 211">
          <a:extLst>
            <a:ext uri="{FF2B5EF4-FFF2-40B4-BE49-F238E27FC236}">
              <a16:creationId xmlns:a16="http://schemas.microsoft.com/office/drawing/2014/main" id="{00000000-0008-0000-1A00-000023000000}"/>
            </a:ext>
          </a:extLst>
        </xdr:cNvPr>
        <xdr:cNvSpPr>
          <a:spLocks noChangeShapeType="1"/>
        </xdr:cNvSpPr>
      </xdr:nvSpPr>
      <xdr:spPr bwMode="auto">
        <a:xfrm>
          <a:off x="5143500" y="509016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36" name="Line 62">
          <a:extLst>
            <a:ext uri="{FF2B5EF4-FFF2-40B4-BE49-F238E27FC236}">
              <a16:creationId xmlns:a16="http://schemas.microsoft.com/office/drawing/2014/main" id="{00000000-0008-0000-1A00-000024000000}"/>
            </a:ext>
          </a:extLst>
        </xdr:cNvPr>
        <xdr:cNvSpPr>
          <a:spLocks noChangeShapeType="1"/>
        </xdr:cNvSpPr>
      </xdr:nvSpPr>
      <xdr:spPr bwMode="auto">
        <a:xfrm>
          <a:off x="2179320" y="65417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37" name="Line 56">
          <a:extLst>
            <a:ext uri="{FF2B5EF4-FFF2-40B4-BE49-F238E27FC236}">
              <a16:creationId xmlns:a16="http://schemas.microsoft.com/office/drawing/2014/main" id="{00000000-0008-0000-1A00-000025000000}"/>
            </a:ext>
          </a:extLst>
        </xdr:cNvPr>
        <xdr:cNvSpPr>
          <a:spLocks noChangeShapeType="1"/>
        </xdr:cNvSpPr>
      </xdr:nvSpPr>
      <xdr:spPr bwMode="auto">
        <a:xfrm>
          <a:off x="2179320" y="65417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38" name="Line 18">
          <a:extLst>
            <a:ext uri="{FF2B5EF4-FFF2-40B4-BE49-F238E27FC236}">
              <a16:creationId xmlns:a16="http://schemas.microsoft.com/office/drawing/2014/main" id="{00000000-0008-0000-1A00-000026000000}"/>
            </a:ext>
          </a:extLst>
        </xdr:cNvPr>
        <xdr:cNvSpPr>
          <a:spLocks noChangeShapeType="1"/>
        </xdr:cNvSpPr>
      </xdr:nvSpPr>
      <xdr:spPr bwMode="auto">
        <a:xfrm>
          <a:off x="2179320" y="65417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39" name="Line 34">
          <a:extLst>
            <a:ext uri="{FF2B5EF4-FFF2-40B4-BE49-F238E27FC236}">
              <a16:creationId xmlns:a16="http://schemas.microsoft.com/office/drawing/2014/main" id="{00000000-0008-0000-1A00-000027000000}"/>
            </a:ext>
          </a:extLst>
        </xdr:cNvPr>
        <xdr:cNvSpPr>
          <a:spLocks noChangeShapeType="1"/>
        </xdr:cNvSpPr>
      </xdr:nvSpPr>
      <xdr:spPr bwMode="auto">
        <a:xfrm>
          <a:off x="2179320" y="654177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0" name="Line 212">
          <a:extLst>
            <a:ext uri="{FF2B5EF4-FFF2-40B4-BE49-F238E27FC236}">
              <a16:creationId xmlns:a16="http://schemas.microsoft.com/office/drawing/2014/main" id="{00000000-0008-0000-1A00-000028000000}"/>
            </a:ext>
          </a:extLst>
        </xdr:cNvPr>
        <xdr:cNvSpPr>
          <a:spLocks noChangeShapeType="1"/>
        </xdr:cNvSpPr>
      </xdr:nvSpPr>
      <xdr:spPr bwMode="auto">
        <a:xfrm>
          <a:off x="3028950" y="710184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1" name="Line 213">
          <a:extLst>
            <a:ext uri="{FF2B5EF4-FFF2-40B4-BE49-F238E27FC236}">
              <a16:creationId xmlns:a16="http://schemas.microsoft.com/office/drawing/2014/main" id="{00000000-0008-0000-1A00-000029000000}"/>
            </a:ext>
          </a:extLst>
        </xdr:cNvPr>
        <xdr:cNvSpPr>
          <a:spLocks noChangeShapeType="1"/>
        </xdr:cNvSpPr>
      </xdr:nvSpPr>
      <xdr:spPr bwMode="auto">
        <a:xfrm>
          <a:off x="4156710" y="7101840"/>
          <a:ext cx="5238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2" name="Line 214">
          <a:extLst>
            <a:ext uri="{FF2B5EF4-FFF2-40B4-BE49-F238E27FC236}">
              <a16:creationId xmlns:a16="http://schemas.microsoft.com/office/drawing/2014/main" id="{00000000-0008-0000-1A00-00002A000000}"/>
            </a:ext>
          </a:extLst>
        </xdr:cNvPr>
        <xdr:cNvSpPr>
          <a:spLocks noChangeShapeType="1"/>
        </xdr:cNvSpPr>
      </xdr:nvSpPr>
      <xdr:spPr bwMode="auto">
        <a:xfrm>
          <a:off x="5143500" y="710184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3" name="Line 209">
          <a:extLst>
            <a:ext uri="{FF2B5EF4-FFF2-40B4-BE49-F238E27FC236}">
              <a16:creationId xmlns:a16="http://schemas.microsoft.com/office/drawing/2014/main" id="{00000000-0008-0000-1A00-00002B000000}"/>
            </a:ext>
          </a:extLst>
        </xdr:cNvPr>
        <xdr:cNvSpPr>
          <a:spLocks noChangeShapeType="1"/>
        </xdr:cNvSpPr>
      </xdr:nvSpPr>
      <xdr:spPr bwMode="auto">
        <a:xfrm>
          <a:off x="3028950" y="710184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4" name="Line 210">
          <a:extLst>
            <a:ext uri="{FF2B5EF4-FFF2-40B4-BE49-F238E27FC236}">
              <a16:creationId xmlns:a16="http://schemas.microsoft.com/office/drawing/2014/main" id="{00000000-0008-0000-1A00-00002C000000}"/>
            </a:ext>
          </a:extLst>
        </xdr:cNvPr>
        <xdr:cNvSpPr>
          <a:spLocks noChangeShapeType="1"/>
        </xdr:cNvSpPr>
      </xdr:nvSpPr>
      <xdr:spPr bwMode="auto">
        <a:xfrm>
          <a:off x="3981450" y="710184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5" name="Line 211">
          <a:extLst>
            <a:ext uri="{FF2B5EF4-FFF2-40B4-BE49-F238E27FC236}">
              <a16:creationId xmlns:a16="http://schemas.microsoft.com/office/drawing/2014/main" id="{00000000-0008-0000-1A00-00002D000000}"/>
            </a:ext>
          </a:extLst>
        </xdr:cNvPr>
        <xdr:cNvSpPr>
          <a:spLocks noChangeShapeType="1"/>
        </xdr:cNvSpPr>
      </xdr:nvSpPr>
      <xdr:spPr bwMode="auto">
        <a:xfrm>
          <a:off x="5143500" y="710184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46" name="Line 68">
          <a:extLst>
            <a:ext uri="{FF2B5EF4-FFF2-40B4-BE49-F238E27FC236}">
              <a16:creationId xmlns:a16="http://schemas.microsoft.com/office/drawing/2014/main" id="{00000000-0008-0000-1A00-00002E000000}"/>
            </a:ext>
          </a:extLst>
        </xdr:cNvPr>
        <xdr:cNvSpPr>
          <a:spLocks noChangeShapeType="1"/>
        </xdr:cNvSpPr>
      </xdr:nvSpPr>
      <xdr:spPr bwMode="auto">
        <a:xfrm>
          <a:off x="2179320" y="85534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47" name="Line 218">
          <a:extLst>
            <a:ext uri="{FF2B5EF4-FFF2-40B4-BE49-F238E27FC236}">
              <a16:creationId xmlns:a16="http://schemas.microsoft.com/office/drawing/2014/main" id="{00000000-0008-0000-1A00-00002F000000}"/>
            </a:ext>
          </a:extLst>
        </xdr:cNvPr>
        <xdr:cNvSpPr>
          <a:spLocks noChangeShapeType="1"/>
        </xdr:cNvSpPr>
      </xdr:nvSpPr>
      <xdr:spPr bwMode="auto">
        <a:xfrm>
          <a:off x="3028950" y="911352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48" name="Line 219">
          <a:extLst>
            <a:ext uri="{FF2B5EF4-FFF2-40B4-BE49-F238E27FC236}">
              <a16:creationId xmlns:a16="http://schemas.microsoft.com/office/drawing/2014/main" id="{00000000-0008-0000-1A00-000030000000}"/>
            </a:ext>
          </a:extLst>
        </xdr:cNvPr>
        <xdr:cNvSpPr>
          <a:spLocks noChangeShapeType="1"/>
        </xdr:cNvSpPr>
      </xdr:nvSpPr>
      <xdr:spPr bwMode="auto">
        <a:xfrm>
          <a:off x="4156710" y="9113520"/>
          <a:ext cx="5238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49" name="Line 220">
          <a:extLst>
            <a:ext uri="{FF2B5EF4-FFF2-40B4-BE49-F238E27FC236}">
              <a16:creationId xmlns:a16="http://schemas.microsoft.com/office/drawing/2014/main" id="{00000000-0008-0000-1A00-000031000000}"/>
            </a:ext>
          </a:extLst>
        </xdr:cNvPr>
        <xdr:cNvSpPr>
          <a:spLocks noChangeShapeType="1"/>
        </xdr:cNvSpPr>
      </xdr:nvSpPr>
      <xdr:spPr bwMode="auto">
        <a:xfrm>
          <a:off x="5143500" y="911352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0" name="Line 62">
          <a:extLst>
            <a:ext uri="{FF2B5EF4-FFF2-40B4-BE49-F238E27FC236}">
              <a16:creationId xmlns:a16="http://schemas.microsoft.com/office/drawing/2014/main" id="{00000000-0008-0000-1A00-000032000000}"/>
            </a:ext>
          </a:extLst>
        </xdr:cNvPr>
        <xdr:cNvSpPr>
          <a:spLocks noChangeShapeType="1"/>
        </xdr:cNvSpPr>
      </xdr:nvSpPr>
      <xdr:spPr bwMode="auto">
        <a:xfrm>
          <a:off x="2179320" y="85534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56">
          <a:extLst>
            <a:ext uri="{FF2B5EF4-FFF2-40B4-BE49-F238E27FC236}">
              <a16:creationId xmlns:a16="http://schemas.microsoft.com/office/drawing/2014/main" id="{00000000-0008-0000-1A00-000033000000}"/>
            </a:ext>
          </a:extLst>
        </xdr:cNvPr>
        <xdr:cNvSpPr>
          <a:spLocks noChangeShapeType="1"/>
        </xdr:cNvSpPr>
      </xdr:nvSpPr>
      <xdr:spPr bwMode="auto">
        <a:xfrm>
          <a:off x="2179320" y="85534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2" name="Line 18">
          <a:extLst>
            <a:ext uri="{FF2B5EF4-FFF2-40B4-BE49-F238E27FC236}">
              <a16:creationId xmlns:a16="http://schemas.microsoft.com/office/drawing/2014/main" id="{00000000-0008-0000-1A00-000034000000}"/>
            </a:ext>
          </a:extLst>
        </xdr:cNvPr>
        <xdr:cNvSpPr>
          <a:spLocks noChangeShapeType="1"/>
        </xdr:cNvSpPr>
      </xdr:nvSpPr>
      <xdr:spPr bwMode="auto">
        <a:xfrm>
          <a:off x="2179320" y="85534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3" name="Line 34">
          <a:extLst>
            <a:ext uri="{FF2B5EF4-FFF2-40B4-BE49-F238E27FC236}">
              <a16:creationId xmlns:a16="http://schemas.microsoft.com/office/drawing/2014/main" id="{00000000-0008-0000-1A00-000035000000}"/>
            </a:ext>
          </a:extLst>
        </xdr:cNvPr>
        <xdr:cNvSpPr>
          <a:spLocks noChangeShapeType="1"/>
        </xdr:cNvSpPr>
      </xdr:nvSpPr>
      <xdr:spPr bwMode="auto">
        <a:xfrm>
          <a:off x="2179320" y="8553450"/>
          <a:ext cx="1981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4" name="Line 212">
          <a:extLst>
            <a:ext uri="{FF2B5EF4-FFF2-40B4-BE49-F238E27FC236}">
              <a16:creationId xmlns:a16="http://schemas.microsoft.com/office/drawing/2014/main" id="{00000000-0008-0000-1A00-000036000000}"/>
            </a:ext>
          </a:extLst>
        </xdr:cNvPr>
        <xdr:cNvSpPr>
          <a:spLocks noChangeShapeType="1"/>
        </xdr:cNvSpPr>
      </xdr:nvSpPr>
      <xdr:spPr bwMode="auto">
        <a:xfrm>
          <a:off x="3028950" y="911352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5" name="Line 213">
          <a:extLst>
            <a:ext uri="{FF2B5EF4-FFF2-40B4-BE49-F238E27FC236}">
              <a16:creationId xmlns:a16="http://schemas.microsoft.com/office/drawing/2014/main" id="{00000000-0008-0000-1A00-000037000000}"/>
            </a:ext>
          </a:extLst>
        </xdr:cNvPr>
        <xdr:cNvSpPr>
          <a:spLocks noChangeShapeType="1"/>
        </xdr:cNvSpPr>
      </xdr:nvSpPr>
      <xdr:spPr bwMode="auto">
        <a:xfrm>
          <a:off x="4156710" y="9113520"/>
          <a:ext cx="5238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6" name="Line 214">
          <a:extLst>
            <a:ext uri="{FF2B5EF4-FFF2-40B4-BE49-F238E27FC236}">
              <a16:creationId xmlns:a16="http://schemas.microsoft.com/office/drawing/2014/main" id="{00000000-0008-0000-1A00-000038000000}"/>
            </a:ext>
          </a:extLst>
        </xdr:cNvPr>
        <xdr:cNvSpPr>
          <a:spLocks noChangeShapeType="1"/>
        </xdr:cNvSpPr>
      </xdr:nvSpPr>
      <xdr:spPr bwMode="auto">
        <a:xfrm>
          <a:off x="5143500" y="911352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7" name="Line 209">
          <a:extLst>
            <a:ext uri="{FF2B5EF4-FFF2-40B4-BE49-F238E27FC236}">
              <a16:creationId xmlns:a16="http://schemas.microsoft.com/office/drawing/2014/main" id="{00000000-0008-0000-1A00-000039000000}"/>
            </a:ext>
          </a:extLst>
        </xdr:cNvPr>
        <xdr:cNvSpPr>
          <a:spLocks noChangeShapeType="1"/>
        </xdr:cNvSpPr>
      </xdr:nvSpPr>
      <xdr:spPr bwMode="auto">
        <a:xfrm>
          <a:off x="3028950" y="9113520"/>
          <a:ext cx="52006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58" name="Line 210">
          <a:extLst>
            <a:ext uri="{FF2B5EF4-FFF2-40B4-BE49-F238E27FC236}">
              <a16:creationId xmlns:a16="http://schemas.microsoft.com/office/drawing/2014/main" id="{00000000-0008-0000-1A00-00003A000000}"/>
            </a:ext>
          </a:extLst>
        </xdr:cNvPr>
        <xdr:cNvSpPr>
          <a:spLocks noChangeShapeType="1"/>
        </xdr:cNvSpPr>
      </xdr:nvSpPr>
      <xdr:spPr bwMode="auto">
        <a:xfrm>
          <a:off x="3981450" y="9113520"/>
          <a:ext cx="52959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9" name="Line 211">
          <a:extLst>
            <a:ext uri="{FF2B5EF4-FFF2-40B4-BE49-F238E27FC236}">
              <a16:creationId xmlns:a16="http://schemas.microsoft.com/office/drawing/2014/main" id="{00000000-0008-0000-1A00-00003B000000}"/>
            </a:ext>
          </a:extLst>
        </xdr:cNvPr>
        <xdr:cNvSpPr>
          <a:spLocks noChangeShapeType="1"/>
        </xdr:cNvSpPr>
      </xdr:nvSpPr>
      <xdr:spPr bwMode="auto">
        <a:xfrm>
          <a:off x="5143500" y="9113520"/>
          <a:ext cx="48958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1B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1B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1B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1B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409575</xdr:rowOff>
    </xdr:from>
    <xdr:to>
      <xdr:col>0</xdr:col>
      <xdr:colOff>104775</xdr:colOff>
      <xdr:row>4</xdr:row>
      <xdr:rowOff>9525</xdr:rowOff>
    </xdr:to>
    <xdr:sp macro="" textlink="">
      <xdr:nvSpPr>
        <xdr:cNvPr id="2" name="Text Box 19">
          <a:extLst>
            <a:ext uri="{FF2B5EF4-FFF2-40B4-BE49-F238E27FC236}">
              <a16:creationId xmlns:a16="http://schemas.microsoft.com/office/drawing/2014/main" id="{00000000-0008-0000-0100-000002000000}"/>
            </a:ext>
          </a:extLst>
        </xdr:cNvPr>
        <xdr:cNvSpPr txBox="1">
          <a:spLocks noChangeArrowheads="1"/>
        </xdr:cNvSpPr>
      </xdr:nvSpPr>
      <xdr:spPr bwMode="auto">
        <a:xfrm>
          <a:off x="0"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27</xdr:row>
      <xdr:rowOff>0</xdr:rowOff>
    </xdr:from>
    <xdr:to>
      <xdr:col>0</xdr:col>
      <xdr:colOff>104775</xdr:colOff>
      <xdr:row>28</xdr:row>
      <xdr:rowOff>0</xdr:rowOff>
    </xdr:to>
    <xdr:sp macro="" textlink="">
      <xdr:nvSpPr>
        <xdr:cNvPr id="3" name="Text Box 19">
          <a:extLst>
            <a:ext uri="{FF2B5EF4-FFF2-40B4-BE49-F238E27FC236}">
              <a16:creationId xmlns:a16="http://schemas.microsoft.com/office/drawing/2014/main" id="{00000000-0008-0000-0100-000003000000}"/>
            </a:ext>
          </a:extLst>
        </xdr:cNvPr>
        <xdr:cNvSpPr txBox="1">
          <a:spLocks noChangeArrowheads="1"/>
        </xdr:cNvSpPr>
      </xdr:nvSpPr>
      <xdr:spPr bwMode="auto">
        <a:xfrm>
          <a:off x="0" y="128873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409575</xdr:rowOff>
    </xdr:from>
    <xdr:to>
      <xdr:col>0</xdr:col>
      <xdr:colOff>104775</xdr:colOff>
      <xdr:row>4</xdr:row>
      <xdr:rowOff>104775</xdr:rowOff>
    </xdr:to>
    <xdr:sp macro="" textlink="">
      <xdr:nvSpPr>
        <xdr:cNvPr id="4" name="Text Box 19">
          <a:extLst>
            <a:ext uri="{FF2B5EF4-FFF2-40B4-BE49-F238E27FC236}">
              <a16:creationId xmlns:a16="http://schemas.microsoft.com/office/drawing/2014/main" id="{00000000-0008-0000-0100-000004000000}"/>
            </a:ext>
          </a:extLst>
        </xdr:cNvPr>
        <xdr:cNvSpPr txBox="1">
          <a:spLocks noChangeArrowheads="1"/>
        </xdr:cNvSpPr>
      </xdr:nvSpPr>
      <xdr:spPr bwMode="auto">
        <a:xfrm>
          <a:off x="0"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1C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1C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1C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1D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1D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1D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1E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1E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1E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1E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1F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1F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1F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1F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20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20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20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21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21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21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21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36</xdr:row>
      <xdr:rowOff>104775</xdr:rowOff>
    </xdr:from>
    <xdr:to>
      <xdr:col>0</xdr:col>
      <xdr:colOff>19050</xdr:colOff>
      <xdr:row>36</xdr:row>
      <xdr:rowOff>109538</xdr:rowOff>
    </xdr:to>
    <xdr:cxnSp macro="">
      <xdr:nvCxnSpPr>
        <xdr:cNvPr id="2" name="直線矢印コネクタ 1">
          <a:extLst>
            <a:ext uri="{FF2B5EF4-FFF2-40B4-BE49-F238E27FC236}">
              <a16:creationId xmlns:a16="http://schemas.microsoft.com/office/drawing/2014/main" id="{00000000-0008-0000-2200-000002000000}"/>
            </a:ext>
          </a:extLst>
        </xdr:cNvPr>
        <xdr:cNvCxnSpPr/>
      </xdr:nvCxnSpPr>
      <xdr:spPr>
        <a:xfrm flipV="1">
          <a:off x="0" y="6324600"/>
          <a:ext cx="19050" cy="476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112939</xdr:colOff>
      <xdr:row>61</xdr:row>
      <xdr:rowOff>0</xdr:rowOff>
    </xdr:from>
    <xdr:to>
      <xdr:col>3</xdr:col>
      <xdr:colOff>112939</xdr:colOff>
      <xdr:row>61</xdr:row>
      <xdr:rowOff>0</xdr:rowOff>
    </xdr:to>
    <xdr:sp macro="" textlink="">
      <xdr:nvSpPr>
        <xdr:cNvPr id="3" name="Text Box 86">
          <a:extLst>
            <a:ext uri="{FF2B5EF4-FFF2-40B4-BE49-F238E27FC236}">
              <a16:creationId xmlns:a16="http://schemas.microsoft.com/office/drawing/2014/main" id="{00000000-0008-0000-2200-000003000000}"/>
            </a:ext>
          </a:extLst>
        </xdr:cNvPr>
        <xdr:cNvSpPr txBox="1">
          <a:spLocks noChangeArrowheads="1"/>
        </xdr:cNvSpPr>
      </xdr:nvSpPr>
      <xdr:spPr bwMode="auto">
        <a:xfrm>
          <a:off x="551089" y="10506075"/>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4" name="Text Box 87">
          <a:extLst>
            <a:ext uri="{FF2B5EF4-FFF2-40B4-BE49-F238E27FC236}">
              <a16:creationId xmlns:a16="http://schemas.microsoft.com/office/drawing/2014/main" id="{00000000-0008-0000-2200-000004000000}"/>
            </a:ext>
          </a:extLst>
        </xdr:cNvPr>
        <xdr:cNvSpPr txBox="1">
          <a:spLocks noChangeArrowheads="1"/>
        </xdr:cNvSpPr>
      </xdr:nvSpPr>
      <xdr:spPr bwMode="auto">
        <a:xfrm>
          <a:off x="6247039"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5" name="Text Box 116">
          <a:extLst>
            <a:ext uri="{FF2B5EF4-FFF2-40B4-BE49-F238E27FC236}">
              <a16:creationId xmlns:a16="http://schemas.microsoft.com/office/drawing/2014/main" id="{00000000-0008-0000-2200-000005000000}"/>
            </a:ext>
          </a:extLst>
        </xdr:cNvPr>
        <xdr:cNvSpPr txBox="1">
          <a:spLocks noChangeArrowheads="1"/>
        </xdr:cNvSpPr>
      </xdr:nvSpPr>
      <xdr:spPr bwMode="auto">
        <a:xfrm>
          <a:off x="6904264" y="105060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247650</xdr:colOff>
      <xdr:row>11</xdr:row>
      <xdr:rowOff>9525</xdr:rowOff>
    </xdr:from>
    <xdr:to>
      <xdr:col>4</xdr:col>
      <xdr:colOff>0</xdr:colOff>
      <xdr:row>11</xdr:row>
      <xdr:rowOff>247650</xdr:rowOff>
    </xdr:to>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723900" y="3284220"/>
          <a:ext cx="44958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明朝" panose="02020609040205080304" pitchFamily="17" charset="-128"/>
              <a:ea typeface="ＭＳ 明朝" panose="02020609040205080304" pitchFamily="17" charset="-128"/>
            </a:rPr>
            <a:t>種類</a:t>
          </a:r>
        </a:p>
      </xdr:txBody>
    </xdr:sp>
    <xdr:clientData/>
  </xdr:twoCellAnchor>
  <xdr:twoCellAnchor>
    <xdr:from>
      <xdr:col>1</xdr:col>
      <xdr:colOff>0</xdr:colOff>
      <xdr:row>11</xdr:row>
      <xdr:rowOff>200025</xdr:rowOff>
    </xdr:from>
    <xdr:to>
      <xdr:col>2</xdr:col>
      <xdr:colOff>180975</xdr:colOff>
      <xdr:row>12</xdr:row>
      <xdr:rowOff>0</xdr:rowOff>
    </xdr:to>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98120" y="3474720"/>
          <a:ext cx="45720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明朝" panose="02020609040205080304" pitchFamily="17" charset="-128"/>
              <a:ea typeface="ＭＳ 明朝" panose="02020609040205080304" pitchFamily="17" charset="-128"/>
            </a:rPr>
            <a:t>内容</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247650</xdr:colOff>
      <xdr:row>3</xdr:row>
      <xdr:rowOff>0</xdr:rowOff>
    </xdr:from>
    <xdr:to>
      <xdr:col>4</xdr:col>
      <xdr:colOff>0</xdr:colOff>
      <xdr:row>3</xdr:row>
      <xdr:rowOff>238125</xdr:rowOff>
    </xdr:to>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723900" y="883920"/>
          <a:ext cx="44958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明朝" panose="02020609040205080304" pitchFamily="17" charset="-128"/>
              <a:ea typeface="ＭＳ 明朝" panose="02020609040205080304" pitchFamily="17" charset="-128"/>
            </a:rPr>
            <a:t>期間</a:t>
          </a:r>
        </a:p>
      </xdr:txBody>
    </xdr:sp>
    <xdr:clientData/>
  </xdr:twoCellAnchor>
  <xdr:twoCellAnchor>
    <xdr:from>
      <xdr:col>1</xdr:col>
      <xdr:colOff>0</xdr:colOff>
      <xdr:row>3</xdr:row>
      <xdr:rowOff>190500</xdr:rowOff>
    </xdr:from>
    <xdr:to>
      <xdr:col>2</xdr:col>
      <xdr:colOff>180975</xdr:colOff>
      <xdr:row>3</xdr:row>
      <xdr:rowOff>428625</xdr:rowOff>
    </xdr:to>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98120" y="1074420"/>
          <a:ext cx="45720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明朝" panose="02020609040205080304" pitchFamily="17" charset="-128"/>
              <a:ea typeface="ＭＳ 明朝" panose="02020609040205080304" pitchFamily="17" charset="-128"/>
            </a:rPr>
            <a:t>種類</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179614</xdr:colOff>
      <xdr:row>35</xdr:row>
      <xdr:rowOff>0</xdr:rowOff>
    </xdr:from>
    <xdr:to>
      <xdr:col>1</xdr:col>
      <xdr:colOff>160564</xdr:colOff>
      <xdr:row>35</xdr:row>
      <xdr:rowOff>0</xdr:rowOff>
    </xdr:to>
    <xdr:sp macro="" textlink="">
      <xdr:nvSpPr>
        <xdr:cNvPr id="2" name="Text Box 12">
          <a:extLst>
            <a:ext uri="{FF2B5EF4-FFF2-40B4-BE49-F238E27FC236}">
              <a16:creationId xmlns:a16="http://schemas.microsoft.com/office/drawing/2014/main" id="{00000000-0008-0000-2900-000002000000}"/>
            </a:ext>
          </a:extLst>
        </xdr:cNvPr>
        <xdr:cNvSpPr txBox="1">
          <a:spLocks noChangeArrowheads="1"/>
        </xdr:cNvSpPr>
      </xdr:nvSpPr>
      <xdr:spPr bwMode="auto">
        <a:xfrm>
          <a:off x="179614" y="7467600"/>
          <a:ext cx="18669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161925</xdr:colOff>
      <xdr:row>3</xdr:row>
      <xdr:rowOff>409575</xdr:rowOff>
    </xdr:from>
    <xdr:to>
      <xdr:col>7</xdr:col>
      <xdr:colOff>266700</xdr:colOff>
      <xdr:row>4</xdr:row>
      <xdr:rowOff>9525</xdr:rowOff>
    </xdr:to>
    <xdr:sp macro="" textlink="">
      <xdr:nvSpPr>
        <xdr:cNvPr id="2" name="Text Box 19">
          <a:extLst>
            <a:ext uri="{FF2B5EF4-FFF2-40B4-BE49-F238E27FC236}">
              <a16:creationId xmlns:a16="http://schemas.microsoft.com/office/drawing/2014/main" id="{00000000-0008-0000-0200-000002000000}"/>
            </a:ext>
          </a:extLst>
        </xdr:cNvPr>
        <xdr:cNvSpPr txBox="1">
          <a:spLocks noChangeArrowheads="1"/>
        </xdr:cNvSpPr>
      </xdr:nvSpPr>
      <xdr:spPr bwMode="auto">
        <a:xfrm>
          <a:off x="3705225"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29</xdr:row>
      <xdr:rowOff>0</xdr:rowOff>
    </xdr:from>
    <xdr:to>
      <xdr:col>5</xdr:col>
      <xdr:colOff>152400</xdr:colOff>
      <xdr:row>30</xdr:row>
      <xdr:rowOff>0</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505075" y="114871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161925</xdr:colOff>
      <xdr:row>3</xdr:row>
      <xdr:rowOff>409575</xdr:rowOff>
    </xdr:from>
    <xdr:to>
      <xdr:col>7</xdr:col>
      <xdr:colOff>266700</xdr:colOff>
      <xdr:row>4</xdr:row>
      <xdr:rowOff>104775</xdr:rowOff>
    </xdr:to>
    <xdr:sp macro="" textlink="">
      <xdr:nvSpPr>
        <xdr:cNvPr id="4" name="Text Box 19">
          <a:extLst>
            <a:ext uri="{FF2B5EF4-FFF2-40B4-BE49-F238E27FC236}">
              <a16:creationId xmlns:a16="http://schemas.microsoft.com/office/drawing/2014/main" id="{00000000-0008-0000-0200-000004000000}"/>
            </a:ext>
          </a:extLst>
        </xdr:cNvPr>
        <xdr:cNvSpPr txBox="1">
          <a:spLocks noChangeArrowheads="1"/>
        </xdr:cNvSpPr>
      </xdr:nvSpPr>
      <xdr:spPr bwMode="auto">
        <a:xfrm>
          <a:off x="3705225"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57150</xdr:colOff>
      <xdr:row>31</xdr:row>
      <xdr:rowOff>66675</xdr:rowOff>
    </xdr:from>
    <xdr:to>
      <xdr:col>13</xdr:col>
      <xdr:colOff>257175</xdr:colOff>
      <xdr:row>36</xdr:row>
      <xdr:rowOff>47625</xdr:rowOff>
    </xdr:to>
    <xdr:pic>
      <xdr:nvPicPr>
        <xdr:cNvPr id="5" name="図 9">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5075" y="11991975"/>
          <a:ext cx="7429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3</xdr:row>
      <xdr:rowOff>409575</xdr:rowOff>
    </xdr:from>
    <xdr:to>
      <xdr:col>7</xdr:col>
      <xdr:colOff>266700</xdr:colOff>
      <xdr:row>4</xdr:row>
      <xdr:rowOff>9525</xdr:rowOff>
    </xdr:to>
    <xdr:sp macro="" textlink="">
      <xdr:nvSpPr>
        <xdr:cNvPr id="6" name="Text Box 19">
          <a:extLst>
            <a:ext uri="{FF2B5EF4-FFF2-40B4-BE49-F238E27FC236}">
              <a16:creationId xmlns:a16="http://schemas.microsoft.com/office/drawing/2014/main" id="{00000000-0008-0000-0200-000006000000}"/>
            </a:ext>
          </a:extLst>
        </xdr:cNvPr>
        <xdr:cNvSpPr txBox="1">
          <a:spLocks noChangeArrowheads="1"/>
        </xdr:cNvSpPr>
      </xdr:nvSpPr>
      <xdr:spPr bwMode="auto">
        <a:xfrm>
          <a:off x="3705225" y="17716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29</xdr:row>
      <xdr:rowOff>0</xdr:rowOff>
    </xdr:from>
    <xdr:to>
      <xdr:col>5</xdr:col>
      <xdr:colOff>152400</xdr:colOff>
      <xdr:row>30</xdr:row>
      <xdr:rowOff>0</xdr:rowOff>
    </xdr:to>
    <xdr:sp macro="" textlink="">
      <xdr:nvSpPr>
        <xdr:cNvPr id="7" name="Text Box 19">
          <a:extLst>
            <a:ext uri="{FF2B5EF4-FFF2-40B4-BE49-F238E27FC236}">
              <a16:creationId xmlns:a16="http://schemas.microsoft.com/office/drawing/2014/main" id="{00000000-0008-0000-0200-000007000000}"/>
            </a:ext>
          </a:extLst>
        </xdr:cNvPr>
        <xdr:cNvSpPr txBox="1">
          <a:spLocks noChangeArrowheads="1"/>
        </xdr:cNvSpPr>
      </xdr:nvSpPr>
      <xdr:spPr bwMode="auto">
        <a:xfrm>
          <a:off x="2505075" y="114871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161925</xdr:colOff>
      <xdr:row>3</xdr:row>
      <xdr:rowOff>409575</xdr:rowOff>
    </xdr:from>
    <xdr:to>
      <xdr:col>7</xdr:col>
      <xdr:colOff>266700</xdr:colOff>
      <xdr:row>4</xdr:row>
      <xdr:rowOff>104775</xdr:rowOff>
    </xdr:to>
    <xdr:sp macro="" textlink="">
      <xdr:nvSpPr>
        <xdr:cNvPr id="8" name="Text Box 19">
          <a:extLst>
            <a:ext uri="{FF2B5EF4-FFF2-40B4-BE49-F238E27FC236}">
              <a16:creationId xmlns:a16="http://schemas.microsoft.com/office/drawing/2014/main" id="{00000000-0008-0000-0200-000008000000}"/>
            </a:ext>
          </a:extLst>
        </xdr:cNvPr>
        <xdr:cNvSpPr txBox="1">
          <a:spLocks noChangeArrowheads="1"/>
        </xdr:cNvSpPr>
      </xdr:nvSpPr>
      <xdr:spPr bwMode="auto">
        <a:xfrm>
          <a:off x="3705225" y="1771650"/>
          <a:ext cx="104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117086</xdr:colOff>
      <xdr:row>13</xdr:row>
      <xdr:rowOff>65445</xdr:rowOff>
    </xdr:from>
    <xdr:to>
      <xdr:col>4</xdr:col>
      <xdr:colOff>397919</xdr:colOff>
      <xdr:row>13</xdr:row>
      <xdr:rowOff>385131</xdr:rowOff>
    </xdr:to>
    <xdr:sp macro="" textlink="">
      <xdr:nvSpPr>
        <xdr:cNvPr id="9" name="円/楕円 11">
          <a:extLst>
            <a:ext uri="{FF2B5EF4-FFF2-40B4-BE49-F238E27FC236}">
              <a16:creationId xmlns:a16="http://schemas.microsoft.com/office/drawing/2014/main" id="{00000000-0008-0000-0200-000009000000}"/>
            </a:ext>
          </a:extLst>
        </xdr:cNvPr>
        <xdr:cNvSpPr/>
      </xdr:nvSpPr>
      <xdr:spPr bwMode="auto">
        <a:xfrm>
          <a:off x="1488686" y="4761270"/>
          <a:ext cx="823758" cy="319686"/>
        </a:xfrm>
        <a:prstGeom prst="ellipse">
          <a:avLst/>
        </a:prstGeom>
        <a:noFill/>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oneCellAnchor>
    <xdr:from>
      <xdr:col>18</xdr:col>
      <xdr:colOff>38877</xdr:colOff>
      <xdr:row>3</xdr:row>
      <xdr:rowOff>505408</xdr:rowOff>
    </xdr:from>
    <xdr:ext cx="213899"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9544827" y="1867483"/>
          <a:ext cx="2138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131989</xdr:colOff>
      <xdr:row>14</xdr:row>
      <xdr:rowOff>227919</xdr:rowOff>
    </xdr:from>
    <xdr:to>
      <xdr:col>1</xdr:col>
      <xdr:colOff>84364</xdr:colOff>
      <xdr:row>15</xdr:row>
      <xdr:rowOff>138935</xdr:rowOff>
    </xdr:to>
    <xdr:sp macro="" textlink="">
      <xdr:nvSpPr>
        <xdr:cNvPr id="4" name="Rectangle 90" descr="1&#10;">
          <a:extLst>
            <a:ext uri="{FF2B5EF4-FFF2-40B4-BE49-F238E27FC236}">
              <a16:creationId xmlns:a16="http://schemas.microsoft.com/office/drawing/2014/main" id="{00000000-0008-0000-2A00-000004000000}"/>
            </a:ext>
          </a:extLst>
        </xdr:cNvPr>
        <xdr:cNvSpPr>
          <a:spLocks noChangeArrowheads="1"/>
        </xdr:cNvSpPr>
      </xdr:nvSpPr>
      <xdr:spPr bwMode="auto">
        <a:xfrm>
          <a:off x="131989" y="2734899"/>
          <a:ext cx="150495"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5" name="Rectangle 91" descr="11&#10;">
          <a:extLst>
            <a:ext uri="{FF2B5EF4-FFF2-40B4-BE49-F238E27FC236}">
              <a16:creationId xmlns:a16="http://schemas.microsoft.com/office/drawing/2014/main" id="{00000000-0008-0000-2A00-000005000000}"/>
            </a:ext>
          </a:extLst>
        </xdr:cNvPr>
        <xdr:cNvSpPr>
          <a:spLocks noChangeArrowheads="1"/>
        </xdr:cNvSpPr>
      </xdr:nvSpPr>
      <xdr:spPr bwMode="auto">
        <a:xfrm>
          <a:off x="131989" y="302514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6" name="Rectangle 92" descr="11&#10;">
          <a:extLst>
            <a:ext uri="{FF2B5EF4-FFF2-40B4-BE49-F238E27FC236}">
              <a16:creationId xmlns:a16="http://schemas.microsoft.com/office/drawing/2014/main" id="{00000000-0008-0000-2A00-000006000000}"/>
            </a:ext>
          </a:extLst>
        </xdr:cNvPr>
        <xdr:cNvSpPr>
          <a:spLocks noChangeArrowheads="1"/>
        </xdr:cNvSpPr>
      </xdr:nvSpPr>
      <xdr:spPr bwMode="auto">
        <a:xfrm>
          <a:off x="131989" y="331470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7" name="Rectangle 93" descr="11&#10;">
          <a:extLst>
            <a:ext uri="{FF2B5EF4-FFF2-40B4-BE49-F238E27FC236}">
              <a16:creationId xmlns:a16="http://schemas.microsoft.com/office/drawing/2014/main" id="{00000000-0008-0000-2A00-000007000000}"/>
            </a:ext>
          </a:extLst>
        </xdr:cNvPr>
        <xdr:cNvSpPr>
          <a:spLocks noChangeArrowheads="1"/>
        </xdr:cNvSpPr>
      </xdr:nvSpPr>
      <xdr:spPr bwMode="auto">
        <a:xfrm>
          <a:off x="131989" y="360426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8" name="Rectangle 94" descr="11&#10;">
          <a:extLst>
            <a:ext uri="{FF2B5EF4-FFF2-40B4-BE49-F238E27FC236}">
              <a16:creationId xmlns:a16="http://schemas.microsoft.com/office/drawing/2014/main" id="{00000000-0008-0000-2A00-000008000000}"/>
            </a:ext>
          </a:extLst>
        </xdr:cNvPr>
        <xdr:cNvSpPr>
          <a:spLocks noChangeArrowheads="1"/>
        </xdr:cNvSpPr>
      </xdr:nvSpPr>
      <xdr:spPr bwMode="auto">
        <a:xfrm>
          <a:off x="131989" y="389382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9" name="Rectangle 95" descr="11&#10;">
          <a:extLst>
            <a:ext uri="{FF2B5EF4-FFF2-40B4-BE49-F238E27FC236}">
              <a16:creationId xmlns:a16="http://schemas.microsoft.com/office/drawing/2014/main" id="{00000000-0008-0000-2A00-000009000000}"/>
            </a:ext>
          </a:extLst>
        </xdr:cNvPr>
        <xdr:cNvSpPr>
          <a:spLocks noChangeArrowheads="1"/>
        </xdr:cNvSpPr>
      </xdr:nvSpPr>
      <xdr:spPr bwMode="auto">
        <a:xfrm>
          <a:off x="131989" y="418338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10" name="Rectangle 97" descr="11&#10;">
          <a:extLst>
            <a:ext uri="{FF2B5EF4-FFF2-40B4-BE49-F238E27FC236}">
              <a16:creationId xmlns:a16="http://schemas.microsoft.com/office/drawing/2014/main" id="{00000000-0008-0000-2A00-00000A000000}"/>
            </a:ext>
          </a:extLst>
        </xdr:cNvPr>
        <xdr:cNvSpPr>
          <a:spLocks noChangeArrowheads="1"/>
        </xdr:cNvSpPr>
      </xdr:nvSpPr>
      <xdr:spPr bwMode="auto">
        <a:xfrm>
          <a:off x="131989" y="4474554"/>
          <a:ext cx="150495"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11" name="Rectangle 98" descr="11&#10;">
          <a:extLst>
            <a:ext uri="{FF2B5EF4-FFF2-40B4-BE49-F238E27FC236}">
              <a16:creationId xmlns:a16="http://schemas.microsoft.com/office/drawing/2014/main" id="{00000000-0008-0000-2A00-00000B000000}"/>
            </a:ext>
          </a:extLst>
        </xdr:cNvPr>
        <xdr:cNvSpPr>
          <a:spLocks noChangeArrowheads="1"/>
        </xdr:cNvSpPr>
      </xdr:nvSpPr>
      <xdr:spPr bwMode="auto">
        <a:xfrm>
          <a:off x="131989" y="476250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12" name="Rectangle 99" descr="11&#10;">
          <a:extLst>
            <a:ext uri="{FF2B5EF4-FFF2-40B4-BE49-F238E27FC236}">
              <a16:creationId xmlns:a16="http://schemas.microsoft.com/office/drawing/2014/main" id="{00000000-0008-0000-2A00-00000C000000}"/>
            </a:ext>
          </a:extLst>
        </xdr:cNvPr>
        <xdr:cNvSpPr>
          <a:spLocks noChangeArrowheads="1"/>
        </xdr:cNvSpPr>
      </xdr:nvSpPr>
      <xdr:spPr bwMode="auto">
        <a:xfrm>
          <a:off x="131989" y="505206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13" name="Rectangle 100" descr="11&#10;">
          <a:extLst>
            <a:ext uri="{FF2B5EF4-FFF2-40B4-BE49-F238E27FC236}">
              <a16:creationId xmlns:a16="http://schemas.microsoft.com/office/drawing/2014/main" id="{00000000-0008-0000-2A00-00000D000000}"/>
            </a:ext>
          </a:extLst>
        </xdr:cNvPr>
        <xdr:cNvSpPr>
          <a:spLocks noChangeArrowheads="1"/>
        </xdr:cNvSpPr>
      </xdr:nvSpPr>
      <xdr:spPr bwMode="auto">
        <a:xfrm>
          <a:off x="131989" y="534162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14" name="Rectangle 101" descr="11&#10;">
          <a:extLst>
            <a:ext uri="{FF2B5EF4-FFF2-40B4-BE49-F238E27FC236}">
              <a16:creationId xmlns:a16="http://schemas.microsoft.com/office/drawing/2014/main" id="{00000000-0008-0000-2A00-00000E000000}"/>
            </a:ext>
          </a:extLst>
        </xdr:cNvPr>
        <xdr:cNvSpPr>
          <a:spLocks noChangeArrowheads="1"/>
        </xdr:cNvSpPr>
      </xdr:nvSpPr>
      <xdr:spPr bwMode="auto">
        <a:xfrm>
          <a:off x="131989" y="563118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15" name="Rectangle 102" descr="11&#10;">
          <a:extLst>
            <a:ext uri="{FF2B5EF4-FFF2-40B4-BE49-F238E27FC236}">
              <a16:creationId xmlns:a16="http://schemas.microsoft.com/office/drawing/2014/main" id="{00000000-0008-0000-2A00-00000F000000}"/>
            </a:ext>
          </a:extLst>
        </xdr:cNvPr>
        <xdr:cNvSpPr>
          <a:spLocks noChangeArrowheads="1"/>
        </xdr:cNvSpPr>
      </xdr:nvSpPr>
      <xdr:spPr bwMode="auto">
        <a:xfrm>
          <a:off x="131989" y="592074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16" name="Rectangle 103" descr="11&#10;">
          <a:extLst>
            <a:ext uri="{FF2B5EF4-FFF2-40B4-BE49-F238E27FC236}">
              <a16:creationId xmlns:a16="http://schemas.microsoft.com/office/drawing/2014/main" id="{00000000-0008-0000-2A00-000010000000}"/>
            </a:ext>
          </a:extLst>
        </xdr:cNvPr>
        <xdr:cNvSpPr>
          <a:spLocks noChangeArrowheads="1"/>
        </xdr:cNvSpPr>
      </xdr:nvSpPr>
      <xdr:spPr bwMode="auto">
        <a:xfrm>
          <a:off x="131989" y="621030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17" name="Rectangle 104" descr="11&#10;">
          <a:extLst>
            <a:ext uri="{FF2B5EF4-FFF2-40B4-BE49-F238E27FC236}">
              <a16:creationId xmlns:a16="http://schemas.microsoft.com/office/drawing/2014/main" id="{00000000-0008-0000-2A00-000011000000}"/>
            </a:ext>
          </a:extLst>
        </xdr:cNvPr>
        <xdr:cNvSpPr>
          <a:spLocks noChangeArrowheads="1"/>
        </xdr:cNvSpPr>
      </xdr:nvSpPr>
      <xdr:spPr bwMode="auto">
        <a:xfrm>
          <a:off x="131989" y="649986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18" name="Rectangle 105" descr="11&#10;">
          <a:extLst>
            <a:ext uri="{FF2B5EF4-FFF2-40B4-BE49-F238E27FC236}">
              <a16:creationId xmlns:a16="http://schemas.microsoft.com/office/drawing/2014/main" id="{00000000-0008-0000-2A00-000012000000}"/>
            </a:ext>
          </a:extLst>
        </xdr:cNvPr>
        <xdr:cNvSpPr>
          <a:spLocks noChangeArrowheads="1"/>
        </xdr:cNvSpPr>
      </xdr:nvSpPr>
      <xdr:spPr bwMode="auto">
        <a:xfrm>
          <a:off x="131989" y="678942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19" name="Rectangle 106" descr="11&#10;">
          <a:extLst>
            <a:ext uri="{FF2B5EF4-FFF2-40B4-BE49-F238E27FC236}">
              <a16:creationId xmlns:a16="http://schemas.microsoft.com/office/drawing/2014/main" id="{00000000-0008-0000-2A00-000013000000}"/>
            </a:ext>
          </a:extLst>
        </xdr:cNvPr>
        <xdr:cNvSpPr>
          <a:spLocks noChangeArrowheads="1"/>
        </xdr:cNvSpPr>
      </xdr:nvSpPr>
      <xdr:spPr bwMode="auto">
        <a:xfrm>
          <a:off x="131989" y="707898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20" name="Rectangle 107" descr="11&#10;">
          <a:extLst>
            <a:ext uri="{FF2B5EF4-FFF2-40B4-BE49-F238E27FC236}">
              <a16:creationId xmlns:a16="http://schemas.microsoft.com/office/drawing/2014/main" id="{00000000-0008-0000-2A00-000014000000}"/>
            </a:ext>
          </a:extLst>
        </xdr:cNvPr>
        <xdr:cNvSpPr>
          <a:spLocks noChangeArrowheads="1"/>
        </xdr:cNvSpPr>
      </xdr:nvSpPr>
      <xdr:spPr bwMode="auto">
        <a:xfrm>
          <a:off x="131989" y="736854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21" name="Rectangle 108" descr="11&#10;">
          <a:extLst>
            <a:ext uri="{FF2B5EF4-FFF2-40B4-BE49-F238E27FC236}">
              <a16:creationId xmlns:a16="http://schemas.microsoft.com/office/drawing/2014/main" id="{00000000-0008-0000-2A00-000015000000}"/>
            </a:ext>
          </a:extLst>
        </xdr:cNvPr>
        <xdr:cNvSpPr>
          <a:spLocks noChangeArrowheads="1"/>
        </xdr:cNvSpPr>
      </xdr:nvSpPr>
      <xdr:spPr bwMode="auto">
        <a:xfrm>
          <a:off x="131989" y="765810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22" name="Rectangle 109" descr="11&#10;">
          <a:extLst>
            <a:ext uri="{FF2B5EF4-FFF2-40B4-BE49-F238E27FC236}">
              <a16:creationId xmlns:a16="http://schemas.microsoft.com/office/drawing/2014/main" id="{00000000-0008-0000-2A00-000016000000}"/>
            </a:ext>
          </a:extLst>
        </xdr:cNvPr>
        <xdr:cNvSpPr>
          <a:spLocks noChangeArrowheads="1"/>
        </xdr:cNvSpPr>
      </xdr:nvSpPr>
      <xdr:spPr bwMode="auto">
        <a:xfrm>
          <a:off x="131989" y="794766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23" name="Rectangle 110" descr="11&#10;">
          <a:extLst>
            <a:ext uri="{FF2B5EF4-FFF2-40B4-BE49-F238E27FC236}">
              <a16:creationId xmlns:a16="http://schemas.microsoft.com/office/drawing/2014/main" id="{00000000-0008-0000-2A00-000017000000}"/>
            </a:ext>
          </a:extLst>
        </xdr:cNvPr>
        <xdr:cNvSpPr>
          <a:spLocks noChangeArrowheads="1"/>
        </xdr:cNvSpPr>
      </xdr:nvSpPr>
      <xdr:spPr bwMode="auto">
        <a:xfrm>
          <a:off x="131989" y="823722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24" name="Rectangle 111" descr="11&#10;">
          <a:extLst>
            <a:ext uri="{FF2B5EF4-FFF2-40B4-BE49-F238E27FC236}">
              <a16:creationId xmlns:a16="http://schemas.microsoft.com/office/drawing/2014/main" id="{00000000-0008-0000-2A00-000018000000}"/>
            </a:ext>
          </a:extLst>
        </xdr:cNvPr>
        <xdr:cNvSpPr>
          <a:spLocks noChangeArrowheads="1"/>
        </xdr:cNvSpPr>
      </xdr:nvSpPr>
      <xdr:spPr bwMode="auto">
        <a:xfrm>
          <a:off x="131989" y="852678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25" name="Rectangle 112" descr="11&#10;">
          <a:extLst>
            <a:ext uri="{FF2B5EF4-FFF2-40B4-BE49-F238E27FC236}">
              <a16:creationId xmlns:a16="http://schemas.microsoft.com/office/drawing/2014/main" id="{00000000-0008-0000-2A00-000019000000}"/>
            </a:ext>
          </a:extLst>
        </xdr:cNvPr>
        <xdr:cNvSpPr>
          <a:spLocks noChangeArrowheads="1"/>
        </xdr:cNvSpPr>
      </xdr:nvSpPr>
      <xdr:spPr bwMode="auto">
        <a:xfrm>
          <a:off x="131989" y="881634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26" name="Rectangle 113" descr="11&#10;">
          <a:extLst>
            <a:ext uri="{FF2B5EF4-FFF2-40B4-BE49-F238E27FC236}">
              <a16:creationId xmlns:a16="http://schemas.microsoft.com/office/drawing/2014/main" id="{00000000-0008-0000-2A00-00001A000000}"/>
            </a:ext>
          </a:extLst>
        </xdr:cNvPr>
        <xdr:cNvSpPr>
          <a:spLocks noChangeArrowheads="1"/>
        </xdr:cNvSpPr>
      </xdr:nvSpPr>
      <xdr:spPr bwMode="auto">
        <a:xfrm>
          <a:off x="131989" y="9105900"/>
          <a:ext cx="150495"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27" name="Rectangle 114" descr="11&#10;">
          <a:extLst>
            <a:ext uri="{FF2B5EF4-FFF2-40B4-BE49-F238E27FC236}">
              <a16:creationId xmlns:a16="http://schemas.microsoft.com/office/drawing/2014/main" id="{00000000-0008-0000-2A00-00001B000000}"/>
            </a:ext>
          </a:extLst>
        </xdr:cNvPr>
        <xdr:cNvSpPr>
          <a:spLocks noChangeArrowheads="1"/>
        </xdr:cNvSpPr>
      </xdr:nvSpPr>
      <xdr:spPr bwMode="auto">
        <a:xfrm>
          <a:off x="131989" y="939546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28" name="Rectangle 115" descr="11&#10;">
          <a:extLst>
            <a:ext uri="{FF2B5EF4-FFF2-40B4-BE49-F238E27FC236}">
              <a16:creationId xmlns:a16="http://schemas.microsoft.com/office/drawing/2014/main" id="{00000000-0008-0000-2A00-00001C000000}"/>
            </a:ext>
          </a:extLst>
        </xdr:cNvPr>
        <xdr:cNvSpPr>
          <a:spLocks noChangeArrowheads="1"/>
        </xdr:cNvSpPr>
      </xdr:nvSpPr>
      <xdr:spPr bwMode="auto">
        <a:xfrm>
          <a:off x="131989" y="9685020"/>
          <a:ext cx="150495"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28</xdr:col>
      <xdr:colOff>112939</xdr:colOff>
      <xdr:row>59</xdr:row>
      <xdr:rowOff>0</xdr:rowOff>
    </xdr:from>
    <xdr:to>
      <xdr:col>29</xdr:col>
      <xdr:colOff>108896</xdr:colOff>
      <xdr:row>59</xdr:row>
      <xdr:rowOff>0</xdr:rowOff>
    </xdr:to>
    <xdr:sp macro="" textlink="">
      <xdr:nvSpPr>
        <xdr:cNvPr id="2" name="Text Box 87">
          <a:extLst>
            <a:ext uri="{FF2B5EF4-FFF2-40B4-BE49-F238E27FC236}">
              <a16:creationId xmlns:a16="http://schemas.microsoft.com/office/drawing/2014/main" id="{00000000-0008-0000-2B00-000002000000}"/>
            </a:ext>
          </a:extLst>
        </xdr:cNvPr>
        <xdr:cNvSpPr txBox="1">
          <a:spLocks noChangeArrowheads="1"/>
        </xdr:cNvSpPr>
      </xdr:nvSpPr>
      <xdr:spPr bwMode="auto">
        <a:xfrm>
          <a:off x="5660299" y="10614660"/>
          <a:ext cx="19407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3" name="Text Box 116">
          <a:extLst>
            <a:ext uri="{FF2B5EF4-FFF2-40B4-BE49-F238E27FC236}">
              <a16:creationId xmlns:a16="http://schemas.microsoft.com/office/drawing/2014/main" id="{00000000-0008-0000-2B00-000003000000}"/>
            </a:ext>
          </a:extLst>
        </xdr:cNvPr>
        <xdr:cNvSpPr txBox="1">
          <a:spLocks noChangeArrowheads="1"/>
        </xdr:cNvSpPr>
      </xdr:nvSpPr>
      <xdr:spPr bwMode="auto">
        <a:xfrm>
          <a:off x="6254659" y="10614660"/>
          <a:ext cx="19407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04803" name="Check Box 3" hidden="1">
              <a:extLst>
                <a:ext uri="{63B3BB69-23CF-44E3-9099-C40C66FF867C}">
                  <a14:compatExt spid="_x0000_s204803"/>
                </a:ext>
                <a:ext uri="{FF2B5EF4-FFF2-40B4-BE49-F238E27FC236}">
                  <a16:creationId xmlns:a16="http://schemas.microsoft.com/office/drawing/2014/main" id="{00000000-0008-0000-0300-000003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04804" name="Check Box 4" hidden="1">
              <a:extLst>
                <a:ext uri="{63B3BB69-23CF-44E3-9099-C40C66FF867C}">
                  <a14:compatExt spid="_x0000_s204804"/>
                </a:ext>
                <a:ext uri="{FF2B5EF4-FFF2-40B4-BE49-F238E27FC236}">
                  <a16:creationId xmlns:a16="http://schemas.microsoft.com/office/drawing/2014/main" id="{00000000-0008-0000-0300-000004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204805" name="Check Box 5" hidden="1">
              <a:extLst>
                <a:ext uri="{63B3BB69-23CF-44E3-9099-C40C66FF867C}">
                  <a14:compatExt spid="_x0000_s204805"/>
                </a:ext>
                <a:ext uri="{FF2B5EF4-FFF2-40B4-BE49-F238E27FC236}">
                  <a16:creationId xmlns:a16="http://schemas.microsoft.com/office/drawing/2014/main" id="{00000000-0008-0000-0300-000005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204806" name="Check Box 6" hidden="1">
              <a:extLst>
                <a:ext uri="{63B3BB69-23CF-44E3-9099-C40C66FF867C}">
                  <a14:compatExt spid="_x0000_s204806"/>
                </a:ext>
                <a:ext uri="{FF2B5EF4-FFF2-40B4-BE49-F238E27FC236}">
                  <a16:creationId xmlns:a16="http://schemas.microsoft.com/office/drawing/2014/main" id="{00000000-0008-0000-0300-000006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204807" name="Check Box 7" hidden="1">
              <a:extLst>
                <a:ext uri="{63B3BB69-23CF-44E3-9099-C40C66FF867C}">
                  <a14:compatExt spid="_x0000_s204807"/>
                </a:ext>
                <a:ext uri="{FF2B5EF4-FFF2-40B4-BE49-F238E27FC236}">
                  <a16:creationId xmlns:a16="http://schemas.microsoft.com/office/drawing/2014/main" id="{00000000-0008-0000-0300-000007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204808" name="Check Box 8" hidden="1">
              <a:extLst>
                <a:ext uri="{63B3BB69-23CF-44E3-9099-C40C66FF867C}">
                  <a14:compatExt spid="_x0000_s204808"/>
                </a:ext>
                <a:ext uri="{FF2B5EF4-FFF2-40B4-BE49-F238E27FC236}">
                  <a16:creationId xmlns:a16="http://schemas.microsoft.com/office/drawing/2014/main" id="{00000000-0008-0000-0300-000008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204809" name="Check Box 9" hidden="1">
              <a:extLst>
                <a:ext uri="{63B3BB69-23CF-44E3-9099-C40C66FF867C}">
                  <a14:compatExt spid="_x0000_s204809"/>
                </a:ext>
                <a:ext uri="{FF2B5EF4-FFF2-40B4-BE49-F238E27FC236}">
                  <a16:creationId xmlns:a16="http://schemas.microsoft.com/office/drawing/2014/main" id="{00000000-0008-0000-0300-000009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204810" name="Check Box 10" hidden="1">
              <a:extLst>
                <a:ext uri="{63B3BB69-23CF-44E3-9099-C40C66FF867C}">
                  <a14:compatExt spid="_x0000_s204810"/>
                </a:ext>
                <a:ext uri="{FF2B5EF4-FFF2-40B4-BE49-F238E27FC236}">
                  <a16:creationId xmlns:a16="http://schemas.microsoft.com/office/drawing/2014/main" id="{00000000-0008-0000-0300-00000A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204811" name="Check Box 11" hidden="1">
              <a:extLst>
                <a:ext uri="{63B3BB69-23CF-44E3-9099-C40C66FF867C}">
                  <a14:compatExt spid="_x0000_s204811"/>
                </a:ext>
                <a:ext uri="{FF2B5EF4-FFF2-40B4-BE49-F238E27FC236}">
                  <a16:creationId xmlns:a16="http://schemas.microsoft.com/office/drawing/2014/main" id="{00000000-0008-0000-0300-00000B2003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05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05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06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06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6" name="円/楕円 9">
          <a:extLst>
            <a:ext uri="{FF2B5EF4-FFF2-40B4-BE49-F238E27FC236}">
              <a16:creationId xmlns:a16="http://schemas.microsoft.com/office/drawing/2014/main" id="{00000000-0008-0000-0600-000006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個人事業者は原則不要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800-000002000000}"/>
            </a:ext>
          </a:extLst>
        </xdr:cNvPr>
        <xdr:cNvSpPr>
          <a:spLocks noChangeArrowheads="1"/>
        </xdr:cNvSpPr>
      </xdr:nvSpPr>
      <xdr:spPr bwMode="auto">
        <a:xfrm>
          <a:off x="4895850" y="842010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800-000003000000}"/>
            </a:ext>
          </a:extLst>
        </xdr:cNvPr>
        <xdr:cNvSpPr>
          <a:spLocks noChangeArrowheads="1"/>
        </xdr:cNvSpPr>
      </xdr:nvSpPr>
      <xdr:spPr bwMode="auto">
        <a:xfrm>
          <a:off x="4886324" y="8382000"/>
          <a:ext cx="1876426"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13335</xdr:colOff>
      <xdr:row>27</xdr:row>
      <xdr:rowOff>1905</xdr:rowOff>
    </xdr:from>
    <xdr:to>
      <xdr:col>9</xdr:col>
      <xdr:colOff>143</xdr:colOff>
      <xdr:row>27</xdr:row>
      <xdr:rowOff>1905</xdr:rowOff>
    </xdr:to>
    <xdr:cxnSp macro="">
      <xdr:nvCxnSpPr>
        <xdr:cNvPr id="2" name="直線矢印コネクタ 1">
          <a:extLst>
            <a:ext uri="{FF2B5EF4-FFF2-40B4-BE49-F238E27FC236}">
              <a16:creationId xmlns:a16="http://schemas.microsoft.com/office/drawing/2014/main" id="{00000000-0008-0000-0900-000002000000}"/>
            </a:ext>
          </a:extLst>
        </xdr:cNvPr>
        <xdr:cNvCxnSpPr/>
      </xdr:nvCxnSpPr>
      <xdr:spPr>
        <a:xfrm flipH="1">
          <a:off x="2785110" y="5002530"/>
          <a:ext cx="691658"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0A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pref.osaka.lg.jp/attach/2484/00000000/tebiki%20R4.4.1.pdf" TargetMode="External"/><Relationship Id="rId1" Type="http://schemas.openxmlformats.org/officeDocument/2006/relationships/hyperlink" Target="https://www.pref.osaka.lg.jp/kenshin/takuchitatemonotorih/index.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5" Type="http://schemas.openxmlformats.org/officeDocument/2006/relationships/comments" Target="../comments12.xml"/><Relationship Id="rId4" Type="http://schemas.openxmlformats.org/officeDocument/2006/relationships/ctrlProp" Target="../ctrlProps/ctrlProp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95AE1-70A7-492E-AA77-DCCAE6074145}">
  <dimension ref="B1:BD2599"/>
  <sheetViews>
    <sheetView tabSelected="1" view="pageBreakPreview" zoomScale="84" zoomScaleNormal="82" zoomScaleSheetLayoutView="84" workbookViewId="0">
      <selection activeCell="AV5" sqref="AV5"/>
    </sheetView>
  </sheetViews>
  <sheetFormatPr defaultColWidth="9" defaultRowHeight="13.5"/>
  <cols>
    <col min="1" max="1" width="2.625" style="312" customWidth="1"/>
    <col min="2" max="2" width="9" style="312"/>
    <col min="3" max="4" width="2.625" style="312" customWidth="1"/>
    <col min="5" max="5" width="4" style="312" customWidth="1"/>
    <col min="6" max="11" width="2.625" style="312" customWidth="1"/>
    <col min="12" max="38" width="3.375" style="312" customWidth="1"/>
    <col min="39" max="40" width="9" style="312"/>
    <col min="41" max="41" width="9" style="312" hidden="1" customWidth="1"/>
    <col min="42" max="49" width="9" style="312"/>
    <col min="50" max="50" width="6.5" style="312" bestFit="1" customWidth="1"/>
    <col min="51" max="16384" width="9" style="312"/>
  </cols>
  <sheetData>
    <row r="1" spans="2:51" ht="33" customHeight="1">
      <c r="B1" s="1135" t="s">
        <v>5906</v>
      </c>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c r="AN1" s="312" t="s">
        <v>5180</v>
      </c>
    </row>
    <row r="2" spans="2:51" ht="30.75" customHeight="1">
      <c r="B2" s="454" t="s">
        <v>395</v>
      </c>
      <c r="C2" s="1157" t="s">
        <v>396</v>
      </c>
      <c r="D2" s="1158"/>
      <c r="E2" s="1158"/>
      <c r="F2" s="1158"/>
      <c r="G2" s="1158"/>
      <c r="H2" s="1158"/>
      <c r="I2" s="1158"/>
      <c r="J2" s="1158"/>
      <c r="K2" s="1159"/>
      <c r="L2" s="1160" t="s">
        <v>5139</v>
      </c>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2"/>
      <c r="AN2" s="910" t="s">
        <v>5179</v>
      </c>
      <c r="AO2" s="347"/>
      <c r="AP2" s="347"/>
      <c r="AQ2" s="347"/>
    </row>
    <row r="3" spans="2:51" ht="15.75" customHeight="1">
      <c r="B3" s="1163" t="s">
        <v>397</v>
      </c>
      <c r="C3" s="1166" t="s">
        <v>398</v>
      </c>
      <c r="D3" s="1167"/>
      <c r="E3" s="1167"/>
      <c r="F3" s="1167"/>
      <c r="G3" s="1167"/>
      <c r="H3" s="1167"/>
      <c r="I3" s="1167"/>
      <c r="J3" s="1167"/>
      <c r="K3" s="1168"/>
      <c r="L3" s="1172" t="s">
        <v>399</v>
      </c>
      <c r="M3" s="1149"/>
      <c r="N3" s="1175"/>
      <c r="O3" s="1176"/>
      <c r="P3" s="1136" t="s">
        <v>400</v>
      </c>
      <c r="Q3" s="1175"/>
      <c r="R3" s="1176"/>
      <c r="S3" s="1136" t="s">
        <v>401</v>
      </c>
      <c r="T3" s="1175"/>
      <c r="U3" s="1176"/>
      <c r="V3" s="1136" t="s">
        <v>402</v>
      </c>
      <c r="W3" s="1138" t="s">
        <v>5918</v>
      </c>
      <c r="X3" s="1138"/>
      <c r="Y3" s="1138"/>
      <c r="Z3" s="1138"/>
      <c r="AA3" s="1138"/>
      <c r="AB3" s="1138"/>
      <c r="AC3" s="1138"/>
      <c r="AD3" s="1138"/>
      <c r="AE3" s="1138"/>
      <c r="AF3" s="1138"/>
      <c r="AG3" s="1140"/>
      <c r="AH3" s="1140"/>
      <c r="AI3" s="1140"/>
      <c r="AJ3" s="1140"/>
      <c r="AK3" s="1140"/>
      <c r="AL3" s="1141"/>
      <c r="AN3" s="348"/>
      <c r="AO3" s="347" t="s">
        <v>5103</v>
      </c>
      <c r="AP3" s="911" t="s">
        <v>5834</v>
      </c>
      <c r="AQ3" s="347"/>
    </row>
    <row r="4" spans="2:51">
      <c r="B4" s="1164"/>
      <c r="C4" s="1169"/>
      <c r="D4" s="1170"/>
      <c r="E4" s="1170"/>
      <c r="F4" s="1170"/>
      <c r="G4" s="1170"/>
      <c r="H4" s="1170"/>
      <c r="I4" s="1170"/>
      <c r="J4" s="1170"/>
      <c r="K4" s="1171"/>
      <c r="L4" s="1173"/>
      <c r="M4" s="1174"/>
      <c r="N4" s="1177"/>
      <c r="O4" s="1178"/>
      <c r="P4" s="1137"/>
      <c r="Q4" s="1177"/>
      <c r="R4" s="1178"/>
      <c r="S4" s="1137"/>
      <c r="T4" s="1177"/>
      <c r="U4" s="1178"/>
      <c r="V4" s="1137"/>
      <c r="W4" s="1139"/>
      <c r="X4" s="1139"/>
      <c r="Y4" s="1139"/>
      <c r="Z4" s="1139"/>
      <c r="AA4" s="1139"/>
      <c r="AB4" s="1139"/>
      <c r="AC4" s="1139"/>
      <c r="AD4" s="1139"/>
      <c r="AE4" s="1139"/>
      <c r="AF4" s="1139"/>
      <c r="AG4" s="1142"/>
      <c r="AH4" s="1142"/>
      <c r="AI4" s="1142"/>
      <c r="AJ4" s="1142"/>
      <c r="AK4" s="1142"/>
      <c r="AL4" s="1143"/>
      <c r="AO4" s="347" t="s">
        <v>5105</v>
      </c>
    </row>
    <row r="5" spans="2:51" ht="15.75" customHeight="1">
      <c r="B5" s="1164"/>
      <c r="C5" s="1144" t="s">
        <v>403</v>
      </c>
      <c r="D5" s="988"/>
      <c r="E5" s="988"/>
      <c r="F5" s="988"/>
      <c r="G5" s="988"/>
      <c r="H5" s="988"/>
      <c r="I5" s="988"/>
      <c r="J5" s="988"/>
      <c r="K5" s="989"/>
      <c r="L5" s="1148" t="s">
        <v>399</v>
      </c>
      <c r="M5" s="1149"/>
      <c r="N5" s="1152"/>
      <c r="O5" s="1153"/>
      <c r="P5" s="1136" t="s">
        <v>400</v>
      </c>
      <c r="Q5" s="1152"/>
      <c r="R5" s="1153"/>
      <c r="S5" s="1136" t="s">
        <v>401</v>
      </c>
      <c r="T5" s="1152"/>
      <c r="U5" s="1153"/>
      <c r="V5" s="1136" t="s">
        <v>402</v>
      </c>
      <c r="W5" s="1209" t="s">
        <v>4855</v>
      </c>
      <c r="X5" s="1209"/>
      <c r="Y5" s="1209"/>
      <c r="Z5" s="1209"/>
      <c r="AA5" s="1209"/>
      <c r="AB5" s="1209"/>
      <c r="AC5" s="1209"/>
      <c r="AD5" s="1209"/>
      <c r="AE5" s="1209"/>
      <c r="AF5" s="1209"/>
      <c r="AG5" s="1209"/>
      <c r="AH5" s="1209"/>
      <c r="AI5" s="1209"/>
      <c r="AJ5" s="1209"/>
      <c r="AK5" s="1209"/>
      <c r="AL5" s="1210"/>
      <c r="AP5" s="312" t="s">
        <v>5915</v>
      </c>
      <c r="AQ5" s="347"/>
      <c r="AV5" s="921" t="s">
        <v>5917</v>
      </c>
    </row>
    <row r="6" spans="2:51" ht="21.75" customHeight="1" thickBot="1">
      <c r="B6" s="1165"/>
      <c r="C6" s="1145"/>
      <c r="D6" s="1146"/>
      <c r="E6" s="1146"/>
      <c r="F6" s="1146"/>
      <c r="G6" s="1146"/>
      <c r="H6" s="1146"/>
      <c r="I6" s="1146"/>
      <c r="J6" s="1146"/>
      <c r="K6" s="1147"/>
      <c r="L6" s="1150"/>
      <c r="M6" s="1151"/>
      <c r="N6" s="1154"/>
      <c r="O6" s="1155"/>
      <c r="P6" s="1156"/>
      <c r="Q6" s="1154"/>
      <c r="R6" s="1155"/>
      <c r="S6" s="1156"/>
      <c r="T6" s="1154"/>
      <c r="U6" s="1155"/>
      <c r="V6" s="1156"/>
      <c r="W6" s="1211"/>
      <c r="X6" s="1211"/>
      <c r="Y6" s="1211"/>
      <c r="Z6" s="1211"/>
      <c r="AA6" s="1211"/>
      <c r="AB6" s="1211"/>
      <c r="AC6" s="1211"/>
      <c r="AD6" s="1211"/>
      <c r="AE6" s="1211"/>
      <c r="AF6" s="1211"/>
      <c r="AG6" s="1211"/>
      <c r="AH6" s="1211"/>
      <c r="AI6" s="1211"/>
      <c r="AJ6" s="1211"/>
      <c r="AK6" s="1211"/>
      <c r="AL6" s="1212"/>
    </row>
    <row r="7" spans="2:51" ht="1.5" customHeight="1">
      <c r="B7" s="455"/>
      <c r="C7" s="427"/>
      <c r="D7" s="427"/>
      <c r="E7" s="427"/>
      <c r="F7" s="427"/>
      <c r="G7" s="427"/>
      <c r="H7" s="427"/>
      <c r="I7" s="427"/>
      <c r="J7" s="427"/>
      <c r="K7" s="427"/>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13"/>
    </row>
    <row r="8" spans="2:51" ht="25.5" customHeight="1">
      <c r="B8" s="1687" t="s">
        <v>404</v>
      </c>
      <c r="C8" s="1144" t="s">
        <v>59</v>
      </c>
      <c r="D8" s="988"/>
      <c r="E8" s="988"/>
      <c r="F8" s="988"/>
      <c r="G8" s="988"/>
      <c r="H8" s="988"/>
      <c r="I8" s="988"/>
      <c r="J8" s="988"/>
      <c r="K8" s="989"/>
      <c r="L8" s="1213"/>
      <c r="M8" s="1214"/>
      <c r="N8" s="1214"/>
      <c r="O8" s="1214"/>
      <c r="P8" s="1214"/>
      <c r="Q8" s="1214"/>
      <c r="R8" s="1214"/>
      <c r="S8" s="1214"/>
      <c r="T8" s="1214"/>
      <c r="U8" s="1214"/>
      <c r="V8" s="1214"/>
      <c r="W8" s="1214"/>
      <c r="X8" s="1214"/>
      <c r="Y8" s="1214"/>
      <c r="Z8" s="1214"/>
      <c r="AA8" s="1214"/>
      <c r="AB8" s="1214"/>
      <c r="AC8" s="1214"/>
      <c r="AD8" s="1215"/>
      <c r="AE8" s="1216" t="s">
        <v>405</v>
      </c>
      <c r="AF8" s="1217"/>
      <c r="AG8" s="1217"/>
      <c r="AH8" s="1217"/>
      <c r="AI8" s="1217"/>
      <c r="AJ8" s="1217"/>
      <c r="AK8" s="1217"/>
      <c r="AL8" s="1218"/>
      <c r="AN8" s="929" t="s">
        <v>5907</v>
      </c>
      <c r="AO8" s="929"/>
      <c r="AP8" s="929"/>
      <c r="AQ8" s="929"/>
      <c r="AR8" s="917" t="s">
        <v>5908</v>
      </c>
      <c r="AS8" s="1736"/>
      <c r="AT8" s="1737"/>
      <c r="AU8" s="1738"/>
      <c r="AV8" s="917" t="s">
        <v>5909</v>
      </c>
      <c r="AW8" s="929"/>
      <c r="AX8" s="929"/>
      <c r="AY8" s="929"/>
    </row>
    <row r="9" spans="2:51" ht="13.5" hidden="1" customHeight="1">
      <c r="B9" s="1688"/>
      <c r="C9" s="429"/>
      <c r="D9" s="429"/>
      <c r="E9" s="429"/>
      <c r="F9" s="429"/>
      <c r="G9" s="429"/>
      <c r="H9" s="429"/>
      <c r="I9" s="429"/>
      <c r="J9" s="429"/>
      <c r="K9" s="428"/>
      <c r="L9" s="1219" t="s">
        <v>406</v>
      </c>
      <c r="M9" s="1220"/>
      <c r="N9" s="1221"/>
      <c r="O9" s="402" t="s">
        <v>407</v>
      </c>
      <c r="P9" s="402" t="s">
        <v>407</v>
      </c>
      <c r="Q9" s="402" t="s">
        <v>407</v>
      </c>
      <c r="R9" s="402" t="s">
        <v>407</v>
      </c>
      <c r="S9" s="402" t="s">
        <v>407</v>
      </c>
      <c r="T9" s="402" t="s">
        <v>407</v>
      </c>
      <c r="U9" s="402" t="s">
        <v>407</v>
      </c>
      <c r="V9" s="402" t="s">
        <v>407</v>
      </c>
      <c r="W9" s="402" t="s">
        <v>407</v>
      </c>
      <c r="X9" s="402" t="s">
        <v>407</v>
      </c>
      <c r="Y9" s="402" t="s">
        <v>407</v>
      </c>
      <c r="Z9" s="402" t="s">
        <v>407</v>
      </c>
      <c r="AA9" s="402" t="s">
        <v>407</v>
      </c>
      <c r="AB9" s="402" t="s">
        <v>407</v>
      </c>
      <c r="AC9" s="402" t="s">
        <v>407</v>
      </c>
      <c r="AD9" s="402" t="s">
        <v>407</v>
      </c>
      <c r="AE9" s="402" t="s">
        <v>407</v>
      </c>
      <c r="AF9" s="402" t="s">
        <v>407</v>
      </c>
      <c r="AG9" s="402" t="s">
        <v>407</v>
      </c>
      <c r="AH9" s="402" t="s">
        <v>407</v>
      </c>
      <c r="AI9" s="1222"/>
      <c r="AJ9" s="1223"/>
      <c r="AK9" s="1223"/>
      <c r="AL9" s="1224"/>
    </row>
    <row r="10" spans="2:51" ht="13.5" hidden="1" customHeight="1">
      <c r="B10" s="1688"/>
      <c r="C10" s="429"/>
      <c r="D10" s="429"/>
      <c r="E10" s="429"/>
      <c r="F10" s="429"/>
      <c r="G10" s="429"/>
      <c r="H10" s="429"/>
      <c r="I10" s="429"/>
      <c r="J10" s="429"/>
      <c r="K10" s="428"/>
      <c r="L10" s="1185"/>
      <c r="M10" s="1186"/>
      <c r="N10" s="1042"/>
      <c r="O10" s="402" t="s">
        <v>407</v>
      </c>
      <c r="P10" s="402" t="s">
        <v>407</v>
      </c>
      <c r="Q10" s="402" t="s">
        <v>407</v>
      </c>
      <c r="R10" s="402" t="s">
        <v>407</v>
      </c>
      <c r="S10" s="402" t="s">
        <v>407</v>
      </c>
      <c r="T10" s="402" t="s">
        <v>407</v>
      </c>
      <c r="U10" s="402" t="s">
        <v>407</v>
      </c>
      <c r="V10" s="402" t="s">
        <v>407</v>
      </c>
      <c r="W10" s="402" t="s">
        <v>407</v>
      </c>
      <c r="X10" s="402" t="s">
        <v>407</v>
      </c>
      <c r="Y10" s="402" t="s">
        <v>407</v>
      </c>
      <c r="Z10" s="402" t="s">
        <v>407</v>
      </c>
      <c r="AA10" s="402" t="s">
        <v>407</v>
      </c>
      <c r="AB10" s="402" t="s">
        <v>407</v>
      </c>
      <c r="AC10" s="402" t="s">
        <v>407</v>
      </c>
      <c r="AD10" s="402" t="s">
        <v>407</v>
      </c>
      <c r="AE10" s="402" t="s">
        <v>407</v>
      </c>
      <c r="AF10" s="402" t="s">
        <v>407</v>
      </c>
      <c r="AG10" s="402" t="s">
        <v>407</v>
      </c>
      <c r="AH10" s="402" t="s">
        <v>407</v>
      </c>
      <c r="AI10" s="1225"/>
      <c r="AJ10" s="1226"/>
      <c r="AK10" s="1226"/>
      <c r="AL10" s="1227"/>
    </row>
    <row r="11" spans="2:51" ht="25.5" customHeight="1" thickBot="1">
      <c r="B11" s="1688"/>
      <c r="C11" s="1144" t="s">
        <v>5137</v>
      </c>
      <c r="D11" s="988"/>
      <c r="E11" s="988"/>
      <c r="F11" s="988"/>
      <c r="G11" s="988"/>
      <c r="H11" s="988"/>
      <c r="I11" s="988"/>
      <c r="J11" s="988"/>
      <c r="K11" s="989"/>
      <c r="L11" s="1256"/>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8"/>
      <c r="AI11" s="1179" t="s">
        <v>408</v>
      </c>
      <c r="AJ11" s="1180"/>
      <c r="AK11" s="1180"/>
      <c r="AL11" s="1181"/>
      <c r="AN11" s="929" t="s">
        <v>5910</v>
      </c>
      <c r="AO11" s="929"/>
      <c r="AP11" s="929"/>
      <c r="AQ11" s="929"/>
      <c r="AR11" s="917" t="s">
        <v>5911</v>
      </c>
      <c r="AS11" s="929"/>
      <c r="AT11" s="929"/>
      <c r="AU11" s="919" t="s">
        <v>5913</v>
      </c>
      <c r="AV11" s="917" t="s">
        <v>5912</v>
      </c>
      <c r="AW11" s="1739"/>
      <c r="AX11" s="929"/>
      <c r="AY11" s="929"/>
    </row>
    <row r="12" spans="2:51" ht="25.5" customHeight="1" thickBot="1">
      <c r="B12" s="1689"/>
      <c r="C12" s="1712" t="s">
        <v>5818</v>
      </c>
      <c r="D12" s="1713"/>
      <c r="E12" s="1713"/>
      <c r="F12" s="1713"/>
      <c r="G12" s="1713"/>
      <c r="H12" s="1713"/>
      <c r="I12" s="1713"/>
      <c r="J12" s="1713"/>
      <c r="K12" s="1714"/>
      <c r="L12" s="1228"/>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30"/>
      <c r="AI12" s="1179" t="s">
        <v>408</v>
      </c>
      <c r="AJ12" s="1180"/>
      <c r="AK12" s="1180"/>
      <c r="AL12" s="1181"/>
    </row>
    <row r="13" spans="2:51" ht="13.5" hidden="1" customHeight="1">
      <c r="B13" s="456"/>
      <c r="C13" s="425"/>
      <c r="D13" s="425"/>
      <c r="E13" s="425"/>
      <c r="F13" s="425"/>
      <c r="G13" s="425"/>
      <c r="H13" s="425"/>
      <c r="I13" s="425"/>
      <c r="J13" s="425"/>
      <c r="K13" s="428"/>
      <c r="L13" s="1182" t="s">
        <v>406</v>
      </c>
      <c r="M13" s="1183"/>
      <c r="N13" s="1184"/>
      <c r="O13" s="350" t="s">
        <v>407</v>
      </c>
      <c r="P13" s="350" t="s">
        <v>407</v>
      </c>
      <c r="Q13" s="350" t="s">
        <v>407</v>
      </c>
      <c r="R13" s="350" t="s">
        <v>407</v>
      </c>
      <c r="S13" s="350" t="s">
        <v>407</v>
      </c>
      <c r="T13" s="350" t="s">
        <v>407</v>
      </c>
      <c r="U13" s="350" t="s">
        <v>407</v>
      </c>
      <c r="V13" s="350" t="s">
        <v>407</v>
      </c>
      <c r="W13" s="350" t="s">
        <v>407</v>
      </c>
      <c r="X13" s="350" t="s">
        <v>407</v>
      </c>
      <c r="Y13" s="350" t="s">
        <v>407</v>
      </c>
      <c r="Z13" s="350" t="s">
        <v>407</v>
      </c>
      <c r="AA13" s="350" t="s">
        <v>407</v>
      </c>
      <c r="AB13" s="350" t="s">
        <v>407</v>
      </c>
      <c r="AC13" s="350" t="s">
        <v>407</v>
      </c>
      <c r="AD13" s="350" t="s">
        <v>407</v>
      </c>
      <c r="AE13" s="350" t="s">
        <v>407</v>
      </c>
      <c r="AF13" s="350" t="s">
        <v>407</v>
      </c>
      <c r="AG13" s="350" t="s">
        <v>407</v>
      </c>
      <c r="AH13" s="350" t="s">
        <v>407</v>
      </c>
      <c r="AI13" s="1187"/>
      <c r="AJ13" s="1188"/>
      <c r="AK13" s="1188"/>
      <c r="AL13" s="1189"/>
    </row>
    <row r="14" spans="2:51" ht="13.5" hidden="1" customHeight="1">
      <c r="B14" s="457"/>
      <c r="C14" s="425"/>
      <c r="D14" s="425"/>
      <c r="E14" s="425"/>
      <c r="F14" s="425"/>
      <c r="G14" s="425"/>
      <c r="H14" s="425"/>
      <c r="I14" s="425"/>
      <c r="J14" s="425"/>
      <c r="K14" s="426"/>
      <c r="L14" s="1185"/>
      <c r="M14" s="1186"/>
      <c r="N14" s="1042"/>
      <c r="O14" s="315" t="s">
        <v>407</v>
      </c>
      <c r="P14" s="315" t="s">
        <v>407</v>
      </c>
      <c r="Q14" s="315" t="s">
        <v>407</v>
      </c>
      <c r="R14" s="315" t="s">
        <v>407</v>
      </c>
      <c r="S14" s="315" t="s">
        <v>407</v>
      </c>
      <c r="T14" s="315" t="s">
        <v>407</v>
      </c>
      <c r="U14" s="315" t="s">
        <v>407</v>
      </c>
      <c r="V14" s="315" t="s">
        <v>407</v>
      </c>
      <c r="W14" s="315" t="s">
        <v>407</v>
      </c>
      <c r="X14" s="315" t="s">
        <v>407</v>
      </c>
      <c r="Y14" s="315" t="s">
        <v>407</v>
      </c>
      <c r="Z14" s="315" t="s">
        <v>407</v>
      </c>
      <c r="AA14" s="315" t="s">
        <v>407</v>
      </c>
      <c r="AB14" s="315" t="s">
        <v>407</v>
      </c>
      <c r="AC14" s="315" t="s">
        <v>407</v>
      </c>
      <c r="AD14" s="315" t="s">
        <v>407</v>
      </c>
      <c r="AE14" s="315" t="s">
        <v>407</v>
      </c>
      <c r="AF14" s="315" t="s">
        <v>407</v>
      </c>
      <c r="AG14" s="315" t="s">
        <v>407</v>
      </c>
      <c r="AH14" s="315" t="s">
        <v>407</v>
      </c>
      <c r="AI14" s="1190"/>
      <c r="AJ14" s="1191"/>
      <c r="AK14" s="1191"/>
      <c r="AL14" s="1192"/>
    </row>
    <row r="15" spans="2:51" ht="15.75" hidden="1" customHeight="1">
      <c r="B15" s="1193" t="s">
        <v>5098</v>
      </c>
      <c r="C15" s="1196" t="s">
        <v>409</v>
      </c>
      <c r="D15" s="1197"/>
      <c r="E15" s="1197"/>
      <c r="F15" s="1197"/>
      <c r="G15" s="1197"/>
      <c r="H15" s="1197"/>
      <c r="I15" s="1197"/>
      <c r="J15" s="1197"/>
      <c r="K15" s="1198"/>
      <c r="L15" s="1199" t="s">
        <v>410</v>
      </c>
      <c r="M15" s="1200"/>
      <c r="N15" s="1200"/>
      <c r="O15" s="1200"/>
      <c r="P15" s="1200"/>
      <c r="Q15" s="1200"/>
      <c r="R15" s="1201"/>
      <c r="S15" s="1202" t="s">
        <v>411</v>
      </c>
      <c r="T15" s="1203"/>
      <c r="U15" s="1203"/>
      <c r="V15" s="1203"/>
      <c r="W15" s="1203"/>
      <c r="X15" s="1203"/>
      <c r="Y15" s="1203"/>
      <c r="Z15" s="1203"/>
      <c r="AA15" s="1203"/>
      <c r="AB15" s="1203"/>
      <c r="AC15" s="1203"/>
      <c r="AD15" s="1203"/>
      <c r="AE15" s="1203"/>
      <c r="AF15" s="1203"/>
      <c r="AG15" s="1203"/>
      <c r="AH15" s="1203"/>
      <c r="AI15" s="1203"/>
      <c r="AJ15" s="1203"/>
      <c r="AK15" s="1203"/>
      <c r="AL15" s="1204"/>
    </row>
    <row r="16" spans="2:51" ht="15.75" hidden="1" customHeight="1">
      <c r="B16" s="1194"/>
      <c r="C16" s="1205" t="s">
        <v>412</v>
      </c>
      <c r="D16" s="1206"/>
      <c r="E16" s="1206"/>
      <c r="F16" s="1206"/>
      <c r="G16" s="1206"/>
      <c r="H16" s="1206"/>
      <c r="I16" s="1206"/>
      <c r="J16" s="1206"/>
      <c r="K16" s="1207"/>
      <c r="L16" s="1199" t="s">
        <v>413</v>
      </c>
      <c r="M16" s="1200"/>
      <c r="N16" s="1200"/>
      <c r="O16" s="1200"/>
      <c r="P16" s="1200"/>
      <c r="Q16" s="1200"/>
      <c r="R16" s="1200"/>
      <c r="S16" s="1200"/>
      <c r="T16" s="1200"/>
      <c r="U16" s="1200"/>
      <c r="V16" s="1200"/>
      <c r="W16" s="1200"/>
      <c r="X16" s="1200"/>
      <c r="Y16" s="1201"/>
      <c r="Z16" s="994" t="s">
        <v>414</v>
      </c>
      <c r="AA16" s="994"/>
      <c r="AB16" s="994"/>
      <c r="AC16" s="994"/>
      <c r="AD16" s="994"/>
      <c r="AE16" s="994"/>
      <c r="AF16" s="994"/>
      <c r="AG16" s="994"/>
      <c r="AH16" s="994"/>
      <c r="AI16" s="994"/>
      <c r="AJ16" s="994"/>
      <c r="AK16" s="994"/>
      <c r="AL16" s="995"/>
    </row>
    <row r="17" spans="2:51" ht="6" hidden="1" customHeight="1">
      <c r="B17" s="1194"/>
      <c r="C17" s="1208"/>
      <c r="D17" s="1037"/>
      <c r="E17" s="1037"/>
      <c r="F17" s="1037"/>
      <c r="G17" s="1037"/>
      <c r="H17" s="1037"/>
      <c r="I17" s="1037"/>
      <c r="J17" s="1037"/>
      <c r="K17" s="1038"/>
      <c r="L17" s="999" t="s">
        <v>406</v>
      </c>
      <c r="M17" s="1000"/>
      <c r="N17" s="1001"/>
      <c r="O17" s="402" t="s">
        <v>415</v>
      </c>
      <c r="P17" s="402" t="s">
        <v>416</v>
      </c>
      <c r="Q17" s="402" t="s">
        <v>407</v>
      </c>
      <c r="R17" s="402" t="s">
        <v>407</v>
      </c>
      <c r="S17" s="402" t="s">
        <v>407</v>
      </c>
      <c r="T17" s="402" t="s">
        <v>407</v>
      </c>
      <c r="U17" s="402" t="s">
        <v>407</v>
      </c>
      <c r="V17" s="402" t="s">
        <v>407</v>
      </c>
      <c r="W17" s="402" t="s">
        <v>407</v>
      </c>
      <c r="X17" s="402" t="s">
        <v>407</v>
      </c>
      <c r="Y17" s="402" t="s">
        <v>407</v>
      </c>
      <c r="Z17" s="402" t="s">
        <v>407</v>
      </c>
      <c r="AA17" s="402" t="s">
        <v>407</v>
      </c>
      <c r="AB17" s="402" t="s">
        <v>407</v>
      </c>
      <c r="AC17" s="402" t="s">
        <v>407</v>
      </c>
      <c r="AD17" s="402" t="s">
        <v>407</v>
      </c>
      <c r="AE17" s="402" t="s">
        <v>407</v>
      </c>
      <c r="AF17" s="402" t="s">
        <v>407</v>
      </c>
      <c r="AG17" s="402" t="s">
        <v>407</v>
      </c>
      <c r="AH17" s="402" t="s">
        <v>407</v>
      </c>
      <c r="AI17" s="1002"/>
      <c r="AJ17" s="1003"/>
      <c r="AK17" s="1003"/>
      <c r="AL17" s="1004"/>
    </row>
    <row r="18" spans="2:51" ht="25.5" customHeight="1">
      <c r="B18" s="1194"/>
      <c r="C18" s="1247" t="s">
        <v>4968</v>
      </c>
      <c r="D18" s="1248"/>
      <c r="E18" s="1248"/>
      <c r="F18" s="1248"/>
      <c r="G18" s="1248"/>
      <c r="H18" s="1248"/>
      <c r="I18" s="1248"/>
      <c r="J18" s="1248"/>
      <c r="K18" s="1249"/>
      <c r="L18" s="1250"/>
      <c r="M18" s="1251"/>
      <c r="N18" s="379" t="s">
        <v>417</v>
      </c>
      <c r="O18" s="1252"/>
      <c r="P18" s="1250"/>
      <c r="Q18" s="1251"/>
      <c r="R18" s="939"/>
      <c r="S18" s="940"/>
      <c r="T18" s="940"/>
      <c r="U18" s="940"/>
      <c r="V18" s="940"/>
      <c r="W18" s="940"/>
      <c r="X18" s="940"/>
      <c r="Y18" s="940"/>
      <c r="Z18" s="940"/>
      <c r="AA18" s="940"/>
      <c r="AB18" s="940"/>
      <c r="AC18" s="940"/>
      <c r="AD18" s="940"/>
      <c r="AE18" s="940"/>
      <c r="AF18" s="940"/>
      <c r="AG18" s="940"/>
      <c r="AH18" s="940"/>
      <c r="AI18" s="940"/>
      <c r="AJ18" s="940"/>
      <c r="AK18" s="940"/>
      <c r="AL18" s="941"/>
    </row>
    <row r="19" spans="2:51" ht="15.75" hidden="1" customHeight="1">
      <c r="B19" s="1194"/>
      <c r="C19" s="401"/>
      <c r="D19" s="400"/>
      <c r="E19" s="400"/>
      <c r="F19" s="400"/>
      <c r="G19" s="400"/>
      <c r="H19" s="400"/>
      <c r="I19" s="400"/>
      <c r="J19" s="400"/>
      <c r="K19" s="453"/>
      <c r="L19" s="1253" t="s">
        <v>406</v>
      </c>
      <c r="M19" s="1254"/>
      <c r="N19" s="1255"/>
      <c r="O19" s="402" t="s">
        <v>407</v>
      </c>
      <c r="P19" s="402" t="s">
        <v>407</v>
      </c>
      <c r="Q19" s="402" t="s">
        <v>407</v>
      </c>
      <c r="R19" s="387" t="s">
        <v>418</v>
      </c>
      <c r="S19" s="402" t="s">
        <v>407</v>
      </c>
      <c r="T19" s="402" t="s">
        <v>407</v>
      </c>
      <c r="U19" s="402" t="s">
        <v>407</v>
      </c>
      <c r="V19" s="402" t="s">
        <v>407</v>
      </c>
      <c r="W19" s="1002"/>
      <c r="X19" s="1003"/>
      <c r="Y19" s="1003"/>
      <c r="Z19" s="1003"/>
      <c r="AA19" s="1003"/>
      <c r="AB19" s="1003"/>
      <c r="AC19" s="1003"/>
      <c r="AD19" s="1003"/>
      <c r="AE19" s="1003"/>
      <c r="AF19" s="1003"/>
      <c r="AG19" s="1003"/>
      <c r="AH19" s="1003"/>
      <c r="AI19" s="1003"/>
      <c r="AJ19" s="1003"/>
      <c r="AK19" s="1003"/>
      <c r="AL19" s="1004"/>
    </row>
    <row r="20" spans="2:51" ht="25.5" customHeight="1">
      <c r="B20" s="1194"/>
      <c r="C20" s="988" t="s">
        <v>5117</v>
      </c>
      <c r="D20" s="988"/>
      <c r="E20" s="988"/>
      <c r="F20" s="988"/>
      <c r="G20" s="988"/>
      <c r="H20" s="988"/>
      <c r="I20" s="988"/>
      <c r="J20" s="988"/>
      <c r="K20" s="989"/>
      <c r="L20" s="1231"/>
      <c r="M20" s="1232"/>
      <c r="N20" s="1232"/>
      <c r="O20" s="1232"/>
      <c r="P20" s="1232"/>
      <c r="Q20" s="1232"/>
      <c r="R20" s="1232"/>
      <c r="S20" s="1232"/>
      <c r="T20" s="1232"/>
      <c r="U20" s="1232"/>
      <c r="V20" s="1232"/>
      <c r="W20" s="1232"/>
      <c r="X20" s="1232"/>
      <c r="Y20" s="1232"/>
      <c r="Z20" s="1232"/>
      <c r="AA20" s="1232"/>
      <c r="AB20" s="1232"/>
      <c r="AC20" s="1232"/>
      <c r="AD20" s="1233"/>
      <c r="AE20" s="1234" t="s">
        <v>405</v>
      </c>
      <c r="AF20" s="1235"/>
      <c r="AG20" s="1235"/>
      <c r="AH20" s="1235"/>
      <c r="AI20" s="1235"/>
      <c r="AJ20" s="1235"/>
      <c r="AK20" s="1235"/>
      <c r="AL20" s="1236"/>
      <c r="AN20" s="923"/>
      <c r="AO20" s="347" t="s">
        <v>5102</v>
      </c>
      <c r="AP20" s="911" t="s">
        <v>5836</v>
      </c>
    </row>
    <row r="21" spans="2:51" ht="25.5" customHeight="1" thickBot="1">
      <c r="B21" s="1194"/>
      <c r="C21" s="1237" t="s">
        <v>419</v>
      </c>
      <c r="D21" s="971"/>
      <c r="E21" s="971"/>
      <c r="F21" s="971"/>
      <c r="G21" s="971"/>
      <c r="H21" s="971"/>
      <c r="I21" s="971"/>
      <c r="J21" s="971"/>
      <c r="K21" s="972"/>
      <c r="L21" s="1238" t="s">
        <v>5816</v>
      </c>
      <c r="M21" s="1239"/>
      <c r="N21" s="1239"/>
      <c r="O21" s="1239"/>
      <c r="P21" s="1239"/>
      <c r="Q21" s="1240"/>
      <c r="R21" s="417"/>
      <c r="S21" s="1241"/>
      <c r="T21" s="1242"/>
      <c r="U21" s="1242"/>
      <c r="V21" s="1242"/>
      <c r="W21" s="1242"/>
      <c r="X21" s="1242"/>
      <c r="Y21" s="1242"/>
      <c r="Z21" s="1243"/>
      <c r="AA21" s="939"/>
      <c r="AB21" s="940"/>
      <c r="AC21" s="940"/>
      <c r="AD21" s="940"/>
      <c r="AE21" s="940"/>
      <c r="AF21" s="940"/>
      <c r="AG21" s="940"/>
      <c r="AH21" s="940"/>
      <c r="AI21" s="940"/>
      <c r="AJ21" s="940"/>
      <c r="AK21" s="940"/>
      <c r="AL21" s="941"/>
    </row>
    <row r="22" spans="2:51" ht="15.75" hidden="1" customHeight="1">
      <c r="B22" s="1194"/>
      <c r="C22" s="1079"/>
      <c r="D22" s="973"/>
      <c r="E22" s="973"/>
      <c r="F22" s="973"/>
      <c r="G22" s="973"/>
      <c r="H22" s="973"/>
      <c r="I22" s="973"/>
      <c r="J22" s="973"/>
      <c r="K22" s="974"/>
      <c r="L22" s="999" t="s">
        <v>406</v>
      </c>
      <c r="M22" s="1000"/>
      <c r="N22" s="1001"/>
      <c r="O22" s="350" t="s">
        <v>407</v>
      </c>
      <c r="P22" s="350" t="s">
        <v>407</v>
      </c>
      <c r="Q22" s="350" t="s">
        <v>407</v>
      </c>
      <c r="R22" s="350" t="s">
        <v>407</v>
      </c>
      <c r="S22" s="350" t="s">
        <v>407</v>
      </c>
      <c r="T22" s="1002"/>
      <c r="U22" s="1003"/>
      <c r="V22" s="1003"/>
      <c r="W22" s="1003"/>
      <c r="X22" s="1003"/>
      <c r="Y22" s="1003"/>
      <c r="Z22" s="1003"/>
      <c r="AA22" s="1003"/>
      <c r="AB22" s="1003"/>
      <c r="AC22" s="1003"/>
      <c r="AD22" s="1003"/>
      <c r="AE22" s="1003"/>
      <c r="AF22" s="1003"/>
      <c r="AG22" s="1003"/>
      <c r="AH22" s="1003"/>
      <c r="AI22" s="1003"/>
      <c r="AJ22" s="1003"/>
      <c r="AK22" s="1003"/>
      <c r="AL22" s="1004"/>
    </row>
    <row r="23" spans="2:51" ht="25.5" customHeight="1">
      <c r="B23" s="1194"/>
      <c r="C23" s="1080"/>
      <c r="D23" s="1081"/>
      <c r="E23" s="1081"/>
      <c r="F23" s="1081"/>
      <c r="G23" s="1081"/>
      <c r="H23" s="1081"/>
      <c r="I23" s="1081"/>
      <c r="J23" s="1081"/>
      <c r="K23" s="1082"/>
      <c r="L23" s="1244" t="str">
        <f>L21&amp;S21</f>
        <v>大阪府</v>
      </c>
      <c r="M23" s="1245"/>
      <c r="N23" s="1245"/>
      <c r="O23" s="1245"/>
      <c r="P23" s="1245"/>
      <c r="Q23" s="1245"/>
      <c r="R23" s="1245"/>
      <c r="S23" s="1245"/>
      <c r="T23" s="1245"/>
      <c r="U23" s="1245"/>
      <c r="V23" s="1245"/>
      <c r="W23" s="1245"/>
      <c r="X23" s="1245"/>
      <c r="Y23" s="1245"/>
      <c r="Z23" s="1246"/>
      <c r="AA23" s="1266" t="s">
        <v>420</v>
      </c>
      <c r="AB23" s="1267"/>
      <c r="AC23" s="1267"/>
      <c r="AD23" s="1267"/>
      <c r="AE23" s="1267"/>
      <c r="AF23" s="1267"/>
      <c r="AG23" s="1267"/>
      <c r="AH23" s="1267"/>
      <c r="AI23" s="1267"/>
      <c r="AJ23" s="1267"/>
      <c r="AK23" s="1267"/>
      <c r="AL23" s="1268"/>
      <c r="AN23" s="1744" t="s">
        <v>5837</v>
      </c>
      <c r="AO23" s="1745"/>
      <c r="AP23" s="1745"/>
      <c r="AQ23" s="1745"/>
      <c r="AR23" s="1745"/>
      <c r="AS23" s="1745"/>
      <c r="AT23" s="1745"/>
      <c r="AU23" s="1745"/>
      <c r="AV23" s="1745"/>
      <c r="AW23" s="1745"/>
      <c r="AX23" s="1745"/>
      <c r="AY23" s="1746"/>
    </row>
    <row r="24" spans="2:51" ht="25.5" customHeight="1">
      <c r="B24" s="1194"/>
      <c r="C24" s="1237" t="s">
        <v>5118</v>
      </c>
      <c r="D24" s="971"/>
      <c r="E24" s="971"/>
      <c r="F24" s="971"/>
      <c r="G24" s="971"/>
      <c r="H24" s="971"/>
      <c r="I24" s="971"/>
      <c r="J24" s="971"/>
      <c r="K24" s="972"/>
      <c r="L24" s="1262"/>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4"/>
      <c r="AI24" s="1269" t="s">
        <v>408</v>
      </c>
      <c r="AJ24" s="1270"/>
      <c r="AK24" s="1270"/>
      <c r="AL24" s="1271"/>
      <c r="AN24" s="1740" t="s">
        <v>5839</v>
      </c>
      <c r="AO24" s="1741"/>
      <c r="AP24" s="1741"/>
      <c r="AQ24" s="1741"/>
      <c r="AR24" s="1747" t="s">
        <v>5838</v>
      </c>
      <c r="AS24" s="1747"/>
      <c r="AT24" s="1747"/>
      <c r="AU24" s="1747"/>
      <c r="AV24" s="1747"/>
      <c r="AW24" s="1747"/>
      <c r="AX24" s="1747"/>
      <c r="AY24" s="1748"/>
    </row>
    <row r="25" spans="2:51">
      <c r="B25" s="1194"/>
      <c r="C25" s="1080"/>
      <c r="D25" s="1081"/>
      <c r="E25" s="1081"/>
      <c r="F25" s="1081"/>
      <c r="G25" s="1081"/>
      <c r="H25" s="1081"/>
      <c r="I25" s="1081"/>
      <c r="J25" s="1081"/>
      <c r="K25" s="1082"/>
      <c r="L25" s="1272" t="s">
        <v>421</v>
      </c>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1274"/>
      <c r="AN25" s="922"/>
      <c r="AO25" s="347"/>
      <c r="AP25" s="347"/>
      <c r="AQ25" s="347"/>
      <c r="AR25" s="347"/>
      <c r="AS25" s="347"/>
      <c r="AT25" s="347"/>
      <c r="AU25" s="347"/>
      <c r="AV25" s="347"/>
      <c r="AW25" s="347"/>
      <c r="AX25" s="347"/>
      <c r="AY25" s="912"/>
    </row>
    <row r="26" spans="2:51" ht="15.75" hidden="1" customHeight="1">
      <c r="B26" s="1194"/>
      <c r="C26" s="1079"/>
      <c r="D26" s="973"/>
      <c r="E26" s="973"/>
      <c r="F26" s="973"/>
      <c r="G26" s="973"/>
      <c r="H26" s="973"/>
      <c r="I26" s="973"/>
      <c r="J26" s="973"/>
      <c r="K26" s="974"/>
      <c r="L26" s="1182" t="s">
        <v>406</v>
      </c>
      <c r="M26" s="1183"/>
      <c r="N26" s="1184"/>
      <c r="O26" s="350" t="s">
        <v>407</v>
      </c>
      <c r="P26" s="350" t="s">
        <v>407</v>
      </c>
      <c r="Q26" s="350" t="s">
        <v>407</v>
      </c>
      <c r="R26" s="350" t="s">
        <v>407</v>
      </c>
      <c r="S26" s="350" t="s">
        <v>407</v>
      </c>
      <c r="T26" s="350" t="s">
        <v>407</v>
      </c>
      <c r="U26" s="350" t="s">
        <v>407</v>
      </c>
      <c r="V26" s="350" t="s">
        <v>407</v>
      </c>
      <c r="W26" s="350" t="s">
        <v>407</v>
      </c>
      <c r="X26" s="350" t="s">
        <v>407</v>
      </c>
      <c r="Y26" s="350" t="s">
        <v>407</v>
      </c>
      <c r="Z26" s="350" t="s">
        <v>407</v>
      </c>
      <c r="AA26" s="350" t="s">
        <v>407</v>
      </c>
      <c r="AB26" s="350" t="s">
        <v>407</v>
      </c>
      <c r="AC26" s="350" t="s">
        <v>407</v>
      </c>
      <c r="AD26" s="350" t="s">
        <v>407</v>
      </c>
      <c r="AE26" s="350" t="s">
        <v>407</v>
      </c>
      <c r="AF26" s="350" t="s">
        <v>407</v>
      </c>
      <c r="AG26" s="350" t="s">
        <v>407</v>
      </c>
      <c r="AH26" s="350" t="s">
        <v>407</v>
      </c>
      <c r="AI26" s="1187"/>
      <c r="AJ26" s="1188"/>
      <c r="AK26" s="1188"/>
      <c r="AL26" s="1189"/>
      <c r="AN26" s="922"/>
      <c r="AO26" s="347"/>
      <c r="AP26" s="347"/>
      <c r="AQ26" s="347"/>
      <c r="AR26" s="347"/>
      <c r="AS26" s="347"/>
      <c r="AT26" s="347"/>
      <c r="AU26" s="347"/>
      <c r="AV26" s="347"/>
      <c r="AW26" s="347"/>
      <c r="AX26" s="347"/>
      <c r="AY26" s="912"/>
    </row>
    <row r="27" spans="2:51" ht="15.75" hidden="1" customHeight="1">
      <c r="B27" s="1194"/>
      <c r="C27" s="1079"/>
      <c r="D27" s="973"/>
      <c r="E27" s="973"/>
      <c r="F27" s="973"/>
      <c r="G27" s="973"/>
      <c r="H27" s="973"/>
      <c r="I27" s="973"/>
      <c r="J27" s="973"/>
      <c r="K27" s="974"/>
      <c r="L27" s="1185"/>
      <c r="M27" s="1186"/>
      <c r="N27" s="1042"/>
      <c r="O27" s="402" t="s">
        <v>407</v>
      </c>
      <c r="P27" s="402" t="s">
        <v>407</v>
      </c>
      <c r="Q27" s="402" t="s">
        <v>407</v>
      </c>
      <c r="R27" s="402" t="s">
        <v>407</v>
      </c>
      <c r="S27" s="402" t="s">
        <v>407</v>
      </c>
      <c r="T27" s="402" t="s">
        <v>407</v>
      </c>
      <c r="U27" s="402" t="s">
        <v>407</v>
      </c>
      <c r="V27" s="402" t="s">
        <v>407</v>
      </c>
      <c r="W27" s="402" t="s">
        <v>407</v>
      </c>
      <c r="X27" s="402" t="s">
        <v>407</v>
      </c>
      <c r="Y27" s="402" t="s">
        <v>407</v>
      </c>
      <c r="Z27" s="402" t="s">
        <v>407</v>
      </c>
      <c r="AA27" s="402" t="s">
        <v>407</v>
      </c>
      <c r="AB27" s="402" t="s">
        <v>407</v>
      </c>
      <c r="AC27" s="402" t="s">
        <v>407</v>
      </c>
      <c r="AD27" s="402" t="s">
        <v>407</v>
      </c>
      <c r="AE27" s="402" t="s">
        <v>407</v>
      </c>
      <c r="AF27" s="402" t="s">
        <v>407</v>
      </c>
      <c r="AG27" s="402" t="s">
        <v>407</v>
      </c>
      <c r="AH27" s="402" t="s">
        <v>407</v>
      </c>
      <c r="AI27" s="1190"/>
      <c r="AJ27" s="1191"/>
      <c r="AK27" s="1191"/>
      <c r="AL27" s="1192"/>
      <c r="AN27" s="922"/>
      <c r="AO27" s="347"/>
      <c r="AP27" s="347"/>
      <c r="AQ27" s="347"/>
      <c r="AR27" s="347"/>
      <c r="AS27" s="347"/>
      <c r="AT27" s="347"/>
      <c r="AU27" s="347"/>
      <c r="AV27" s="347"/>
      <c r="AW27" s="347"/>
      <c r="AX27" s="347"/>
      <c r="AY27" s="912"/>
    </row>
    <row r="28" spans="2:51" ht="25.5" customHeight="1" thickBot="1">
      <c r="B28" s="1194"/>
      <c r="C28" s="1259" t="s">
        <v>422</v>
      </c>
      <c r="D28" s="1260"/>
      <c r="E28" s="1260"/>
      <c r="F28" s="1260"/>
      <c r="G28" s="1260"/>
      <c r="H28" s="1260"/>
      <c r="I28" s="1260"/>
      <c r="J28" s="1260"/>
      <c r="K28" s="1261"/>
      <c r="L28" s="1262"/>
      <c r="M28" s="1263"/>
      <c r="N28" s="1263"/>
      <c r="O28" s="1263"/>
      <c r="P28" s="1263"/>
      <c r="Q28" s="1263"/>
      <c r="R28" s="1263"/>
      <c r="S28" s="1263"/>
      <c r="T28" s="1263"/>
      <c r="U28" s="1263"/>
      <c r="V28" s="1263"/>
      <c r="W28" s="1263"/>
      <c r="X28" s="1263"/>
      <c r="Y28" s="1264"/>
      <c r="Z28" s="1009" t="s">
        <v>423</v>
      </c>
      <c r="AA28" s="1009"/>
      <c r="AB28" s="1009"/>
      <c r="AC28" s="1009"/>
      <c r="AD28" s="1009"/>
      <c r="AE28" s="1009"/>
      <c r="AF28" s="1009"/>
      <c r="AG28" s="1009"/>
      <c r="AH28" s="1009"/>
      <c r="AI28" s="1009"/>
      <c r="AJ28" s="1009"/>
      <c r="AK28" s="1009"/>
      <c r="AL28" s="1010"/>
      <c r="AN28" s="1742" t="s">
        <v>5840</v>
      </c>
      <c r="AO28" s="1743"/>
      <c r="AP28" s="1743"/>
      <c r="AQ28" s="1743"/>
      <c r="AR28" s="1749" t="s">
        <v>5902</v>
      </c>
      <c r="AS28" s="1749"/>
      <c r="AT28" s="1749"/>
      <c r="AU28" s="1749"/>
      <c r="AV28" s="1749"/>
      <c r="AW28" s="1749"/>
      <c r="AX28" s="1749"/>
      <c r="AY28" s="1750"/>
    </row>
    <row r="29" spans="2:51" ht="25.5" customHeight="1">
      <c r="B29" s="1194"/>
      <c r="C29" s="1005" t="s">
        <v>5119</v>
      </c>
      <c r="D29" s="988"/>
      <c r="E29" s="988"/>
      <c r="F29" s="988"/>
      <c r="G29" s="988"/>
      <c r="H29" s="988"/>
      <c r="I29" s="988"/>
      <c r="J29" s="988"/>
      <c r="K29" s="989"/>
      <c r="L29" s="1265"/>
      <c r="M29" s="1265"/>
      <c r="N29" s="430"/>
      <c r="O29" s="1265"/>
      <c r="P29" s="1265"/>
      <c r="Q29" s="1265"/>
      <c r="R29" s="430" t="s">
        <v>418</v>
      </c>
      <c r="S29" s="1265"/>
      <c r="T29" s="1265"/>
      <c r="U29" s="1265"/>
      <c r="V29" s="939"/>
      <c r="W29" s="940"/>
      <c r="X29" s="940"/>
      <c r="Y29" s="940"/>
      <c r="Z29" s="940"/>
      <c r="AA29" s="940"/>
      <c r="AB29" s="940"/>
      <c r="AC29" s="940"/>
      <c r="AD29" s="940"/>
      <c r="AE29" s="940"/>
      <c r="AF29" s="940"/>
      <c r="AG29" s="940"/>
      <c r="AH29" s="940"/>
      <c r="AI29" s="940"/>
      <c r="AJ29" s="940"/>
      <c r="AK29" s="940"/>
      <c r="AL29" s="941"/>
    </row>
    <row r="30" spans="2:51" ht="15.75" hidden="1" customHeight="1">
      <c r="B30" s="1194"/>
      <c r="C30" s="1013"/>
      <c r="D30" s="1011"/>
      <c r="E30" s="1011"/>
      <c r="F30" s="1011"/>
      <c r="G30" s="1011"/>
      <c r="H30" s="1011"/>
      <c r="I30" s="1011"/>
      <c r="J30" s="1011"/>
      <c r="K30" s="1012"/>
      <c r="L30" s="999"/>
      <c r="M30" s="1000"/>
      <c r="N30" s="1001"/>
      <c r="O30" s="350"/>
      <c r="P30" s="350"/>
      <c r="Q30" s="350"/>
      <c r="R30" s="350" t="s">
        <v>407</v>
      </c>
      <c r="S30" s="350"/>
      <c r="T30" s="350"/>
      <c r="U30" s="350"/>
      <c r="V30" s="350" t="s">
        <v>407</v>
      </c>
      <c r="W30" s="350" t="s">
        <v>407</v>
      </c>
      <c r="X30" s="350" t="s">
        <v>407</v>
      </c>
      <c r="Y30" s="350" t="s">
        <v>407</v>
      </c>
      <c r="Z30" s="350" t="s">
        <v>407</v>
      </c>
      <c r="AA30" s="350" t="s">
        <v>407</v>
      </c>
      <c r="AB30" s="1002"/>
      <c r="AC30" s="1003"/>
      <c r="AD30" s="1003"/>
      <c r="AE30" s="1003"/>
      <c r="AF30" s="1003"/>
      <c r="AG30" s="1003"/>
      <c r="AH30" s="1003"/>
      <c r="AI30" s="1003"/>
      <c r="AJ30" s="1003"/>
      <c r="AK30" s="1003"/>
      <c r="AL30" s="1004"/>
      <c r="AN30" s="918"/>
      <c r="AO30" s="918"/>
      <c r="AP30" s="918"/>
      <c r="AQ30" s="918"/>
      <c r="AR30" s="919"/>
      <c r="AS30" s="918"/>
      <c r="AT30" s="918"/>
      <c r="AU30" s="918"/>
      <c r="AV30" s="919"/>
      <c r="AW30" s="918"/>
      <c r="AX30" s="918"/>
      <c r="AY30" s="918"/>
    </row>
    <row r="31" spans="2:51" ht="27.75" customHeight="1">
      <c r="B31" s="1194"/>
      <c r="C31" s="960" t="s">
        <v>5120</v>
      </c>
      <c r="D31" s="954"/>
      <c r="E31" s="954"/>
      <c r="F31" s="954"/>
      <c r="G31" s="954"/>
      <c r="H31" s="954"/>
      <c r="I31" s="954"/>
      <c r="J31" s="954"/>
      <c r="K31" s="955"/>
      <c r="L31" s="1025"/>
      <c r="M31" s="1025"/>
      <c r="N31" s="431"/>
      <c r="O31" s="1026"/>
      <c r="P31" s="1027"/>
      <c r="Q31" s="1028"/>
      <c r="R31" s="431" t="s">
        <v>418</v>
      </c>
      <c r="S31" s="1025"/>
      <c r="T31" s="1025"/>
      <c r="U31" s="1025"/>
      <c r="V31" s="1029"/>
      <c r="W31" s="1030"/>
      <c r="X31" s="1030"/>
      <c r="Y31" s="1030"/>
      <c r="Z31" s="1031"/>
      <c r="AA31" s="1031"/>
      <c r="AB31" s="1031"/>
      <c r="AC31" s="1031"/>
      <c r="AD31" s="1031"/>
      <c r="AE31" s="1031"/>
      <c r="AF31" s="1031"/>
      <c r="AG31" s="1031"/>
      <c r="AH31" s="1031"/>
      <c r="AI31" s="1031"/>
      <c r="AJ31" s="1031"/>
      <c r="AK31" s="1031"/>
      <c r="AL31" s="1032"/>
      <c r="AN31" s="312" t="s">
        <v>5927</v>
      </c>
      <c r="AQ31" s="928" t="s">
        <v>5932</v>
      </c>
      <c r="AR31" s="927" t="s">
        <v>5928</v>
      </c>
      <c r="AS31" s="929"/>
      <c r="AT31" s="929"/>
      <c r="AU31" s="929"/>
      <c r="AV31" s="929"/>
    </row>
    <row r="32" spans="2:51" ht="27.75" customHeight="1">
      <c r="B32" s="1194"/>
      <c r="C32" s="960" t="s">
        <v>5198</v>
      </c>
      <c r="D32" s="954"/>
      <c r="E32" s="954"/>
      <c r="F32" s="954"/>
      <c r="G32" s="954"/>
      <c r="H32" s="954"/>
      <c r="I32" s="954"/>
      <c r="J32" s="954"/>
      <c r="K32" s="955"/>
      <c r="L32" s="1033"/>
      <c r="M32" s="1034"/>
      <c r="N32" s="1034"/>
      <c r="O32" s="1034"/>
      <c r="P32" s="1034"/>
      <c r="Q32" s="1034"/>
      <c r="R32" s="1034"/>
      <c r="S32" s="1034"/>
      <c r="T32" s="1034"/>
      <c r="U32" s="1034"/>
      <c r="V32" s="1034"/>
      <c r="W32" s="1034"/>
      <c r="X32" s="1034"/>
      <c r="Y32" s="1034"/>
      <c r="Z32" s="958"/>
      <c r="AA32" s="958"/>
      <c r="AB32" s="958"/>
      <c r="AC32" s="958"/>
      <c r="AD32" s="958"/>
      <c r="AE32" s="958"/>
      <c r="AF32" s="958"/>
      <c r="AG32" s="958"/>
      <c r="AH32" s="958"/>
      <c r="AI32" s="958"/>
      <c r="AJ32" s="958"/>
      <c r="AK32" s="958"/>
      <c r="AL32" s="959"/>
      <c r="AQ32" s="928"/>
      <c r="AR32" s="927" t="s">
        <v>5929</v>
      </c>
      <c r="AS32" s="929"/>
      <c r="AT32" s="929"/>
      <c r="AU32" s="929"/>
      <c r="AV32" s="929"/>
    </row>
    <row r="33" spans="2:51" ht="27.75" customHeight="1">
      <c r="B33" s="1194"/>
      <c r="C33" s="960" t="s">
        <v>5199</v>
      </c>
      <c r="D33" s="954"/>
      <c r="E33" s="954"/>
      <c r="F33" s="954"/>
      <c r="G33" s="954"/>
      <c r="H33" s="954"/>
      <c r="I33" s="954"/>
      <c r="J33" s="954"/>
      <c r="K33" s="955"/>
      <c r="L33" s="1035"/>
      <c r="M33" s="1036"/>
      <c r="N33" s="1036"/>
      <c r="O33" s="1036"/>
      <c r="P33" s="1036"/>
      <c r="Q33" s="1036"/>
      <c r="R33" s="1036"/>
      <c r="S33" s="1036"/>
      <c r="T33" s="1036"/>
      <c r="U33" s="1036"/>
      <c r="V33" s="1036"/>
      <c r="W33" s="1036"/>
      <c r="X33" s="1036"/>
      <c r="Y33" s="1036"/>
      <c r="Z33" s="1037"/>
      <c r="AA33" s="1037"/>
      <c r="AB33" s="1037"/>
      <c r="AC33" s="1037"/>
      <c r="AD33" s="1037"/>
      <c r="AE33" s="1037"/>
      <c r="AF33" s="1037"/>
      <c r="AG33" s="1037"/>
      <c r="AH33" s="1037"/>
      <c r="AI33" s="1037"/>
      <c r="AJ33" s="1037"/>
      <c r="AK33" s="1037"/>
      <c r="AL33" s="1038"/>
      <c r="AN33" s="347"/>
      <c r="AO33" s="347"/>
      <c r="AP33" s="347"/>
      <c r="AQ33" s="928"/>
      <c r="AR33" s="927" t="s">
        <v>5931</v>
      </c>
      <c r="AS33" s="929"/>
      <c r="AT33" s="929"/>
      <c r="AU33" s="929"/>
      <c r="AV33" s="929"/>
      <c r="AW33" s="347"/>
      <c r="AX33" s="347"/>
      <c r="AY33" s="347"/>
    </row>
    <row r="34" spans="2:51" ht="25.5" customHeight="1">
      <c r="B34" s="1194"/>
      <c r="C34" s="1005" t="s">
        <v>424</v>
      </c>
      <c r="D34" s="988"/>
      <c r="E34" s="988"/>
      <c r="F34" s="988"/>
      <c r="G34" s="988"/>
      <c r="H34" s="988"/>
      <c r="I34" s="988"/>
      <c r="J34" s="988"/>
      <c r="K34" s="989"/>
      <c r="L34" s="1070"/>
      <c r="M34" s="1071"/>
      <c r="N34" s="1039" t="s">
        <v>425</v>
      </c>
      <c r="O34" s="1040"/>
      <c r="P34" s="1072" t="s">
        <v>426</v>
      </c>
      <c r="Q34" s="1072"/>
      <c r="R34" s="1072"/>
      <c r="S34" s="1072"/>
      <c r="T34" s="1072"/>
      <c r="U34" s="1072"/>
      <c r="V34" s="1072"/>
      <c r="W34" s="1072"/>
      <c r="X34" s="1072"/>
      <c r="Y34" s="1072"/>
      <c r="Z34" s="1072"/>
      <c r="AA34" s="1072"/>
      <c r="AB34" s="1072"/>
      <c r="AC34" s="1072"/>
      <c r="AD34" s="1073"/>
      <c r="AE34" s="1070"/>
      <c r="AF34" s="1074"/>
      <c r="AG34" s="1039" t="s">
        <v>425</v>
      </c>
      <c r="AH34" s="1040"/>
      <c r="AI34" s="1040"/>
      <c r="AJ34" s="1040"/>
      <c r="AK34" s="1040"/>
      <c r="AL34" s="1041"/>
      <c r="AN34" s="347"/>
      <c r="AO34" s="347"/>
      <c r="AP34" s="347"/>
      <c r="AQ34" s="928"/>
      <c r="AR34" s="927" t="s">
        <v>5930</v>
      </c>
      <c r="AS34" s="929"/>
      <c r="AT34" s="929"/>
      <c r="AU34" s="929"/>
      <c r="AV34" s="929"/>
      <c r="AW34" s="347"/>
      <c r="AX34" s="347"/>
      <c r="AY34" s="347"/>
    </row>
    <row r="35" spans="2:51" ht="15.75" hidden="1" customHeight="1">
      <c r="B35" s="1194"/>
      <c r="C35" s="1013"/>
      <c r="D35" s="1011"/>
      <c r="E35" s="1011"/>
      <c r="F35" s="1011"/>
      <c r="G35" s="1011"/>
      <c r="H35" s="1011"/>
      <c r="I35" s="1011"/>
      <c r="J35" s="1011"/>
      <c r="K35" s="1012"/>
      <c r="L35" s="999" t="s">
        <v>406</v>
      </c>
      <c r="M35" s="1000"/>
      <c r="N35" s="1042"/>
      <c r="O35" s="350" t="s">
        <v>407</v>
      </c>
      <c r="P35" s="350" t="s">
        <v>407</v>
      </c>
      <c r="Q35" s="350" t="s">
        <v>407</v>
      </c>
      <c r="R35" s="350" t="s">
        <v>407</v>
      </c>
      <c r="S35" s="1043"/>
      <c r="T35" s="1044"/>
      <c r="U35" s="1044"/>
      <c r="V35" s="1044"/>
      <c r="W35" s="1044"/>
      <c r="X35" s="1044"/>
      <c r="Y35" s="1044"/>
      <c r="Z35" s="1044"/>
      <c r="AA35" s="1044"/>
      <c r="AB35" s="1044"/>
      <c r="AC35" s="1044"/>
      <c r="AD35" s="1044"/>
      <c r="AE35" s="1044"/>
      <c r="AF35" s="1044"/>
      <c r="AG35" s="1044"/>
      <c r="AH35" s="1044"/>
      <c r="AI35" s="1045"/>
      <c r="AJ35" s="1045"/>
      <c r="AK35" s="1045"/>
      <c r="AL35" s="1046"/>
      <c r="AN35" s="347"/>
      <c r="AO35" s="347"/>
      <c r="AP35" s="347"/>
      <c r="AQ35" s="347"/>
      <c r="AR35" s="347"/>
      <c r="AS35" s="347"/>
      <c r="AT35" s="347"/>
      <c r="AU35" s="347"/>
      <c r="AV35" s="347"/>
      <c r="AW35" s="347"/>
      <c r="AX35" s="347"/>
      <c r="AY35" s="347"/>
    </row>
    <row r="36" spans="2:51">
      <c r="B36" s="1194"/>
      <c r="C36" s="1047" t="s">
        <v>427</v>
      </c>
      <c r="D36" s="1048"/>
      <c r="E36" s="1049"/>
      <c r="F36" s="1056" t="s">
        <v>5099</v>
      </c>
      <c r="G36" s="1057"/>
      <c r="H36" s="1057"/>
      <c r="I36" s="1057"/>
      <c r="J36" s="1057"/>
      <c r="K36" s="1057"/>
      <c r="L36" s="1057"/>
      <c r="M36" s="1057"/>
      <c r="N36" s="1057"/>
      <c r="O36" s="1057"/>
      <c r="P36" s="1057"/>
      <c r="Q36" s="1057"/>
      <c r="R36" s="1057"/>
      <c r="S36" s="1057"/>
      <c r="T36" s="1057"/>
      <c r="U36" s="1057"/>
      <c r="V36" s="1057"/>
      <c r="W36" s="1057"/>
      <c r="X36" s="1057"/>
      <c r="Y36" s="1057"/>
      <c r="Z36" s="1057"/>
      <c r="AA36" s="1057"/>
      <c r="AB36" s="1057"/>
      <c r="AC36" s="1057"/>
      <c r="AD36" s="1057"/>
      <c r="AE36" s="1057"/>
      <c r="AF36" s="1057"/>
      <c r="AG36" s="1057"/>
      <c r="AH36" s="1057"/>
      <c r="AI36" s="1057"/>
      <c r="AJ36" s="1057"/>
      <c r="AK36" s="1057"/>
      <c r="AL36" s="1058"/>
      <c r="AN36" s="347"/>
      <c r="AO36" s="347"/>
      <c r="AP36" s="347"/>
      <c r="AQ36" s="347"/>
      <c r="AR36" s="347"/>
      <c r="AS36" s="347"/>
      <c r="AT36" s="347"/>
      <c r="AU36" s="347"/>
      <c r="AV36" s="347"/>
      <c r="AW36" s="347"/>
      <c r="AX36" s="347"/>
      <c r="AY36" s="347"/>
    </row>
    <row r="37" spans="2:51" ht="26.25" customHeight="1">
      <c r="B37" s="1194"/>
      <c r="C37" s="1050"/>
      <c r="D37" s="1051"/>
      <c r="E37" s="1052"/>
      <c r="F37" s="1059" t="s">
        <v>428</v>
      </c>
      <c r="G37" s="1060"/>
      <c r="H37" s="1062" t="s">
        <v>429</v>
      </c>
      <c r="I37" s="1063"/>
      <c r="J37" s="1063"/>
      <c r="K37" s="1064"/>
      <c r="L37" s="1067" t="s">
        <v>430</v>
      </c>
      <c r="M37" s="1067"/>
      <c r="N37" s="1067"/>
      <c r="O37" s="1067"/>
      <c r="P37" s="1067"/>
      <c r="Q37" s="1067"/>
      <c r="R37" s="1068"/>
      <c r="S37" s="1068"/>
      <c r="T37" s="1068"/>
      <c r="U37" s="1068"/>
      <c r="V37" s="1068"/>
      <c r="W37" s="1068"/>
      <c r="X37" s="1068"/>
      <c r="Y37" s="1068"/>
      <c r="Z37" s="1068"/>
      <c r="AA37" s="1068"/>
      <c r="AB37" s="1068"/>
      <c r="AC37" s="1069"/>
      <c r="AD37" s="1069"/>
      <c r="AE37" s="1069"/>
      <c r="AF37" s="1069"/>
      <c r="AG37" s="1069"/>
      <c r="AH37" s="1069"/>
      <c r="AI37" s="1069"/>
      <c r="AJ37" s="1069"/>
      <c r="AK37" s="1069"/>
      <c r="AL37" s="1069"/>
      <c r="AN37" s="347"/>
      <c r="AO37" s="347"/>
      <c r="AP37" s="347"/>
      <c r="AQ37" s="347"/>
      <c r="AR37" s="347"/>
      <c r="AS37" s="347"/>
      <c r="AT37" s="347"/>
      <c r="AU37" s="347"/>
      <c r="AV37" s="347"/>
      <c r="AW37" s="347"/>
      <c r="AX37" s="347"/>
      <c r="AY37" s="347"/>
    </row>
    <row r="38" spans="2:51" ht="26.25" customHeight="1">
      <c r="B38" s="1194"/>
      <c r="C38" s="1050"/>
      <c r="D38" s="1051"/>
      <c r="E38" s="1052"/>
      <c r="F38" s="1043"/>
      <c r="G38" s="1061"/>
      <c r="H38" s="1065"/>
      <c r="I38" s="1065"/>
      <c r="J38" s="1065"/>
      <c r="K38" s="1066"/>
      <c r="L38" s="1075" t="s">
        <v>431</v>
      </c>
      <c r="M38" s="1076"/>
      <c r="N38" s="1076"/>
      <c r="O38" s="1076"/>
      <c r="P38" s="1076"/>
      <c r="Q38" s="1077"/>
      <c r="R38" s="1006"/>
      <c r="S38" s="1007"/>
      <c r="T38" s="1007"/>
      <c r="U38" s="1007"/>
      <c r="V38" s="1007"/>
      <c r="W38" s="1007"/>
      <c r="X38" s="1007"/>
      <c r="Y38" s="1007"/>
      <c r="Z38" s="1007"/>
      <c r="AA38" s="1007"/>
      <c r="AB38" s="1008"/>
      <c r="AC38" s="1075" t="s">
        <v>432</v>
      </c>
      <c r="AD38" s="1076"/>
      <c r="AE38" s="1076"/>
      <c r="AF38" s="1077"/>
      <c r="AG38" s="1006"/>
      <c r="AH38" s="1007"/>
      <c r="AI38" s="1007"/>
      <c r="AJ38" s="1007"/>
      <c r="AK38" s="1007"/>
      <c r="AL38" s="1008"/>
      <c r="AN38" s="347"/>
      <c r="AO38" s="347"/>
      <c r="AP38" s="347"/>
      <c r="AQ38" s="347"/>
      <c r="AR38" s="347"/>
      <c r="AS38" s="347"/>
      <c r="AT38" s="347"/>
      <c r="AU38" s="347"/>
      <c r="AV38" s="347"/>
      <c r="AW38" s="347"/>
      <c r="AX38" s="347"/>
      <c r="AY38" s="347"/>
    </row>
    <row r="39" spans="2:51">
      <c r="B39" s="1194"/>
      <c r="C39" s="1050"/>
      <c r="D39" s="1051"/>
      <c r="E39" s="1052"/>
      <c r="F39" s="1278" t="s">
        <v>433</v>
      </c>
      <c r="G39" s="1279"/>
      <c r="H39" s="1280"/>
      <c r="I39" s="1280"/>
      <c r="J39" s="1280"/>
      <c r="K39" s="1280"/>
      <c r="L39" s="1280"/>
      <c r="M39" s="1280"/>
      <c r="N39" s="1280"/>
      <c r="O39" s="1280"/>
      <c r="P39" s="1280"/>
      <c r="Q39" s="1280"/>
      <c r="R39" s="1280"/>
      <c r="S39" s="1280"/>
      <c r="T39" s="1280"/>
      <c r="U39" s="1280"/>
      <c r="V39" s="1280"/>
      <c r="W39" s="1280"/>
      <c r="X39" s="1280"/>
      <c r="Y39" s="1280"/>
      <c r="Z39" s="1280"/>
      <c r="AA39" s="1280"/>
      <c r="AB39" s="1280"/>
      <c r="AC39" s="1280"/>
      <c r="AD39" s="1280"/>
      <c r="AE39" s="1280"/>
      <c r="AF39" s="1280"/>
      <c r="AG39" s="1280"/>
      <c r="AH39" s="1280"/>
      <c r="AI39" s="1280"/>
      <c r="AJ39" s="1280"/>
      <c r="AK39" s="1280"/>
      <c r="AL39" s="1281"/>
      <c r="AN39" s="347"/>
      <c r="AO39" s="347"/>
      <c r="AP39" s="347"/>
      <c r="AQ39" s="347"/>
      <c r="AR39" s="347"/>
      <c r="AS39" s="347"/>
      <c r="AT39" s="347"/>
      <c r="AU39" s="347"/>
      <c r="AV39" s="347"/>
      <c r="AW39" s="347"/>
      <c r="AX39" s="347"/>
      <c r="AY39" s="347"/>
    </row>
    <row r="40" spans="2:51" ht="25.5" customHeight="1">
      <c r="B40" s="1194"/>
      <c r="C40" s="1050"/>
      <c r="D40" s="1051"/>
      <c r="E40" s="1052"/>
      <c r="F40" s="1059" t="s">
        <v>434</v>
      </c>
      <c r="G40" s="1060"/>
      <c r="H40" s="988" t="s">
        <v>435</v>
      </c>
      <c r="I40" s="988"/>
      <c r="J40" s="988"/>
      <c r="K40" s="988"/>
      <c r="L40" s="1067" t="s">
        <v>430</v>
      </c>
      <c r="M40" s="1067"/>
      <c r="N40" s="1067"/>
      <c r="O40" s="1067"/>
      <c r="P40" s="1067"/>
      <c r="Q40" s="1067"/>
      <c r="R40" s="1068"/>
      <c r="S40" s="1068"/>
      <c r="T40" s="1068"/>
      <c r="U40" s="1068"/>
      <c r="V40" s="1068"/>
      <c r="W40" s="1068"/>
      <c r="X40" s="1068"/>
      <c r="Y40" s="1068"/>
      <c r="Z40" s="1068"/>
      <c r="AA40" s="1068"/>
      <c r="AB40" s="1068"/>
      <c r="AC40" s="1286"/>
      <c r="AD40" s="1286"/>
      <c r="AE40" s="1286"/>
      <c r="AF40" s="1286"/>
      <c r="AG40" s="1286"/>
      <c r="AH40" s="1286"/>
      <c r="AI40" s="1286"/>
      <c r="AJ40" s="1286"/>
      <c r="AK40" s="1286"/>
      <c r="AL40" s="1286"/>
      <c r="AN40" s="347"/>
      <c r="AO40" s="347"/>
      <c r="AP40" s="347"/>
      <c r="AQ40" s="347"/>
      <c r="AR40" s="347"/>
      <c r="AS40" s="347"/>
      <c r="AT40" s="347"/>
      <c r="AU40" s="347"/>
      <c r="AV40" s="347"/>
      <c r="AW40" s="347"/>
      <c r="AX40" s="347"/>
      <c r="AY40" s="347"/>
    </row>
    <row r="41" spans="2:51" ht="25.5" customHeight="1">
      <c r="B41" s="1194"/>
      <c r="C41" s="1050"/>
      <c r="D41" s="1051"/>
      <c r="E41" s="1052"/>
      <c r="F41" s="1282"/>
      <c r="G41" s="1283"/>
      <c r="H41" s="1011"/>
      <c r="I41" s="1011"/>
      <c r="J41" s="1011"/>
      <c r="K41" s="1011"/>
      <c r="L41" s="1075" t="s">
        <v>431</v>
      </c>
      <c r="M41" s="1076"/>
      <c r="N41" s="1076"/>
      <c r="O41" s="1076"/>
      <c r="P41" s="1076"/>
      <c r="Q41" s="1077"/>
      <c r="R41" s="1006"/>
      <c r="S41" s="1007"/>
      <c r="T41" s="1007"/>
      <c r="U41" s="1007"/>
      <c r="V41" s="1007"/>
      <c r="W41" s="1007"/>
      <c r="X41" s="1007"/>
      <c r="Y41" s="1007"/>
      <c r="Z41" s="1007"/>
      <c r="AA41" s="1007"/>
      <c r="AB41" s="1008"/>
      <c r="AC41" s="1076" t="s">
        <v>432</v>
      </c>
      <c r="AD41" s="1076"/>
      <c r="AE41" s="1076"/>
      <c r="AF41" s="1076"/>
      <c r="AG41" s="1006"/>
      <c r="AH41" s="1007"/>
      <c r="AI41" s="1007"/>
      <c r="AJ41" s="1007"/>
      <c r="AK41" s="1007"/>
      <c r="AL41" s="1008"/>
      <c r="AN41" s="347"/>
      <c r="AO41" s="347"/>
      <c r="AP41" s="347"/>
      <c r="AQ41" s="347"/>
      <c r="AR41" s="347"/>
      <c r="AS41" s="347"/>
      <c r="AT41" s="347"/>
      <c r="AU41" s="347"/>
      <c r="AV41" s="347"/>
      <c r="AW41" s="347"/>
      <c r="AX41" s="347"/>
      <c r="AY41" s="347"/>
    </row>
    <row r="42" spans="2:51" ht="25.5" customHeight="1">
      <c r="B42" s="1194"/>
      <c r="C42" s="1050"/>
      <c r="D42" s="1051"/>
      <c r="E42" s="1052"/>
      <c r="F42" s="1282"/>
      <c r="G42" s="1283"/>
      <c r="H42" s="954" t="s">
        <v>5121</v>
      </c>
      <c r="I42" s="954"/>
      <c r="J42" s="954"/>
      <c r="K42" s="955"/>
      <c r="L42" s="1078" t="s">
        <v>587</v>
      </c>
      <c r="M42" s="981"/>
      <c r="N42" s="1078"/>
      <c r="O42" s="1275"/>
      <c r="P42" s="399" t="s">
        <v>400</v>
      </c>
      <c r="Q42" s="1078"/>
      <c r="R42" s="1275"/>
      <c r="S42" s="408" t="s">
        <v>401</v>
      </c>
      <c r="T42" s="1078"/>
      <c r="U42" s="1275"/>
      <c r="V42" s="408" t="s">
        <v>402</v>
      </c>
      <c r="W42" s="1276"/>
      <c r="X42" s="1276"/>
      <c r="Y42" s="1276"/>
      <c r="Z42" s="1276"/>
      <c r="AA42" s="1276"/>
      <c r="AB42" s="1276"/>
      <c r="AC42" s="1276"/>
      <c r="AD42" s="1276"/>
      <c r="AE42" s="1276"/>
      <c r="AF42" s="1276"/>
      <c r="AG42" s="1276"/>
      <c r="AH42" s="1276"/>
      <c r="AI42" s="1276"/>
      <c r="AJ42" s="1276"/>
      <c r="AK42" s="1276"/>
      <c r="AL42" s="1277"/>
      <c r="AN42" s="347"/>
      <c r="AO42" s="347"/>
      <c r="AP42" s="347"/>
      <c r="AQ42" s="347"/>
      <c r="AR42" s="347"/>
      <c r="AS42" s="347"/>
      <c r="AT42" s="347"/>
      <c r="AU42" s="347"/>
      <c r="AV42" s="347"/>
      <c r="AW42" s="347"/>
      <c r="AX42" s="347"/>
      <c r="AY42" s="347"/>
    </row>
    <row r="43" spans="2:51" ht="25.5" customHeight="1">
      <c r="B43" s="1194"/>
      <c r="C43" s="1050"/>
      <c r="D43" s="1051"/>
      <c r="E43" s="1052"/>
      <c r="F43" s="1282"/>
      <c r="G43" s="1283"/>
      <c r="H43" s="1005" t="s">
        <v>436</v>
      </c>
      <c r="I43" s="988"/>
      <c r="J43" s="988"/>
      <c r="K43" s="989"/>
      <c r="L43" s="1078" t="s">
        <v>496</v>
      </c>
      <c r="M43" s="981"/>
      <c r="N43" s="1078"/>
      <c r="O43" s="1275"/>
      <c r="P43" s="399" t="s">
        <v>400</v>
      </c>
      <c r="Q43" s="1078"/>
      <c r="R43" s="1275"/>
      <c r="S43" s="408" t="s">
        <v>401</v>
      </c>
      <c r="T43" s="1078"/>
      <c r="U43" s="1275"/>
      <c r="V43" s="408" t="s">
        <v>402</v>
      </c>
      <c r="W43" s="1298" t="s">
        <v>437</v>
      </c>
      <c r="X43" s="1299"/>
      <c r="Y43" s="1078" t="s">
        <v>496</v>
      </c>
      <c r="Z43" s="981"/>
      <c r="AA43" s="1078"/>
      <c r="AB43" s="1275"/>
      <c r="AC43" s="376" t="s">
        <v>400</v>
      </c>
      <c r="AD43" s="1078"/>
      <c r="AE43" s="1275"/>
      <c r="AF43" s="416" t="s">
        <v>401</v>
      </c>
      <c r="AG43" s="1078"/>
      <c r="AH43" s="1275"/>
      <c r="AI43" s="416" t="s">
        <v>402</v>
      </c>
      <c r="AJ43" s="940" t="s">
        <v>438</v>
      </c>
      <c r="AK43" s="940"/>
      <c r="AL43" s="941"/>
      <c r="AN43" s="347"/>
      <c r="AO43" s="347"/>
      <c r="AP43" s="347"/>
      <c r="AQ43" s="347"/>
      <c r="AR43" s="347"/>
      <c r="AS43" s="347"/>
      <c r="AT43" s="347"/>
      <c r="AU43" s="347"/>
      <c r="AV43" s="347"/>
      <c r="AW43" s="347"/>
      <c r="AX43" s="347"/>
      <c r="AY43" s="347"/>
    </row>
    <row r="44" spans="2:51" ht="25.5" customHeight="1">
      <c r="B44" s="1194"/>
      <c r="C44" s="1050"/>
      <c r="D44" s="1051"/>
      <c r="E44" s="1052"/>
      <c r="F44" s="1282"/>
      <c r="G44" s="1283"/>
      <c r="H44" s="1013"/>
      <c r="I44" s="1011"/>
      <c r="J44" s="1011"/>
      <c r="K44" s="1012"/>
      <c r="L44" s="1006" t="s">
        <v>551</v>
      </c>
      <c r="M44" s="1007"/>
      <c r="N44" s="1007"/>
      <c r="O44" s="1008"/>
      <c r="P44" s="1266" t="s">
        <v>439</v>
      </c>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8"/>
      <c r="AN44" s="911"/>
      <c r="AO44" s="911"/>
      <c r="AP44" s="911"/>
      <c r="AQ44" s="911"/>
      <c r="AR44" s="911"/>
      <c r="AS44" s="911"/>
      <c r="AT44" s="911"/>
      <c r="AU44" s="911"/>
      <c r="AV44" s="911"/>
      <c r="AW44" s="911"/>
      <c r="AX44" s="911"/>
      <c r="AY44" s="347"/>
    </row>
    <row r="45" spans="2:51" ht="25.5" customHeight="1">
      <c r="B45" s="1194"/>
      <c r="C45" s="1050"/>
      <c r="D45" s="1051"/>
      <c r="E45" s="1052"/>
      <c r="F45" s="1282"/>
      <c r="G45" s="1283"/>
      <c r="H45" s="954" t="s">
        <v>440</v>
      </c>
      <c r="I45" s="954"/>
      <c r="J45" s="954"/>
      <c r="K45" s="955"/>
      <c r="L45" s="1006" t="s">
        <v>552</v>
      </c>
      <c r="M45" s="1007"/>
      <c r="N45" s="1007"/>
      <c r="O45" s="1007"/>
      <c r="P45" s="1007"/>
      <c r="Q45" s="1008"/>
      <c r="R45" s="1287"/>
      <c r="S45" s="1288"/>
      <c r="T45" s="1288"/>
      <c r="U45" s="1288"/>
      <c r="V45" s="1288"/>
      <c r="W45" s="1288"/>
      <c r="X45" s="1288"/>
      <c r="Y45" s="1288"/>
      <c r="Z45" s="1288"/>
      <c r="AA45" s="1288"/>
      <c r="AB45" s="1288"/>
      <c r="AC45" s="1288"/>
      <c r="AD45" s="1288"/>
      <c r="AE45" s="1288"/>
      <c r="AF45" s="1288"/>
      <c r="AG45" s="1288"/>
      <c r="AH45" s="1288"/>
      <c r="AI45" s="1288"/>
      <c r="AJ45" s="1288"/>
      <c r="AK45" s="1288"/>
      <c r="AL45" s="1289"/>
    </row>
    <row r="46" spans="2:51" ht="18.75" customHeight="1" thickBot="1">
      <c r="B46" s="1195"/>
      <c r="C46" s="1053"/>
      <c r="D46" s="1054"/>
      <c r="E46" s="1055"/>
      <c r="F46" s="1284"/>
      <c r="G46" s="1285"/>
      <c r="H46" s="1290" t="s">
        <v>5122</v>
      </c>
      <c r="I46" s="1290"/>
      <c r="J46" s="1290"/>
      <c r="K46" s="1291"/>
      <c r="L46" s="1292" t="s">
        <v>553</v>
      </c>
      <c r="M46" s="1293"/>
      <c r="N46" s="1293"/>
      <c r="O46" s="1293"/>
      <c r="P46" s="1293"/>
      <c r="Q46" s="1294"/>
      <c r="R46" s="1295" t="s">
        <v>441</v>
      </c>
      <c r="S46" s="1296"/>
      <c r="T46" s="1296"/>
      <c r="U46" s="1296"/>
      <c r="V46" s="1296"/>
      <c r="W46" s="1296"/>
      <c r="X46" s="1296"/>
      <c r="Y46" s="1296"/>
      <c r="Z46" s="1296"/>
      <c r="AA46" s="1296"/>
      <c r="AB46" s="1296"/>
      <c r="AC46" s="1296"/>
      <c r="AD46" s="1296"/>
      <c r="AE46" s="1296"/>
      <c r="AF46" s="1296"/>
      <c r="AG46" s="1296"/>
      <c r="AH46" s="1296"/>
      <c r="AI46" s="1296"/>
      <c r="AJ46" s="1296"/>
      <c r="AK46" s="1296"/>
      <c r="AL46" s="1297"/>
      <c r="AN46" s="458" t="s">
        <v>5178</v>
      </c>
    </row>
    <row r="47" spans="2:51" ht="2.25" hidden="1" customHeight="1">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4" t="s">
        <v>442</v>
      </c>
      <c r="AI47" s="1304"/>
      <c r="AJ47" s="1304"/>
      <c r="AK47" s="1304"/>
      <c r="AL47" s="1304"/>
    </row>
    <row r="48" spans="2:51" ht="25.5" customHeight="1">
      <c r="B48" s="982" t="s">
        <v>5106</v>
      </c>
      <c r="C48" s="983"/>
      <c r="D48" s="983"/>
      <c r="E48" s="984"/>
      <c r="F48" s="988" t="s">
        <v>59</v>
      </c>
      <c r="G48" s="988"/>
      <c r="H48" s="988"/>
      <c r="I48" s="988"/>
      <c r="J48" s="988"/>
      <c r="K48" s="989"/>
      <c r="L48" s="1231"/>
      <c r="M48" s="1232"/>
      <c r="N48" s="1232"/>
      <c r="O48" s="1232"/>
      <c r="P48" s="1232"/>
      <c r="Q48" s="1232"/>
      <c r="R48" s="1232"/>
      <c r="S48" s="1232"/>
      <c r="T48" s="1232"/>
      <c r="U48" s="1233"/>
      <c r="V48" s="993" t="s">
        <v>443</v>
      </c>
      <c r="W48" s="994"/>
      <c r="X48" s="994"/>
      <c r="Y48" s="994"/>
      <c r="Z48" s="994"/>
      <c r="AA48" s="994"/>
      <c r="AB48" s="994"/>
      <c r="AC48" s="994"/>
      <c r="AD48" s="994"/>
      <c r="AE48" s="994"/>
      <c r="AF48" s="994"/>
      <c r="AG48" s="994"/>
      <c r="AH48" s="994"/>
      <c r="AI48" s="994"/>
      <c r="AJ48" s="994"/>
      <c r="AK48" s="994"/>
      <c r="AL48" s="995"/>
    </row>
    <row r="49" spans="2:42" ht="13.5" hidden="1" customHeight="1">
      <c r="B49" s="985"/>
      <c r="C49" s="986"/>
      <c r="D49" s="986"/>
      <c r="E49" s="987"/>
      <c r="F49" s="996"/>
      <c r="G49" s="997"/>
      <c r="H49" s="997"/>
      <c r="I49" s="997"/>
      <c r="J49" s="997"/>
      <c r="K49" s="998"/>
      <c r="L49" s="999" t="s">
        <v>406</v>
      </c>
      <c r="M49" s="1000"/>
      <c r="N49" s="1001"/>
      <c r="O49" s="402" t="s">
        <v>407</v>
      </c>
      <c r="P49" s="402" t="s">
        <v>407</v>
      </c>
      <c r="Q49" s="402" t="s">
        <v>407</v>
      </c>
      <c r="R49" s="402" t="s">
        <v>407</v>
      </c>
      <c r="S49" s="402" t="s">
        <v>407</v>
      </c>
      <c r="T49" s="402" t="s">
        <v>407</v>
      </c>
      <c r="U49" s="402" t="s">
        <v>407</v>
      </c>
      <c r="V49" s="350" t="s">
        <v>407</v>
      </c>
      <c r="W49" s="350" t="s">
        <v>407</v>
      </c>
      <c r="X49" s="350" t="s">
        <v>407</v>
      </c>
      <c r="Y49" s="350" t="s">
        <v>407</v>
      </c>
      <c r="Z49" s="350" t="s">
        <v>407</v>
      </c>
      <c r="AA49" s="350" t="s">
        <v>407</v>
      </c>
      <c r="AB49" s="350" t="s">
        <v>407</v>
      </c>
      <c r="AC49" s="350" t="s">
        <v>407</v>
      </c>
      <c r="AD49" s="350" t="s">
        <v>407</v>
      </c>
      <c r="AE49" s="350" t="s">
        <v>407</v>
      </c>
      <c r="AF49" s="350" t="s">
        <v>407</v>
      </c>
      <c r="AG49" s="350" t="s">
        <v>407</v>
      </c>
      <c r="AH49" s="350" t="s">
        <v>407</v>
      </c>
      <c r="AI49" s="1002"/>
      <c r="AJ49" s="1003"/>
      <c r="AK49" s="1003"/>
      <c r="AL49" s="1004"/>
    </row>
    <row r="50" spans="2:42" ht="25.5" customHeight="1">
      <c r="B50" s="985"/>
      <c r="C50" s="986"/>
      <c r="D50" s="986"/>
      <c r="E50" s="987"/>
      <c r="F50" s="1005" t="s">
        <v>5138</v>
      </c>
      <c r="G50" s="988"/>
      <c r="H50" s="988"/>
      <c r="I50" s="988"/>
      <c r="J50" s="988"/>
      <c r="K50" s="989"/>
      <c r="L50" s="1262"/>
      <c r="M50" s="1263"/>
      <c r="N50" s="1263"/>
      <c r="O50" s="1263"/>
      <c r="P50" s="1263"/>
      <c r="Q50" s="1263"/>
      <c r="R50" s="1263"/>
      <c r="S50" s="1263"/>
      <c r="T50" s="1263"/>
      <c r="U50" s="1263"/>
      <c r="V50" s="1263"/>
      <c r="W50" s="1263"/>
      <c r="X50" s="1263"/>
      <c r="Y50" s="1264"/>
      <c r="Z50" s="1009" t="s">
        <v>444</v>
      </c>
      <c r="AA50" s="1009"/>
      <c r="AB50" s="1009"/>
      <c r="AC50" s="1009"/>
      <c r="AD50" s="1009"/>
      <c r="AE50" s="1009"/>
      <c r="AF50" s="1009"/>
      <c r="AG50" s="1009"/>
      <c r="AH50" s="1009"/>
      <c r="AI50" s="1009"/>
      <c r="AJ50" s="1009"/>
      <c r="AK50" s="1009"/>
      <c r="AL50" s="1010"/>
    </row>
    <row r="51" spans="2:42" ht="13.5" hidden="1" customHeight="1">
      <c r="B51" s="985"/>
      <c r="C51" s="986"/>
      <c r="D51" s="986"/>
      <c r="E51" s="987"/>
      <c r="F51" s="1011"/>
      <c r="G51" s="1011"/>
      <c r="H51" s="1011"/>
      <c r="I51" s="1011"/>
      <c r="J51" s="1011"/>
      <c r="K51" s="1012"/>
      <c r="L51" s="999" t="s">
        <v>406</v>
      </c>
      <c r="M51" s="1000"/>
      <c r="N51" s="1001"/>
      <c r="O51" s="402" t="s">
        <v>407</v>
      </c>
      <c r="P51" s="402" t="s">
        <v>407</v>
      </c>
      <c r="Q51" s="402" t="s">
        <v>407</v>
      </c>
      <c r="R51" s="402" t="s">
        <v>407</v>
      </c>
      <c r="S51" s="402" t="s">
        <v>407</v>
      </c>
      <c r="T51" s="402" t="s">
        <v>407</v>
      </c>
      <c r="U51" s="402" t="s">
        <v>407</v>
      </c>
      <c r="V51" s="402" t="s">
        <v>407</v>
      </c>
      <c r="W51" s="402" t="s">
        <v>407</v>
      </c>
      <c r="X51" s="402" t="s">
        <v>407</v>
      </c>
      <c r="Y51" s="402" t="s">
        <v>407</v>
      </c>
      <c r="Z51" s="402" t="s">
        <v>407</v>
      </c>
      <c r="AA51" s="402" t="s">
        <v>407</v>
      </c>
      <c r="AB51" s="402" t="s">
        <v>407</v>
      </c>
      <c r="AC51" s="402" t="s">
        <v>407</v>
      </c>
      <c r="AD51" s="402" t="s">
        <v>407</v>
      </c>
      <c r="AE51" s="402" t="s">
        <v>407</v>
      </c>
      <c r="AF51" s="402" t="s">
        <v>407</v>
      </c>
      <c r="AG51" s="402" t="s">
        <v>407</v>
      </c>
      <c r="AH51" s="402" t="s">
        <v>407</v>
      </c>
      <c r="AI51" s="1002"/>
      <c r="AJ51" s="1003"/>
      <c r="AK51" s="1003"/>
      <c r="AL51" s="1004"/>
    </row>
    <row r="52" spans="2:42">
      <c r="B52" s="985"/>
      <c r="C52" s="986"/>
      <c r="D52" s="986"/>
      <c r="E52" s="987"/>
      <c r="F52" s="1005" t="s">
        <v>8</v>
      </c>
      <c r="G52" s="988"/>
      <c r="H52" s="988"/>
      <c r="I52" s="988"/>
      <c r="J52" s="988"/>
      <c r="K52" s="989"/>
      <c r="L52" s="1026" t="s">
        <v>555</v>
      </c>
      <c r="M52" s="1027"/>
      <c r="N52" s="1028"/>
      <c r="O52" s="1026"/>
      <c r="P52" s="1028"/>
      <c r="Q52" s="942" t="s">
        <v>400</v>
      </c>
      <c r="R52" s="1026"/>
      <c r="S52" s="1028"/>
      <c r="T52" s="942" t="s">
        <v>401</v>
      </c>
      <c r="U52" s="1026"/>
      <c r="V52" s="1028"/>
      <c r="W52" s="948" t="s">
        <v>402</v>
      </c>
      <c r="X52" s="1030"/>
      <c r="Y52" s="1030"/>
      <c r="Z52" s="1030"/>
      <c r="AA52" s="1030"/>
      <c r="AB52" s="1030"/>
      <c r="AC52" s="1030"/>
      <c r="AD52" s="1030"/>
      <c r="AE52" s="1030"/>
      <c r="AF52" s="1030"/>
      <c r="AG52" s="1030"/>
      <c r="AH52" s="1030"/>
      <c r="AI52" s="1030"/>
      <c r="AJ52" s="1030"/>
      <c r="AK52" s="1030"/>
      <c r="AL52" s="1310"/>
    </row>
    <row r="53" spans="2:42">
      <c r="B53" s="985"/>
      <c r="C53" s="986"/>
      <c r="D53" s="986"/>
      <c r="E53" s="987"/>
      <c r="F53" s="1013"/>
      <c r="G53" s="1011"/>
      <c r="H53" s="1011"/>
      <c r="I53" s="1011"/>
      <c r="J53" s="1011"/>
      <c r="K53" s="1012"/>
      <c r="L53" s="1300"/>
      <c r="M53" s="1301"/>
      <c r="N53" s="1302"/>
      <c r="O53" s="1300"/>
      <c r="P53" s="1302"/>
      <c r="Q53" s="943"/>
      <c r="R53" s="1300"/>
      <c r="S53" s="1302"/>
      <c r="T53" s="943"/>
      <c r="U53" s="1300"/>
      <c r="V53" s="1302"/>
      <c r="W53" s="949"/>
      <c r="X53" s="1311"/>
      <c r="Y53" s="1311"/>
      <c r="Z53" s="1311"/>
      <c r="AA53" s="1311"/>
      <c r="AB53" s="1311"/>
      <c r="AC53" s="1311"/>
      <c r="AD53" s="1311"/>
      <c r="AE53" s="1311"/>
      <c r="AF53" s="1311"/>
      <c r="AG53" s="1311"/>
      <c r="AH53" s="1311"/>
      <c r="AI53" s="1311"/>
      <c r="AJ53" s="1311"/>
      <c r="AK53" s="1311"/>
      <c r="AL53" s="1312"/>
    </row>
    <row r="54" spans="2:42" ht="25.5" customHeight="1">
      <c r="B54" s="985"/>
      <c r="C54" s="986"/>
      <c r="D54" s="986"/>
      <c r="E54" s="987"/>
      <c r="F54" s="988" t="s">
        <v>5113</v>
      </c>
      <c r="G54" s="988"/>
      <c r="H54" s="988"/>
      <c r="I54" s="988"/>
      <c r="J54" s="988"/>
      <c r="K54" s="989"/>
      <c r="L54" s="1252"/>
      <c r="M54" s="1251"/>
      <c r="N54" s="352" t="s">
        <v>417</v>
      </c>
      <c r="O54" s="1252"/>
      <c r="P54" s="1250"/>
      <c r="Q54" s="1251"/>
      <c r="R54" s="939"/>
      <c r="S54" s="940"/>
      <c r="T54" s="940"/>
      <c r="U54" s="940"/>
      <c r="V54" s="940"/>
      <c r="W54" s="940"/>
      <c r="X54" s="940"/>
      <c r="Y54" s="940"/>
      <c r="Z54" s="940"/>
      <c r="AA54" s="940"/>
      <c r="AB54" s="940"/>
      <c r="AC54" s="940"/>
      <c r="AD54" s="940"/>
      <c r="AE54" s="940"/>
      <c r="AF54" s="940"/>
      <c r="AG54" s="940"/>
      <c r="AH54" s="940"/>
      <c r="AI54" s="940"/>
      <c r="AJ54" s="940"/>
      <c r="AK54" s="940"/>
      <c r="AL54" s="941"/>
    </row>
    <row r="55" spans="2:42" ht="25.5" customHeight="1">
      <c r="B55" s="985"/>
      <c r="C55" s="986"/>
      <c r="D55" s="986"/>
      <c r="E55" s="987"/>
      <c r="F55" s="954" t="s">
        <v>5114</v>
      </c>
      <c r="G55" s="954"/>
      <c r="H55" s="954"/>
      <c r="I55" s="954"/>
      <c r="J55" s="954"/>
      <c r="K55" s="955"/>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4"/>
    </row>
    <row r="56" spans="2:42" ht="25.5" customHeight="1">
      <c r="B56" s="985"/>
      <c r="C56" s="986"/>
      <c r="D56" s="986"/>
      <c r="E56" s="987"/>
      <c r="F56" s="954" t="s">
        <v>5115</v>
      </c>
      <c r="G56" s="954"/>
      <c r="H56" s="954"/>
      <c r="I56" s="954"/>
      <c r="J56" s="954"/>
      <c r="K56" s="955"/>
      <c r="L56" s="1241"/>
      <c r="M56" s="1309"/>
      <c r="N56" s="1309"/>
      <c r="O56" s="1309"/>
      <c r="P56" s="1309"/>
      <c r="Q56" s="1309"/>
      <c r="R56" s="1309"/>
      <c r="S56" s="1309"/>
      <c r="T56" s="1309"/>
      <c r="U56" s="1309"/>
      <c r="V56" s="1309"/>
      <c r="W56" s="1309"/>
      <c r="X56" s="1309"/>
      <c r="Y56" s="1309"/>
      <c r="Z56" s="1309"/>
      <c r="AA56" s="1309"/>
      <c r="AB56" s="1266" t="s">
        <v>445</v>
      </c>
      <c r="AC56" s="1267"/>
      <c r="AD56" s="1267"/>
      <c r="AE56" s="1267"/>
      <c r="AF56" s="1267"/>
      <c r="AG56" s="1267"/>
      <c r="AH56" s="1267"/>
      <c r="AI56" s="1267"/>
      <c r="AJ56" s="1267"/>
      <c r="AK56" s="1267"/>
      <c r="AL56" s="1268"/>
    </row>
    <row r="57" spans="2:42" ht="25.5" customHeight="1">
      <c r="B57" s="985"/>
      <c r="C57" s="986"/>
      <c r="D57" s="986"/>
      <c r="E57" s="987"/>
      <c r="F57" s="954" t="s">
        <v>446</v>
      </c>
      <c r="G57" s="954"/>
      <c r="H57" s="954"/>
      <c r="I57" s="954"/>
      <c r="J57" s="954"/>
      <c r="K57" s="955"/>
      <c r="L57" s="1265"/>
      <c r="M57" s="1265"/>
      <c r="N57" s="430" t="s">
        <v>418</v>
      </c>
      <c r="O57" s="1265"/>
      <c r="P57" s="1265"/>
      <c r="Q57" s="1265"/>
      <c r="R57" s="430" t="s">
        <v>418</v>
      </c>
      <c r="S57" s="1265"/>
      <c r="T57" s="1265"/>
      <c r="U57" s="1265"/>
      <c r="V57" s="416"/>
      <c r="W57" s="1075" t="s">
        <v>447</v>
      </c>
      <c r="X57" s="1076"/>
      <c r="Y57" s="1076"/>
      <c r="Z57" s="1076"/>
      <c r="AA57" s="1076"/>
      <c r="AB57" s="1077"/>
      <c r="AC57" s="956"/>
      <c r="AD57" s="956"/>
      <c r="AE57" s="430" t="s">
        <v>418</v>
      </c>
      <c r="AF57" s="956"/>
      <c r="AG57" s="956"/>
      <c r="AH57" s="956"/>
      <c r="AI57" s="430" t="s">
        <v>418</v>
      </c>
      <c r="AJ57" s="956"/>
      <c r="AK57" s="956"/>
      <c r="AL57" s="956"/>
    </row>
    <row r="58" spans="2:42" ht="25.5" customHeight="1">
      <c r="B58" s="985"/>
      <c r="C58" s="986"/>
      <c r="D58" s="986"/>
      <c r="E58" s="987"/>
      <c r="F58" s="954" t="s">
        <v>448</v>
      </c>
      <c r="G58" s="954"/>
      <c r="H58" s="954"/>
      <c r="I58" s="954"/>
      <c r="J58" s="954"/>
      <c r="K58" s="955"/>
      <c r="L58" s="956"/>
      <c r="M58" s="956"/>
      <c r="N58" s="430" t="s">
        <v>418</v>
      </c>
      <c r="O58" s="956"/>
      <c r="P58" s="956"/>
      <c r="Q58" s="956"/>
      <c r="R58" s="430" t="s">
        <v>418</v>
      </c>
      <c r="S58" s="956"/>
      <c r="T58" s="956"/>
      <c r="U58" s="956"/>
      <c r="V58" s="939"/>
      <c r="W58" s="940"/>
      <c r="X58" s="940"/>
      <c r="Y58" s="940"/>
      <c r="Z58" s="940"/>
      <c r="AA58" s="940"/>
      <c r="AB58" s="940"/>
      <c r="AC58" s="940"/>
      <c r="AD58" s="940"/>
      <c r="AE58" s="940"/>
      <c r="AF58" s="940"/>
      <c r="AG58" s="940"/>
      <c r="AH58" s="940"/>
      <c r="AI58" s="940"/>
      <c r="AJ58" s="940"/>
      <c r="AK58" s="940"/>
      <c r="AL58" s="941"/>
      <c r="AP58" s="784"/>
    </row>
    <row r="59" spans="2:42" ht="25.5" customHeight="1">
      <c r="B59" s="985"/>
      <c r="C59" s="986"/>
      <c r="D59" s="986"/>
      <c r="E59" s="987"/>
      <c r="F59" s="954" t="s">
        <v>5112</v>
      </c>
      <c r="G59" s="954"/>
      <c r="H59" s="954"/>
      <c r="I59" s="954"/>
      <c r="J59" s="954"/>
      <c r="K59" s="955"/>
      <c r="L59" s="1241"/>
      <c r="M59" s="1309"/>
      <c r="N59" s="1309"/>
      <c r="O59" s="1313"/>
      <c r="P59" s="1314"/>
      <c r="Q59" s="1315"/>
      <c r="R59" s="1315"/>
      <c r="S59" s="1315"/>
      <c r="T59" s="1315"/>
      <c r="U59" s="1315"/>
      <c r="V59" s="1315"/>
      <c r="W59" s="1315"/>
      <c r="X59" s="1315"/>
      <c r="Y59" s="1315"/>
      <c r="Z59" s="1315"/>
      <c r="AA59" s="1315"/>
      <c r="AB59" s="1315"/>
      <c r="AC59" s="1315"/>
      <c r="AD59" s="1315"/>
      <c r="AE59" s="1315"/>
      <c r="AF59" s="1315"/>
      <c r="AG59" s="1315"/>
      <c r="AH59" s="1315"/>
      <c r="AI59" s="1315"/>
      <c r="AJ59" s="1315"/>
      <c r="AK59" s="1315"/>
      <c r="AL59" s="1316"/>
    </row>
    <row r="60" spans="2:42" ht="25.5" customHeight="1">
      <c r="B60" s="985"/>
      <c r="C60" s="986"/>
      <c r="D60" s="986"/>
      <c r="E60" s="1305"/>
      <c r="F60" s="960" t="s">
        <v>5804</v>
      </c>
      <c r="G60" s="954"/>
      <c r="H60" s="954"/>
      <c r="I60" s="954"/>
      <c r="J60" s="954"/>
      <c r="K60" s="955"/>
      <c r="L60" s="1319"/>
      <c r="M60" s="1034"/>
      <c r="N60" s="1034"/>
      <c r="O60" s="1034"/>
      <c r="P60" s="1034"/>
      <c r="Q60" s="1034"/>
      <c r="R60" s="1034"/>
      <c r="S60" s="1034"/>
      <c r="T60" s="1034"/>
      <c r="U60" s="1034"/>
      <c r="V60" s="1034"/>
      <c r="W60" s="1034"/>
      <c r="X60" s="1034"/>
      <c r="Y60" s="1034"/>
      <c r="Z60" s="1034"/>
      <c r="AA60" s="1320"/>
      <c r="AB60" s="1321" t="s">
        <v>5805</v>
      </c>
      <c r="AC60" s="1322"/>
      <c r="AD60" s="1322"/>
      <c r="AE60" s="1323">
        <v>10000000</v>
      </c>
      <c r="AF60" s="1323"/>
      <c r="AG60" s="1323"/>
      <c r="AH60" s="1323"/>
      <c r="AI60" s="1323"/>
      <c r="AJ60" s="783" t="s">
        <v>5806</v>
      </c>
      <c r="AK60" s="781"/>
      <c r="AL60" s="782"/>
    </row>
    <row r="61" spans="2:42" ht="25.5" customHeight="1">
      <c r="B61" s="985"/>
      <c r="C61" s="986"/>
      <c r="D61" s="986"/>
      <c r="E61" s="987"/>
      <c r="F61" s="960" t="s">
        <v>5116</v>
      </c>
      <c r="G61" s="954"/>
      <c r="H61" s="954"/>
      <c r="I61" s="954"/>
      <c r="J61" s="954"/>
      <c r="K61" s="955"/>
      <c r="L61" s="1241"/>
      <c r="M61" s="1309"/>
      <c r="N61" s="1309"/>
      <c r="O61" s="1309"/>
      <c r="P61" s="1309"/>
      <c r="Q61" s="1313"/>
      <c r="R61" s="1317" t="s">
        <v>450</v>
      </c>
      <c r="S61" s="1072"/>
      <c r="T61" s="1072"/>
      <c r="U61" s="1072"/>
      <c r="V61" s="1072"/>
      <c r="W61" s="1073"/>
      <c r="X61" s="961" t="s">
        <v>451</v>
      </c>
      <c r="Y61" s="962"/>
      <c r="Z61" s="962"/>
      <c r="AA61" s="963"/>
      <c r="AB61" s="1318"/>
      <c r="AC61" s="969"/>
      <c r="AD61" s="969"/>
      <c r="AE61" s="969"/>
      <c r="AF61" s="969"/>
      <c r="AG61" s="969"/>
      <c r="AH61" s="969"/>
      <c r="AI61" s="969"/>
      <c r="AJ61" s="969"/>
      <c r="AK61" s="969"/>
      <c r="AL61" s="970"/>
    </row>
    <row r="62" spans="2:42" ht="25.5" customHeight="1">
      <c r="B62" s="985"/>
      <c r="C62" s="986"/>
      <c r="D62" s="986"/>
      <c r="E62" s="987"/>
      <c r="F62" s="971" t="s">
        <v>452</v>
      </c>
      <c r="G62" s="971"/>
      <c r="H62" s="971"/>
      <c r="I62" s="971"/>
      <c r="J62" s="971"/>
      <c r="K62" s="972"/>
      <c r="L62" s="962" t="s">
        <v>1026</v>
      </c>
      <c r="M62" s="962"/>
      <c r="N62" s="962"/>
      <c r="O62" s="962"/>
      <c r="P62" s="962"/>
      <c r="Q62" s="962"/>
      <c r="R62" s="962"/>
      <c r="S62" s="962"/>
      <c r="T62" s="962"/>
      <c r="U62" s="963"/>
      <c r="V62" s="1016" t="s">
        <v>5107</v>
      </c>
      <c r="W62" s="1017"/>
      <c r="X62" s="1017"/>
      <c r="Y62" s="1017"/>
      <c r="Z62" s="1017"/>
      <c r="AA62" s="1017"/>
      <c r="AB62" s="1017"/>
      <c r="AC62" s="1017"/>
      <c r="AD62" s="1017"/>
      <c r="AE62" s="1017"/>
      <c r="AF62" s="1017"/>
      <c r="AG62" s="1017"/>
      <c r="AH62" s="1017"/>
      <c r="AI62" s="1017"/>
      <c r="AJ62" s="1017"/>
      <c r="AK62" s="1017"/>
      <c r="AL62" s="1018"/>
    </row>
    <row r="63" spans="2:42" ht="25.5" customHeight="1">
      <c r="B63" s="985"/>
      <c r="C63" s="986"/>
      <c r="D63" s="986"/>
      <c r="E63" s="987"/>
      <c r="F63" s="973"/>
      <c r="G63" s="973"/>
      <c r="H63" s="973"/>
      <c r="I63" s="973"/>
      <c r="J63" s="973"/>
      <c r="K63" s="974"/>
      <c r="L63" s="432" t="s">
        <v>75</v>
      </c>
      <c r="M63" s="981"/>
      <c r="N63" s="981"/>
      <c r="O63" s="981"/>
      <c r="P63" s="981"/>
      <c r="Q63" s="939" t="s">
        <v>7</v>
      </c>
      <c r="R63" s="940"/>
      <c r="S63" s="940"/>
      <c r="T63" s="940"/>
      <c r="U63" s="941"/>
      <c r="V63" s="1019"/>
      <c r="W63" s="1020"/>
      <c r="X63" s="1020"/>
      <c r="Y63" s="1020"/>
      <c r="Z63" s="1020"/>
      <c r="AA63" s="1020"/>
      <c r="AB63" s="1020"/>
      <c r="AC63" s="1020"/>
      <c r="AD63" s="1020"/>
      <c r="AE63" s="1020"/>
      <c r="AF63" s="1020"/>
      <c r="AG63" s="1020"/>
      <c r="AH63" s="1020"/>
      <c r="AI63" s="1020"/>
      <c r="AJ63" s="1020"/>
      <c r="AK63" s="1020"/>
      <c r="AL63" s="1021"/>
    </row>
    <row r="64" spans="2:42" ht="13.5" hidden="1" customHeight="1">
      <c r="B64" s="985"/>
      <c r="C64" s="986"/>
      <c r="D64" s="986"/>
      <c r="E64" s="987"/>
      <c r="F64" s="1081"/>
      <c r="G64" s="1081"/>
      <c r="H64" s="1081"/>
      <c r="I64" s="1081"/>
      <c r="J64" s="1081"/>
      <c r="K64" s="1082"/>
      <c r="L64" s="1000" t="s">
        <v>406</v>
      </c>
      <c r="M64" s="1000"/>
      <c r="N64" s="1001"/>
      <c r="O64" s="402" t="s">
        <v>407</v>
      </c>
      <c r="P64" s="402" t="s">
        <v>407</v>
      </c>
      <c r="Q64" s="387" t="s">
        <v>418</v>
      </c>
      <c r="R64" s="402" t="s">
        <v>407</v>
      </c>
      <c r="S64" s="402" t="s">
        <v>407</v>
      </c>
      <c r="T64" s="402" t="s">
        <v>407</v>
      </c>
      <c r="U64" s="402" t="s">
        <v>407</v>
      </c>
      <c r="V64" s="402" t="s">
        <v>407</v>
      </c>
      <c r="W64" s="402" t="s">
        <v>407</v>
      </c>
      <c r="X64" s="387" t="s">
        <v>418</v>
      </c>
      <c r="Y64" s="402" t="s">
        <v>407</v>
      </c>
      <c r="Z64" s="1002"/>
      <c r="AA64" s="1003"/>
      <c r="AB64" s="1003"/>
      <c r="AC64" s="1003"/>
      <c r="AD64" s="1003"/>
      <c r="AE64" s="1003"/>
      <c r="AF64" s="1003"/>
      <c r="AG64" s="1003"/>
      <c r="AH64" s="1003"/>
      <c r="AI64" s="1003"/>
      <c r="AJ64" s="1003"/>
      <c r="AK64" s="1003"/>
      <c r="AL64" s="1004"/>
    </row>
    <row r="65" spans="2:40" ht="25.5" hidden="1" customHeight="1">
      <c r="B65" s="985"/>
      <c r="C65" s="986"/>
      <c r="D65" s="986"/>
      <c r="E65" s="987"/>
      <c r="F65" s="1237" t="s">
        <v>453</v>
      </c>
      <c r="G65" s="972"/>
      <c r="H65" s="1005" t="s">
        <v>454</v>
      </c>
      <c r="I65" s="988"/>
      <c r="J65" s="988"/>
      <c r="K65" s="989"/>
      <c r="L65" s="1346" t="s">
        <v>455</v>
      </c>
      <c r="M65" s="1347"/>
      <c r="N65" s="1347"/>
      <c r="O65" s="1347"/>
      <c r="P65" s="1347"/>
      <c r="Q65" s="1347"/>
      <c r="R65" s="1347"/>
      <c r="S65" s="1348"/>
      <c r="T65" s="1349" t="s">
        <v>456</v>
      </c>
      <c r="U65" s="1350"/>
      <c r="V65" s="1350"/>
      <c r="W65" s="1350"/>
      <c r="X65" s="1350"/>
      <c r="Y65" s="1350"/>
      <c r="Z65" s="1350"/>
      <c r="AA65" s="1350"/>
      <c r="AB65" s="1350"/>
      <c r="AC65" s="1350"/>
      <c r="AD65" s="1350"/>
      <c r="AE65" s="1350"/>
      <c r="AF65" s="1350"/>
      <c r="AG65" s="1350"/>
      <c r="AH65" s="1350"/>
      <c r="AI65" s="1350"/>
      <c r="AJ65" s="1350"/>
      <c r="AK65" s="1350"/>
      <c r="AL65" s="1351"/>
    </row>
    <row r="66" spans="2:40" ht="13.5" hidden="1" customHeight="1">
      <c r="B66" s="985"/>
      <c r="C66" s="986"/>
      <c r="D66" s="986"/>
      <c r="E66" s="987"/>
      <c r="F66" s="1079"/>
      <c r="G66" s="974"/>
      <c r="H66" s="1013"/>
      <c r="I66" s="1011"/>
      <c r="J66" s="1011"/>
      <c r="K66" s="1012"/>
      <c r="L66" s="999" t="s">
        <v>406</v>
      </c>
      <c r="M66" s="1000"/>
      <c r="N66" s="1001"/>
      <c r="O66" s="350" t="s">
        <v>407</v>
      </c>
      <c r="P66" s="350" t="s">
        <v>407</v>
      </c>
      <c r="Q66" s="350" t="s">
        <v>407</v>
      </c>
      <c r="R66" s="350" t="s">
        <v>407</v>
      </c>
      <c r="S66" s="350" t="s">
        <v>407</v>
      </c>
      <c r="T66" s="1352"/>
      <c r="U66" s="1353"/>
      <c r="V66" s="1353"/>
      <c r="W66" s="1353"/>
      <c r="X66" s="1353"/>
      <c r="Y66" s="1353"/>
      <c r="Z66" s="1353"/>
      <c r="AA66" s="1353"/>
      <c r="AB66" s="1353"/>
      <c r="AC66" s="1353"/>
      <c r="AD66" s="1353"/>
      <c r="AE66" s="1353"/>
      <c r="AF66" s="1353"/>
      <c r="AG66" s="1353"/>
      <c r="AH66" s="1353"/>
      <c r="AI66" s="1353"/>
      <c r="AJ66" s="1353"/>
      <c r="AK66" s="1353"/>
      <c r="AL66" s="1354"/>
    </row>
    <row r="67" spans="2:40" ht="25.5" hidden="1" customHeight="1">
      <c r="B67" s="985"/>
      <c r="C67" s="986"/>
      <c r="D67" s="986"/>
      <c r="E67" s="987"/>
      <c r="F67" s="1079"/>
      <c r="G67" s="974"/>
      <c r="H67" s="960" t="s">
        <v>457</v>
      </c>
      <c r="I67" s="954"/>
      <c r="J67" s="954"/>
      <c r="K67" s="955"/>
      <c r="L67" s="1355" t="s">
        <v>458</v>
      </c>
      <c r="M67" s="1356"/>
      <c r="N67" s="1356"/>
      <c r="O67" s="1356"/>
      <c r="P67" s="1356"/>
      <c r="Q67" s="1356"/>
      <c r="R67" s="380"/>
      <c r="S67" s="1357" t="s">
        <v>407</v>
      </c>
      <c r="T67" s="1358"/>
      <c r="U67" s="1358"/>
      <c r="V67" s="1358"/>
      <c r="W67" s="1358"/>
      <c r="X67" s="1358"/>
      <c r="Y67" s="1358"/>
      <c r="Z67" s="1358"/>
      <c r="AA67" s="1358"/>
      <c r="AB67" s="1358"/>
      <c r="AC67" s="1358"/>
      <c r="AD67" s="1358"/>
      <c r="AE67" s="1359"/>
      <c r="AF67" s="1349" t="s">
        <v>420</v>
      </c>
      <c r="AG67" s="1350"/>
      <c r="AH67" s="1350"/>
      <c r="AI67" s="1350"/>
      <c r="AJ67" s="1350"/>
      <c r="AK67" s="1350"/>
      <c r="AL67" s="1351"/>
    </row>
    <row r="68" spans="2:40" ht="25.5" hidden="1" customHeight="1">
      <c r="B68" s="985"/>
      <c r="C68" s="986"/>
      <c r="D68" s="986"/>
      <c r="E68" s="987"/>
      <c r="F68" s="1079"/>
      <c r="G68" s="974"/>
      <c r="H68" s="1237" t="s">
        <v>459</v>
      </c>
      <c r="I68" s="971"/>
      <c r="J68" s="971"/>
      <c r="K68" s="972"/>
      <c r="L68" s="1334"/>
      <c r="M68" s="1335"/>
      <c r="N68" s="1335"/>
      <c r="O68" s="1335"/>
      <c r="P68" s="1335"/>
      <c r="Q68" s="1335"/>
      <c r="R68" s="1335"/>
      <c r="S68" s="1335"/>
      <c r="T68" s="1335"/>
      <c r="U68" s="1335"/>
      <c r="V68" s="1335"/>
      <c r="W68" s="1335"/>
      <c r="X68" s="1335"/>
      <c r="Y68" s="1336"/>
      <c r="Z68" s="1337" t="s">
        <v>460</v>
      </c>
      <c r="AA68" s="1338"/>
      <c r="AB68" s="1338"/>
      <c r="AC68" s="1338"/>
      <c r="AD68" s="1338"/>
      <c r="AE68" s="1338"/>
      <c r="AF68" s="1338"/>
      <c r="AG68" s="1338"/>
      <c r="AH68" s="1338"/>
      <c r="AI68" s="1338"/>
      <c r="AJ68" s="1338"/>
      <c r="AK68" s="1338"/>
      <c r="AL68" s="1339"/>
    </row>
    <row r="69" spans="2:40" ht="25.5" hidden="1" customHeight="1">
      <c r="B69" s="985"/>
      <c r="C69" s="986"/>
      <c r="D69" s="986"/>
      <c r="E69" s="987"/>
      <c r="F69" s="1079"/>
      <c r="G69" s="974"/>
      <c r="H69" s="1079"/>
      <c r="I69" s="973"/>
      <c r="J69" s="973"/>
      <c r="K69" s="974"/>
      <c r="L69" s="1334"/>
      <c r="M69" s="1335"/>
      <c r="N69" s="1335"/>
      <c r="O69" s="1335"/>
      <c r="P69" s="1335"/>
      <c r="Q69" s="1335"/>
      <c r="R69" s="1335"/>
      <c r="S69" s="1335"/>
      <c r="T69" s="1335"/>
      <c r="U69" s="1335"/>
      <c r="V69" s="1335"/>
      <c r="W69" s="1335"/>
      <c r="X69" s="1335"/>
      <c r="Y69" s="1336"/>
      <c r="Z69" s="1340" t="s">
        <v>461</v>
      </c>
      <c r="AA69" s="1341"/>
      <c r="AB69" s="1341"/>
      <c r="AC69" s="1341"/>
      <c r="AD69" s="1341"/>
      <c r="AE69" s="1341"/>
      <c r="AF69" s="1341"/>
      <c r="AG69" s="1341"/>
      <c r="AH69" s="1341"/>
      <c r="AI69" s="1341"/>
      <c r="AJ69" s="1341"/>
      <c r="AK69" s="1341"/>
      <c r="AL69" s="1342"/>
    </row>
    <row r="70" spans="2:40" ht="13.5" hidden="1" customHeight="1">
      <c r="B70" s="985"/>
      <c r="C70" s="986"/>
      <c r="D70" s="986"/>
      <c r="E70" s="987"/>
      <c r="F70" s="1079"/>
      <c r="G70" s="974"/>
      <c r="H70" s="1079"/>
      <c r="I70" s="973"/>
      <c r="J70" s="973"/>
      <c r="K70" s="974"/>
      <c r="L70" s="1219" t="s">
        <v>406</v>
      </c>
      <c r="M70" s="1220"/>
      <c r="N70" s="1221"/>
      <c r="O70" s="350" t="s">
        <v>407</v>
      </c>
      <c r="P70" s="350" t="s">
        <v>407</v>
      </c>
      <c r="Q70" s="350" t="s">
        <v>407</v>
      </c>
      <c r="R70" s="350" t="s">
        <v>407</v>
      </c>
      <c r="S70" s="350" t="s">
        <v>407</v>
      </c>
      <c r="T70" s="350" t="s">
        <v>407</v>
      </c>
      <c r="U70" s="350" t="s">
        <v>407</v>
      </c>
      <c r="V70" s="350" t="s">
        <v>407</v>
      </c>
      <c r="W70" s="350" t="s">
        <v>407</v>
      </c>
      <c r="X70" s="350" t="s">
        <v>407</v>
      </c>
      <c r="Y70" s="350" t="s">
        <v>407</v>
      </c>
      <c r="Z70" s="350" t="s">
        <v>407</v>
      </c>
      <c r="AA70" s="350" t="s">
        <v>407</v>
      </c>
      <c r="AB70" s="350" t="s">
        <v>407</v>
      </c>
      <c r="AC70" s="350" t="s">
        <v>407</v>
      </c>
      <c r="AD70" s="350" t="s">
        <v>407</v>
      </c>
      <c r="AE70" s="350" t="s">
        <v>407</v>
      </c>
      <c r="AF70" s="350" t="s">
        <v>407</v>
      </c>
      <c r="AG70" s="350" t="s">
        <v>407</v>
      </c>
      <c r="AH70" s="350" t="s">
        <v>407</v>
      </c>
      <c r="AI70" s="1343"/>
      <c r="AJ70" s="1344"/>
      <c r="AK70" s="1344"/>
      <c r="AL70" s="1345"/>
    </row>
    <row r="71" spans="2:40" ht="13.5" hidden="1" customHeight="1">
      <c r="B71" s="985"/>
      <c r="C71" s="986"/>
      <c r="D71" s="986"/>
      <c r="E71" s="987"/>
      <c r="F71" s="1080"/>
      <c r="G71" s="1082"/>
      <c r="H71" s="1080"/>
      <c r="I71" s="1081"/>
      <c r="J71" s="1081"/>
      <c r="K71" s="1082"/>
      <c r="L71" s="1185"/>
      <c r="M71" s="1186"/>
      <c r="N71" s="1042"/>
      <c r="O71" s="402" t="s">
        <v>407</v>
      </c>
      <c r="P71" s="402" t="s">
        <v>407</v>
      </c>
      <c r="Q71" s="402" t="s">
        <v>407</v>
      </c>
      <c r="R71" s="402" t="s">
        <v>407</v>
      </c>
      <c r="S71" s="402" t="s">
        <v>407</v>
      </c>
      <c r="T71" s="402" t="s">
        <v>407</v>
      </c>
      <c r="U71" s="402" t="s">
        <v>407</v>
      </c>
      <c r="V71" s="402" t="s">
        <v>407</v>
      </c>
      <c r="W71" s="402" t="s">
        <v>407</v>
      </c>
      <c r="X71" s="402" t="s">
        <v>407</v>
      </c>
      <c r="Y71" s="402" t="s">
        <v>407</v>
      </c>
      <c r="Z71" s="402" t="s">
        <v>407</v>
      </c>
      <c r="AA71" s="402" t="s">
        <v>407</v>
      </c>
      <c r="AB71" s="402" t="s">
        <v>407</v>
      </c>
      <c r="AC71" s="402" t="s">
        <v>407</v>
      </c>
      <c r="AD71" s="402" t="s">
        <v>407</v>
      </c>
      <c r="AE71" s="402" t="s">
        <v>407</v>
      </c>
      <c r="AF71" s="402" t="s">
        <v>407</v>
      </c>
      <c r="AG71" s="402" t="s">
        <v>407</v>
      </c>
      <c r="AH71" s="402" t="s">
        <v>407</v>
      </c>
      <c r="AI71" s="1190"/>
      <c r="AJ71" s="1191"/>
      <c r="AK71" s="1191"/>
      <c r="AL71" s="1192"/>
    </row>
    <row r="72" spans="2:40" ht="25.5" hidden="1" customHeight="1">
      <c r="B72" s="985"/>
      <c r="C72" s="986"/>
      <c r="D72" s="986"/>
      <c r="E72" s="987"/>
      <c r="F72" s="988" t="s">
        <v>59</v>
      </c>
      <c r="G72" s="988"/>
      <c r="H72" s="988"/>
      <c r="I72" s="988"/>
      <c r="J72" s="988"/>
      <c r="K72" s="989"/>
      <c r="L72" s="1330"/>
      <c r="M72" s="1331"/>
      <c r="N72" s="1331"/>
      <c r="O72" s="1332"/>
      <c r="P72" s="1332"/>
      <c r="Q72" s="1332"/>
      <c r="R72" s="1331"/>
      <c r="S72" s="1331"/>
      <c r="T72" s="1331"/>
      <c r="U72" s="1333"/>
      <c r="V72" s="993" t="s">
        <v>443</v>
      </c>
      <c r="W72" s="994"/>
      <c r="X72" s="994"/>
      <c r="Y72" s="994"/>
      <c r="Z72" s="994"/>
      <c r="AA72" s="994"/>
      <c r="AB72" s="994"/>
      <c r="AC72" s="994"/>
      <c r="AD72" s="994"/>
      <c r="AE72" s="994"/>
      <c r="AF72" s="994"/>
      <c r="AG72" s="994"/>
      <c r="AH72" s="994"/>
      <c r="AI72" s="994"/>
      <c r="AJ72" s="994"/>
      <c r="AK72" s="994"/>
      <c r="AL72" s="995"/>
    </row>
    <row r="73" spans="2:40" ht="13.5" hidden="1" customHeight="1">
      <c r="B73" s="985"/>
      <c r="C73" s="986"/>
      <c r="D73" s="986"/>
      <c r="E73" s="987"/>
      <c r="F73" s="997" t="s">
        <v>462</v>
      </c>
      <c r="G73" s="997"/>
      <c r="H73" s="997"/>
      <c r="I73" s="997"/>
      <c r="J73" s="997"/>
      <c r="K73" s="998"/>
      <c r="L73" s="999" t="s">
        <v>406</v>
      </c>
      <c r="M73" s="1000"/>
      <c r="N73" s="1001"/>
      <c r="O73" s="402" t="s">
        <v>407</v>
      </c>
      <c r="P73" s="402" t="s">
        <v>407</v>
      </c>
      <c r="Q73" s="402" t="s">
        <v>407</v>
      </c>
      <c r="R73" s="402" t="s">
        <v>407</v>
      </c>
      <c r="S73" s="402" t="s">
        <v>407</v>
      </c>
      <c r="T73" s="402" t="s">
        <v>407</v>
      </c>
      <c r="U73" s="402" t="s">
        <v>407</v>
      </c>
      <c r="V73" s="402" t="s">
        <v>407</v>
      </c>
      <c r="W73" s="402" t="s">
        <v>407</v>
      </c>
      <c r="X73" s="402" t="s">
        <v>407</v>
      </c>
      <c r="Y73" s="402" t="s">
        <v>407</v>
      </c>
      <c r="Z73" s="402" t="s">
        <v>407</v>
      </c>
      <c r="AA73" s="402" t="s">
        <v>407</v>
      </c>
      <c r="AB73" s="402" t="s">
        <v>407</v>
      </c>
      <c r="AC73" s="402" t="s">
        <v>407</v>
      </c>
      <c r="AD73" s="402" t="s">
        <v>407</v>
      </c>
      <c r="AE73" s="402" t="s">
        <v>407</v>
      </c>
      <c r="AF73" s="402" t="s">
        <v>407</v>
      </c>
      <c r="AG73" s="402" t="s">
        <v>407</v>
      </c>
      <c r="AH73" s="402" t="s">
        <v>407</v>
      </c>
      <c r="AI73" s="1002"/>
      <c r="AJ73" s="1003"/>
      <c r="AK73" s="1003"/>
      <c r="AL73" s="1004"/>
    </row>
    <row r="74" spans="2:40" ht="25.5" hidden="1" customHeight="1">
      <c r="B74" s="985"/>
      <c r="C74" s="986"/>
      <c r="D74" s="986"/>
      <c r="E74" s="987"/>
      <c r="F74" s="997"/>
      <c r="G74" s="997"/>
      <c r="H74" s="997"/>
      <c r="I74" s="997"/>
      <c r="J74" s="997"/>
      <c r="K74" s="998"/>
      <c r="L74" s="1334"/>
      <c r="M74" s="1335"/>
      <c r="N74" s="1335"/>
      <c r="O74" s="1335"/>
      <c r="P74" s="1335"/>
      <c r="Q74" s="1335"/>
      <c r="R74" s="1335"/>
      <c r="S74" s="1335"/>
      <c r="T74" s="1335"/>
      <c r="U74" s="1335"/>
      <c r="V74" s="1335"/>
      <c r="W74" s="1335"/>
      <c r="X74" s="1335"/>
      <c r="Y74" s="1336"/>
      <c r="Z74" s="994" t="s">
        <v>444</v>
      </c>
      <c r="AA74" s="994"/>
      <c r="AB74" s="994"/>
      <c r="AC74" s="994"/>
      <c r="AD74" s="994"/>
      <c r="AE74" s="994"/>
      <c r="AF74" s="994"/>
      <c r="AG74" s="994"/>
      <c r="AH74" s="994"/>
      <c r="AI74" s="994"/>
      <c r="AJ74" s="994"/>
      <c r="AK74" s="994"/>
      <c r="AL74" s="995"/>
    </row>
    <row r="75" spans="2:40" ht="13.5" hidden="1" customHeight="1">
      <c r="B75" s="985"/>
      <c r="C75" s="986"/>
      <c r="D75" s="986"/>
      <c r="E75" s="987"/>
      <c r="F75" s="954"/>
      <c r="G75" s="954"/>
      <c r="H75" s="954"/>
      <c r="I75" s="954"/>
      <c r="J75" s="954"/>
      <c r="K75" s="955"/>
      <c r="L75" s="999" t="s">
        <v>406</v>
      </c>
      <c r="M75" s="1000"/>
      <c r="N75" s="1001"/>
      <c r="O75" s="402" t="s">
        <v>407</v>
      </c>
      <c r="P75" s="402" t="s">
        <v>407</v>
      </c>
      <c r="Q75" s="402" t="s">
        <v>407</v>
      </c>
      <c r="R75" s="402" t="s">
        <v>407</v>
      </c>
      <c r="S75" s="402" t="s">
        <v>407</v>
      </c>
      <c r="T75" s="402" t="s">
        <v>407</v>
      </c>
      <c r="U75" s="402" t="s">
        <v>407</v>
      </c>
      <c r="V75" s="402" t="s">
        <v>407</v>
      </c>
      <c r="W75" s="402" t="s">
        <v>407</v>
      </c>
      <c r="X75" s="402" t="s">
        <v>407</v>
      </c>
      <c r="Y75" s="402" t="s">
        <v>407</v>
      </c>
      <c r="Z75" s="402" t="s">
        <v>407</v>
      </c>
      <c r="AA75" s="402" t="s">
        <v>407</v>
      </c>
      <c r="AB75" s="402" t="s">
        <v>407</v>
      </c>
      <c r="AC75" s="402" t="s">
        <v>407</v>
      </c>
      <c r="AD75" s="402" t="s">
        <v>407</v>
      </c>
      <c r="AE75" s="402" t="s">
        <v>407</v>
      </c>
      <c r="AF75" s="402" t="s">
        <v>407</v>
      </c>
      <c r="AG75" s="402" t="s">
        <v>407</v>
      </c>
      <c r="AH75" s="402" t="s">
        <v>407</v>
      </c>
      <c r="AI75" s="1002"/>
      <c r="AJ75" s="1003"/>
      <c r="AK75" s="1003"/>
      <c r="AL75" s="1004"/>
    </row>
    <row r="76" spans="2:40" ht="25.5" customHeight="1" thickBot="1">
      <c r="B76" s="1306"/>
      <c r="C76" s="1307"/>
      <c r="D76" s="1307"/>
      <c r="E76" s="1308"/>
      <c r="F76" s="1290" t="s">
        <v>463</v>
      </c>
      <c r="G76" s="1290"/>
      <c r="H76" s="1290"/>
      <c r="I76" s="1290"/>
      <c r="J76" s="1290"/>
      <c r="K76" s="1291"/>
      <c r="L76" s="1324"/>
      <c r="M76" s="1325"/>
      <c r="N76" s="1325"/>
      <c r="O76" s="1326"/>
      <c r="P76" s="1327"/>
      <c r="Q76" s="1328"/>
      <c r="R76" s="1328"/>
      <c r="S76" s="1328"/>
      <c r="T76" s="1328"/>
      <c r="U76" s="1328"/>
      <c r="V76" s="1328"/>
      <c r="W76" s="1328"/>
      <c r="X76" s="1328"/>
      <c r="Y76" s="1328"/>
      <c r="Z76" s="1328"/>
      <c r="AA76" s="1328"/>
      <c r="AB76" s="1328"/>
      <c r="AC76" s="1328"/>
      <c r="AD76" s="1328"/>
      <c r="AE76" s="1328"/>
      <c r="AF76" s="1328"/>
      <c r="AG76" s="1328"/>
      <c r="AH76" s="1328"/>
      <c r="AI76" s="1328"/>
      <c r="AJ76" s="1328"/>
      <c r="AK76" s="1328"/>
      <c r="AL76" s="1329"/>
      <c r="AN76" s="458" t="s">
        <v>5178</v>
      </c>
    </row>
    <row r="77" spans="2:40" hidden="1">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row>
    <row r="78" spans="2:40" hidden="1">
      <c r="B78" s="1095" t="s">
        <v>5140</v>
      </c>
      <c r="C78" s="1096"/>
      <c r="D78" s="1096"/>
      <c r="E78" s="1096"/>
      <c r="F78" s="1096"/>
      <c r="G78" s="1096"/>
      <c r="H78" s="1096"/>
      <c r="I78" s="1096"/>
      <c r="J78" s="1096"/>
      <c r="K78" s="1097"/>
      <c r="L78" s="1112"/>
      <c r="M78" s="1126"/>
      <c r="N78" s="1126"/>
      <c r="O78" s="1126"/>
      <c r="P78" s="1126"/>
      <c r="Q78" s="1126"/>
      <c r="R78" s="1126"/>
      <c r="S78" s="1126"/>
      <c r="T78" s="1113"/>
      <c r="U78" s="1128" t="s">
        <v>464</v>
      </c>
      <c r="V78" s="1112"/>
      <c r="W78" s="1126"/>
      <c r="X78" s="1126"/>
      <c r="Y78" s="1126"/>
      <c r="Z78" s="1126"/>
      <c r="AA78" s="1126"/>
      <c r="AB78" s="1126"/>
      <c r="AC78" s="1113"/>
      <c r="AD78" s="1063" t="s">
        <v>465</v>
      </c>
      <c r="AE78" s="1063"/>
      <c r="AF78" s="1063"/>
      <c r="AG78" s="1063"/>
      <c r="AH78" s="1112"/>
      <c r="AI78" s="1113"/>
      <c r="AJ78" s="1116" t="s">
        <v>466</v>
      </c>
      <c r="AK78" s="1116"/>
      <c r="AL78" s="1117"/>
    </row>
    <row r="79" spans="2:40" ht="14.25" hidden="1" thickBot="1">
      <c r="B79" s="1098"/>
      <c r="C79" s="1099"/>
      <c r="D79" s="1099"/>
      <c r="E79" s="1099"/>
      <c r="F79" s="1099"/>
      <c r="G79" s="1099"/>
      <c r="H79" s="1099"/>
      <c r="I79" s="1099"/>
      <c r="J79" s="1099"/>
      <c r="K79" s="1100"/>
      <c r="L79" s="1114"/>
      <c r="M79" s="1127"/>
      <c r="N79" s="1127"/>
      <c r="O79" s="1127"/>
      <c r="P79" s="1127"/>
      <c r="Q79" s="1127"/>
      <c r="R79" s="1127"/>
      <c r="S79" s="1127"/>
      <c r="T79" s="1115"/>
      <c r="U79" s="1129"/>
      <c r="V79" s="1114"/>
      <c r="W79" s="1127"/>
      <c r="X79" s="1127"/>
      <c r="Y79" s="1127"/>
      <c r="Z79" s="1127"/>
      <c r="AA79" s="1127"/>
      <c r="AB79" s="1127"/>
      <c r="AC79" s="1115"/>
      <c r="AD79" s="1130"/>
      <c r="AE79" s="1130"/>
      <c r="AF79" s="1130"/>
      <c r="AG79" s="1130"/>
      <c r="AH79" s="1114"/>
      <c r="AI79" s="1115"/>
      <c r="AJ79" s="1118"/>
      <c r="AK79" s="1118"/>
      <c r="AL79" s="1119"/>
      <c r="AN79" s="458" t="s">
        <v>5178</v>
      </c>
    </row>
    <row r="80" spans="2:40" hidden="1">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row>
    <row r="81" spans="2:38">
      <c r="B81" s="1363" t="s">
        <v>492</v>
      </c>
      <c r="C81" s="1422" t="s">
        <v>493</v>
      </c>
      <c r="D81" s="1062"/>
      <c r="E81" s="1423"/>
      <c r="F81" s="1430" t="s">
        <v>494</v>
      </c>
      <c r="G81" s="1431"/>
      <c r="H81" s="1431"/>
      <c r="I81" s="1431"/>
      <c r="J81" s="1431"/>
      <c r="K81" s="1431"/>
      <c r="L81" s="1431"/>
      <c r="M81" s="1431"/>
      <c r="N81" s="1431"/>
      <c r="O81" s="1431"/>
      <c r="P81" s="1431"/>
      <c r="Q81" s="1431"/>
      <c r="R81" s="1431"/>
      <c r="S81" s="1431"/>
      <c r="T81" s="1431"/>
      <c r="U81" s="1431"/>
      <c r="V81" s="1431"/>
      <c r="W81" s="1431"/>
      <c r="X81" s="1431"/>
      <c r="Y81" s="1431"/>
      <c r="Z81" s="1431"/>
      <c r="AA81" s="1431"/>
      <c r="AB81" s="1431"/>
      <c r="AC81" s="1431"/>
      <c r="AD81" s="1431"/>
      <c r="AE81" s="1431"/>
      <c r="AF81" s="1431"/>
      <c r="AG81" s="1431"/>
      <c r="AH81" s="1431"/>
      <c r="AI81" s="1431"/>
      <c r="AJ81" s="1431"/>
      <c r="AK81" s="1431"/>
      <c r="AL81" s="1432"/>
    </row>
    <row r="82" spans="2:38" ht="25.5" customHeight="1">
      <c r="B82" s="1364"/>
      <c r="C82" s="1424"/>
      <c r="D82" s="1425"/>
      <c r="E82" s="1426"/>
      <c r="F82" s="1397" t="s">
        <v>74</v>
      </c>
      <c r="G82" s="1397"/>
      <c r="H82" s="1397"/>
      <c r="I82" s="1397"/>
      <c r="J82" s="1397"/>
      <c r="K82" s="1414"/>
      <c r="L82" s="1106" t="s">
        <v>35</v>
      </c>
      <c r="M82" s="1107"/>
      <c r="N82" s="1107"/>
      <c r="O82" s="1107"/>
      <c r="P82" s="1107"/>
      <c r="Q82" s="1111"/>
      <c r="R82" s="1106" t="s">
        <v>5819</v>
      </c>
      <c r="S82" s="1107"/>
      <c r="T82" s="1111"/>
      <c r="U82" s="394" t="s">
        <v>75</v>
      </c>
      <c r="V82" s="1106"/>
      <c r="W82" s="1107"/>
      <c r="X82" s="1107"/>
      <c r="Y82" s="1107"/>
      <c r="Z82" s="385" t="s">
        <v>7</v>
      </c>
      <c r="AA82" s="1433" t="s">
        <v>495</v>
      </c>
      <c r="AB82" s="1434"/>
      <c r="AC82" s="1434"/>
      <c r="AD82" s="1434"/>
      <c r="AE82" s="1434"/>
      <c r="AF82" s="1434"/>
      <c r="AG82" s="1434"/>
      <c r="AH82" s="1434"/>
      <c r="AI82" s="1434"/>
      <c r="AJ82" s="1434"/>
      <c r="AK82" s="1434"/>
      <c r="AL82" s="1435"/>
    </row>
    <row r="83" spans="2:38" ht="25.5" customHeight="1">
      <c r="B83" s="1364"/>
      <c r="C83" s="1424"/>
      <c r="D83" s="1425"/>
      <c r="E83" s="1426"/>
      <c r="F83" s="1397" t="s">
        <v>151</v>
      </c>
      <c r="G83" s="1397"/>
      <c r="H83" s="1397"/>
      <c r="I83" s="1397"/>
      <c r="J83" s="1397"/>
      <c r="K83" s="1414"/>
      <c r="L83" s="1252" t="s">
        <v>496</v>
      </c>
      <c r="M83" s="1250"/>
      <c r="N83" s="1106"/>
      <c r="O83" s="1111"/>
      <c r="P83" s="384" t="s">
        <v>497</v>
      </c>
      <c r="Q83" s="1106"/>
      <c r="R83" s="1111"/>
      <c r="S83" s="385" t="s">
        <v>401</v>
      </c>
      <c r="T83" s="1106"/>
      <c r="U83" s="1111"/>
      <c r="V83" s="390" t="s">
        <v>402</v>
      </c>
      <c r="W83" s="1131"/>
      <c r="X83" s="1131"/>
      <c r="Y83" s="1131"/>
      <c r="Z83" s="1131"/>
      <c r="AA83" s="1131"/>
      <c r="AB83" s="1131"/>
      <c r="AC83" s="1131"/>
      <c r="AD83" s="1131"/>
      <c r="AE83" s="1131"/>
      <c r="AF83" s="1131"/>
      <c r="AG83" s="1131"/>
      <c r="AH83" s="1131"/>
      <c r="AI83" s="1131"/>
      <c r="AJ83" s="1131"/>
      <c r="AK83" s="1131"/>
      <c r="AL83" s="1132"/>
    </row>
    <row r="84" spans="2:38" ht="25.5" customHeight="1">
      <c r="B84" s="1364"/>
      <c r="C84" s="1424"/>
      <c r="D84" s="1425"/>
      <c r="E84" s="1426"/>
      <c r="F84" s="971" t="s">
        <v>5109</v>
      </c>
      <c r="G84" s="971"/>
      <c r="H84" s="971"/>
      <c r="I84" s="971"/>
      <c r="J84" s="971"/>
      <c r="K84" s="972"/>
      <c r="L84" s="1252" t="s">
        <v>496</v>
      </c>
      <c r="M84" s="1250"/>
      <c r="N84" s="1106"/>
      <c r="O84" s="1111"/>
      <c r="P84" s="390" t="s">
        <v>400</v>
      </c>
      <c r="Q84" s="1476"/>
      <c r="R84" s="1028"/>
      <c r="S84" s="390" t="s">
        <v>401</v>
      </c>
      <c r="T84" s="1476"/>
      <c r="U84" s="1028"/>
      <c r="V84" s="390" t="s">
        <v>402</v>
      </c>
      <c r="W84" s="1434" t="s">
        <v>498</v>
      </c>
      <c r="X84" s="1435"/>
      <c r="Y84" s="1252" t="s">
        <v>496</v>
      </c>
      <c r="Z84" s="1250"/>
      <c r="AA84" s="1106"/>
      <c r="AB84" s="1111"/>
      <c r="AC84" s="390" t="s">
        <v>400</v>
      </c>
      <c r="AD84" s="1476"/>
      <c r="AE84" s="1028"/>
      <c r="AF84" s="390" t="s">
        <v>401</v>
      </c>
      <c r="AG84" s="1476"/>
      <c r="AH84" s="1028"/>
      <c r="AI84" s="390" t="s">
        <v>402</v>
      </c>
      <c r="AJ84" s="1434" t="s">
        <v>499</v>
      </c>
      <c r="AK84" s="1434"/>
      <c r="AL84" s="1435"/>
    </row>
    <row r="85" spans="2:38">
      <c r="B85" s="1364"/>
      <c r="C85" s="1424"/>
      <c r="D85" s="1425"/>
      <c r="E85" s="1426"/>
      <c r="F85" s="1084"/>
      <c r="G85" s="1084"/>
      <c r="H85" s="1084"/>
      <c r="I85" s="1084"/>
      <c r="J85" s="1084"/>
      <c r="K85" s="1085"/>
      <c r="L85" s="1460" t="s">
        <v>500</v>
      </c>
      <c r="M85" s="1461"/>
      <c r="N85" s="1461"/>
      <c r="O85" s="1461"/>
      <c r="P85" s="1461"/>
      <c r="Q85" s="1461"/>
      <c r="R85" s="1461"/>
      <c r="S85" s="1461"/>
      <c r="T85" s="1461"/>
      <c r="U85" s="1461"/>
      <c r="V85" s="1461"/>
      <c r="W85" s="1461"/>
      <c r="X85" s="1461"/>
      <c r="Y85" s="1461"/>
      <c r="Z85" s="1461"/>
      <c r="AA85" s="1461"/>
      <c r="AB85" s="1461"/>
      <c r="AC85" s="1461"/>
      <c r="AD85" s="1461"/>
      <c r="AE85" s="1461"/>
      <c r="AF85" s="1461"/>
      <c r="AG85" s="1461"/>
      <c r="AH85" s="1461"/>
      <c r="AI85" s="1461"/>
      <c r="AJ85" s="1461"/>
      <c r="AK85" s="1461"/>
      <c r="AL85" s="1462"/>
    </row>
    <row r="86" spans="2:38">
      <c r="B86" s="1421"/>
      <c r="C86" s="1427"/>
      <c r="D86" s="1428"/>
      <c r="E86" s="1429"/>
      <c r="F86" s="1081"/>
      <c r="G86" s="1081"/>
      <c r="H86" s="1081"/>
      <c r="I86" s="1081"/>
      <c r="J86" s="1081"/>
      <c r="K86" s="1082"/>
      <c r="L86" s="1463" t="s">
        <v>501</v>
      </c>
      <c r="M86" s="1464"/>
      <c r="N86" s="1464"/>
      <c r="O86" s="1464"/>
      <c r="P86" s="1464"/>
      <c r="Q86" s="1464"/>
      <c r="R86" s="1464"/>
      <c r="S86" s="1464"/>
      <c r="T86" s="1464"/>
      <c r="U86" s="1465">
        <v>44045</v>
      </c>
      <c r="V86" s="1466"/>
      <c r="W86" s="1466"/>
      <c r="X86" s="1466"/>
      <c r="Y86" s="1467"/>
      <c r="Z86" s="1464" t="s">
        <v>502</v>
      </c>
      <c r="AA86" s="1464"/>
      <c r="AB86" s="1464"/>
      <c r="AC86" s="1464"/>
      <c r="AD86" s="1464"/>
      <c r="AE86" s="1464"/>
      <c r="AF86" s="1464"/>
      <c r="AG86" s="1472">
        <f>EDATE(U86,60)-1</f>
        <v>45870</v>
      </c>
      <c r="AH86" s="1473"/>
      <c r="AI86" s="1473"/>
      <c r="AJ86" s="1473"/>
      <c r="AK86" s="1473"/>
      <c r="AL86" s="1474"/>
    </row>
    <row r="87" spans="2:38" hidden="1">
      <c r="AH87" s="1475" t="s">
        <v>5104</v>
      </c>
      <c r="AI87" s="1475"/>
      <c r="AJ87" s="1475"/>
      <c r="AK87" s="1475"/>
      <c r="AL87" s="1475"/>
    </row>
    <row r="88" spans="2:38" ht="25.5" customHeight="1">
      <c r="B88" s="1086" t="s">
        <v>503</v>
      </c>
      <c r="C88" s="1087"/>
      <c r="D88" s="1087"/>
      <c r="E88" s="1088"/>
      <c r="F88" s="1396" t="s">
        <v>59</v>
      </c>
      <c r="G88" s="1397"/>
      <c r="H88" s="1397"/>
      <c r="I88" s="1397"/>
      <c r="J88" s="1397"/>
      <c r="K88" s="1414"/>
      <c r="L88" s="1477"/>
      <c r="M88" s="1478"/>
      <c r="N88" s="1478"/>
      <c r="O88" s="1478"/>
      <c r="P88" s="1478"/>
      <c r="Q88" s="1478"/>
      <c r="R88" s="1478"/>
      <c r="S88" s="1478"/>
      <c r="T88" s="1478"/>
      <c r="U88" s="1479"/>
      <c r="V88" s="1457" t="s">
        <v>443</v>
      </c>
      <c r="W88" s="1458"/>
      <c r="X88" s="1458"/>
      <c r="Y88" s="1458"/>
      <c r="Z88" s="1458"/>
      <c r="AA88" s="1458"/>
      <c r="AB88" s="1458"/>
      <c r="AC88" s="1458"/>
      <c r="AD88" s="1458"/>
      <c r="AE88" s="1458"/>
      <c r="AF88" s="1458"/>
      <c r="AG88" s="1458"/>
      <c r="AH88" s="1458"/>
      <c r="AI88" s="1458"/>
      <c r="AJ88" s="1458"/>
      <c r="AK88" s="1458"/>
      <c r="AL88" s="1459"/>
    </row>
    <row r="89" spans="2:38" ht="15.75" hidden="1" customHeight="1">
      <c r="B89" s="1089"/>
      <c r="C89" s="1090"/>
      <c r="D89" s="1090"/>
      <c r="E89" s="1091"/>
      <c r="F89" s="1396" t="s">
        <v>5110</v>
      </c>
      <c r="G89" s="1397"/>
      <c r="H89" s="1397"/>
      <c r="I89" s="1397"/>
      <c r="J89" s="1397"/>
      <c r="K89" s="1414"/>
      <c r="L89" s="1376" t="s">
        <v>406</v>
      </c>
      <c r="M89" s="1377"/>
      <c r="N89" s="1378"/>
      <c r="O89" s="315" t="s">
        <v>407</v>
      </c>
      <c r="P89" s="315" t="s">
        <v>407</v>
      </c>
      <c r="Q89" s="315" t="s">
        <v>407</v>
      </c>
      <c r="R89" s="315" t="s">
        <v>407</v>
      </c>
      <c r="S89" s="315" t="s">
        <v>407</v>
      </c>
      <c r="T89" s="315" t="s">
        <v>407</v>
      </c>
      <c r="U89" s="315" t="s">
        <v>407</v>
      </c>
      <c r="V89" s="315" t="s">
        <v>407</v>
      </c>
      <c r="W89" s="315" t="s">
        <v>407</v>
      </c>
      <c r="X89" s="315" t="s">
        <v>407</v>
      </c>
      <c r="Y89" s="315" t="s">
        <v>407</v>
      </c>
      <c r="Z89" s="315" t="s">
        <v>407</v>
      </c>
      <c r="AA89" s="315" t="s">
        <v>407</v>
      </c>
      <c r="AB89" s="315" t="s">
        <v>407</v>
      </c>
      <c r="AC89" s="315" t="s">
        <v>407</v>
      </c>
      <c r="AD89" s="315" t="s">
        <v>407</v>
      </c>
      <c r="AE89" s="315" t="s">
        <v>407</v>
      </c>
      <c r="AF89" s="315" t="s">
        <v>407</v>
      </c>
      <c r="AG89" s="315" t="s">
        <v>407</v>
      </c>
      <c r="AH89" s="315" t="s">
        <v>407</v>
      </c>
      <c r="AI89" s="1408"/>
      <c r="AJ89" s="1409"/>
      <c r="AK89" s="1409"/>
      <c r="AL89" s="1410"/>
    </row>
    <row r="90" spans="2:38" ht="25.5" customHeight="1">
      <c r="B90" s="1089"/>
      <c r="C90" s="1090"/>
      <c r="D90" s="1090"/>
      <c r="E90" s="1091"/>
      <c r="F90" s="1438"/>
      <c r="G90" s="988"/>
      <c r="H90" s="988"/>
      <c r="I90" s="988"/>
      <c r="J90" s="988"/>
      <c r="K90" s="989"/>
      <c r="L90" s="1480"/>
      <c r="M90" s="1481"/>
      <c r="N90" s="1481"/>
      <c r="O90" s="1481"/>
      <c r="P90" s="1481"/>
      <c r="Q90" s="1481"/>
      <c r="R90" s="1481"/>
      <c r="S90" s="1481"/>
      <c r="T90" s="1481"/>
      <c r="U90" s="1481"/>
      <c r="V90" s="1481"/>
      <c r="W90" s="1481"/>
      <c r="X90" s="1481"/>
      <c r="Y90" s="1482"/>
      <c r="Z90" s="1457" t="s">
        <v>444</v>
      </c>
      <c r="AA90" s="1458"/>
      <c r="AB90" s="1458"/>
      <c r="AC90" s="1458"/>
      <c r="AD90" s="1458"/>
      <c r="AE90" s="1458"/>
      <c r="AF90" s="1458"/>
      <c r="AG90" s="1458"/>
      <c r="AH90" s="1458"/>
      <c r="AI90" s="1458"/>
      <c r="AJ90" s="1458"/>
      <c r="AK90" s="1458"/>
      <c r="AL90" s="1459"/>
    </row>
    <row r="91" spans="2:38" ht="15.75" hidden="1" customHeight="1">
      <c r="B91" s="1089"/>
      <c r="C91" s="1090"/>
      <c r="D91" s="1090"/>
      <c r="E91" s="1091"/>
      <c r="F91" s="1013"/>
      <c r="G91" s="1011"/>
      <c r="H91" s="1011"/>
      <c r="I91" s="1011"/>
      <c r="J91" s="1011"/>
      <c r="K91" s="1012"/>
      <c r="L91" s="1376" t="s">
        <v>406</v>
      </c>
      <c r="M91" s="1377"/>
      <c r="N91" s="1378"/>
      <c r="O91" s="315" t="s">
        <v>407</v>
      </c>
      <c r="P91" s="315" t="s">
        <v>407</v>
      </c>
      <c r="Q91" s="315" t="s">
        <v>407</v>
      </c>
      <c r="R91" s="315" t="s">
        <v>407</v>
      </c>
      <c r="S91" s="315" t="s">
        <v>407</v>
      </c>
      <c r="T91" s="315" t="s">
        <v>407</v>
      </c>
      <c r="U91" s="315" t="s">
        <v>407</v>
      </c>
      <c r="V91" s="315" t="s">
        <v>407</v>
      </c>
      <c r="W91" s="315" t="s">
        <v>407</v>
      </c>
      <c r="X91" s="315" t="s">
        <v>407</v>
      </c>
      <c r="Y91" s="315" t="s">
        <v>407</v>
      </c>
      <c r="Z91" s="315" t="s">
        <v>407</v>
      </c>
      <c r="AA91" s="315" t="s">
        <v>407</v>
      </c>
      <c r="AB91" s="315" t="s">
        <v>407</v>
      </c>
      <c r="AC91" s="315" t="s">
        <v>407</v>
      </c>
      <c r="AD91" s="315" t="s">
        <v>407</v>
      </c>
      <c r="AE91" s="315" t="s">
        <v>407</v>
      </c>
      <c r="AF91" s="315" t="s">
        <v>407</v>
      </c>
      <c r="AG91" s="315" t="s">
        <v>407</v>
      </c>
      <c r="AH91" s="315" t="s">
        <v>407</v>
      </c>
      <c r="AI91" s="1408"/>
      <c r="AJ91" s="1409"/>
      <c r="AK91" s="1409"/>
      <c r="AL91" s="1410"/>
    </row>
    <row r="92" spans="2:38" ht="25.5" customHeight="1">
      <c r="B92" s="1089"/>
      <c r="C92" s="1090"/>
      <c r="D92" s="1090"/>
      <c r="E92" s="1091"/>
      <c r="F92" s="1396" t="s">
        <v>8</v>
      </c>
      <c r="G92" s="1397"/>
      <c r="H92" s="1397"/>
      <c r="I92" s="1397"/>
      <c r="J92" s="1397"/>
      <c r="K92" s="1414"/>
      <c r="L92" s="1106" t="s">
        <v>555</v>
      </c>
      <c r="M92" s="1107"/>
      <c r="N92" s="1107"/>
      <c r="O92" s="1106"/>
      <c r="P92" s="1111"/>
      <c r="Q92" s="384" t="s">
        <v>400</v>
      </c>
      <c r="R92" s="1106"/>
      <c r="S92" s="1111"/>
      <c r="T92" s="385" t="s">
        <v>401</v>
      </c>
      <c r="U92" s="1106"/>
      <c r="V92" s="1111"/>
      <c r="W92" s="385" t="s">
        <v>402</v>
      </c>
      <c r="X92" s="1131"/>
      <c r="Y92" s="1131"/>
      <c r="Z92" s="1131"/>
      <c r="AA92" s="1131"/>
      <c r="AB92" s="1131"/>
      <c r="AC92" s="1131"/>
      <c r="AD92" s="1131"/>
      <c r="AE92" s="1131"/>
      <c r="AF92" s="1131"/>
      <c r="AG92" s="1131"/>
      <c r="AH92" s="1131"/>
      <c r="AI92" s="1131"/>
      <c r="AJ92" s="1131"/>
      <c r="AK92" s="1131"/>
      <c r="AL92" s="1132"/>
    </row>
    <row r="93" spans="2:38" ht="25.5" customHeight="1">
      <c r="B93" s="1089"/>
      <c r="C93" s="1090"/>
      <c r="D93" s="1090"/>
      <c r="E93" s="1091"/>
      <c r="F93" s="1397" t="s">
        <v>446</v>
      </c>
      <c r="G93" s="1397"/>
      <c r="H93" s="1397"/>
      <c r="I93" s="1397"/>
      <c r="J93" s="1397"/>
      <c r="K93" s="1414"/>
      <c r="L93" s="1491"/>
      <c r="M93" s="1491"/>
      <c r="N93" s="395" t="s">
        <v>418</v>
      </c>
      <c r="O93" s="1491"/>
      <c r="P93" s="1491"/>
      <c r="Q93" s="1491"/>
      <c r="R93" s="395" t="s">
        <v>418</v>
      </c>
      <c r="S93" s="1491"/>
      <c r="T93" s="1491"/>
      <c r="U93" s="1491"/>
      <c r="V93" s="1492"/>
      <c r="W93" s="1493"/>
      <c r="X93" s="1493"/>
      <c r="Y93" s="1493"/>
      <c r="Z93" s="1493"/>
      <c r="AA93" s="1493"/>
      <c r="AB93" s="1493"/>
      <c r="AC93" s="1493"/>
      <c r="AD93" s="1493"/>
      <c r="AE93" s="1493"/>
      <c r="AF93" s="1493"/>
      <c r="AG93" s="1493"/>
      <c r="AH93" s="1493"/>
      <c r="AI93" s="1493"/>
      <c r="AJ93" s="1493"/>
      <c r="AK93" s="1493"/>
      <c r="AL93" s="1494"/>
    </row>
    <row r="94" spans="2:38" ht="25.5" customHeight="1">
      <c r="B94" s="1089"/>
      <c r="C94" s="1090"/>
      <c r="D94" s="1090"/>
      <c r="E94" s="1091"/>
      <c r="F94" s="1397" t="s">
        <v>5112</v>
      </c>
      <c r="G94" s="1397"/>
      <c r="H94" s="1397"/>
      <c r="I94" s="1397"/>
      <c r="J94" s="1397"/>
      <c r="K94" s="1414"/>
      <c r="L94" s="1488"/>
      <c r="M94" s="1489"/>
      <c r="N94" s="1489"/>
      <c r="O94" s="1490"/>
      <c r="P94" s="1398"/>
      <c r="Q94" s="1399"/>
      <c r="R94" s="1399"/>
      <c r="S94" s="1399"/>
      <c r="T94" s="1399"/>
      <c r="U94" s="1399"/>
      <c r="V94" s="1399"/>
      <c r="W94" s="1399"/>
      <c r="X94" s="1399"/>
      <c r="Y94" s="1399"/>
      <c r="Z94" s="1399"/>
      <c r="AA94" s="1399"/>
      <c r="AB94" s="1399"/>
      <c r="AC94" s="1399"/>
      <c r="AD94" s="1399"/>
      <c r="AE94" s="1399"/>
      <c r="AF94" s="1399"/>
      <c r="AG94" s="1399"/>
      <c r="AH94" s="1399"/>
      <c r="AI94" s="1399"/>
      <c r="AJ94" s="1399"/>
      <c r="AK94" s="1399"/>
      <c r="AL94" s="1495"/>
    </row>
    <row r="95" spans="2:38" ht="25.5" customHeight="1">
      <c r="B95" s="1089"/>
      <c r="C95" s="1090"/>
      <c r="D95" s="1090"/>
      <c r="E95" s="1091"/>
      <c r="F95" s="988" t="s">
        <v>5113</v>
      </c>
      <c r="G95" s="988"/>
      <c r="H95" s="988"/>
      <c r="I95" s="988"/>
      <c r="J95" s="988"/>
      <c r="K95" s="989"/>
      <c r="L95" s="1106"/>
      <c r="M95" s="1111"/>
      <c r="N95" s="396" t="s">
        <v>417</v>
      </c>
      <c r="O95" s="1106"/>
      <c r="P95" s="1107"/>
      <c r="Q95" s="1111"/>
      <c r="R95" s="1486"/>
      <c r="S95" s="1131"/>
      <c r="T95" s="1131"/>
      <c r="U95" s="1131"/>
      <c r="V95" s="1131"/>
      <c r="W95" s="1131"/>
      <c r="X95" s="1131"/>
      <c r="Y95" s="1131"/>
      <c r="Z95" s="1131"/>
      <c r="AA95" s="1131"/>
      <c r="AB95" s="1131"/>
      <c r="AC95" s="1131"/>
      <c r="AD95" s="1131"/>
      <c r="AE95" s="1131"/>
      <c r="AF95" s="1131"/>
      <c r="AG95" s="1131"/>
      <c r="AH95" s="1131"/>
      <c r="AI95" s="1131"/>
      <c r="AJ95" s="1131"/>
      <c r="AK95" s="1131"/>
      <c r="AL95" s="1132"/>
    </row>
    <row r="96" spans="2:38" ht="25.5" customHeight="1">
      <c r="B96" s="1089"/>
      <c r="C96" s="1090"/>
      <c r="D96" s="1090"/>
      <c r="E96" s="1091"/>
      <c r="F96" s="1397" t="s">
        <v>5115</v>
      </c>
      <c r="G96" s="1397"/>
      <c r="H96" s="1397"/>
      <c r="I96" s="1397"/>
      <c r="J96" s="1397"/>
      <c r="K96" s="1414"/>
      <c r="L96" s="1488"/>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90"/>
    </row>
    <row r="97" spans="2:40" ht="25.5" customHeight="1">
      <c r="B97" s="1089"/>
      <c r="C97" s="1090"/>
      <c r="D97" s="1090"/>
      <c r="E97" s="1091"/>
      <c r="F97" s="1083" t="s">
        <v>504</v>
      </c>
      <c r="G97" s="971"/>
      <c r="H97" s="971"/>
      <c r="I97" s="971"/>
      <c r="J97" s="971"/>
      <c r="K97" s="972"/>
      <c r="L97" s="1483"/>
      <c r="M97" s="1484"/>
      <c r="N97" s="1484"/>
      <c r="O97" s="1484"/>
      <c r="P97" s="1484"/>
      <c r="Q97" s="1484"/>
      <c r="R97" s="1484"/>
      <c r="S97" s="1484"/>
      <c r="T97" s="1484"/>
      <c r="U97" s="1485"/>
      <c r="V97" s="1486"/>
      <c r="W97" s="1131"/>
      <c r="X97" s="1131"/>
      <c r="Y97" s="1131"/>
      <c r="Z97" s="1131"/>
      <c r="AA97" s="1131"/>
      <c r="AB97" s="1131"/>
      <c r="AC97" s="1131"/>
      <c r="AD97" s="1131"/>
      <c r="AE97" s="1131"/>
      <c r="AF97" s="1131"/>
      <c r="AG97" s="1131"/>
      <c r="AH97" s="1131"/>
      <c r="AI97" s="1131"/>
      <c r="AJ97" s="1131"/>
      <c r="AK97" s="1131"/>
      <c r="AL97" s="1132"/>
    </row>
    <row r="98" spans="2:40" ht="25.5" customHeight="1">
      <c r="B98" s="1092"/>
      <c r="C98" s="1093"/>
      <c r="D98" s="1093"/>
      <c r="E98" s="1094"/>
      <c r="F98" s="1080"/>
      <c r="G98" s="1081"/>
      <c r="H98" s="1081"/>
      <c r="I98" s="1081"/>
      <c r="J98" s="1081"/>
      <c r="K98" s="1082"/>
      <c r="L98" s="394" t="s">
        <v>75</v>
      </c>
      <c r="M98" s="1393"/>
      <c r="N98" s="1394"/>
      <c r="O98" s="1394"/>
      <c r="P98" s="1395"/>
      <c r="Q98" s="1487" t="s">
        <v>7</v>
      </c>
      <c r="R98" s="1434"/>
      <c r="S98" s="1434"/>
      <c r="T98" s="1434"/>
      <c r="U98" s="1434"/>
      <c r="V98" s="1434"/>
      <c r="W98" s="1434"/>
      <c r="X98" s="1434"/>
      <c r="Y98" s="1434"/>
      <c r="Z98" s="1434"/>
      <c r="AA98" s="1434"/>
      <c r="AB98" s="1434"/>
      <c r="AC98" s="1434"/>
      <c r="AD98" s="1434"/>
      <c r="AE98" s="1434"/>
      <c r="AF98" s="1434"/>
      <c r="AG98" s="1434"/>
      <c r="AH98" s="1434"/>
      <c r="AI98" s="1434"/>
      <c r="AJ98" s="1434"/>
      <c r="AK98" s="1434"/>
      <c r="AL98" s="1435"/>
      <c r="AN98" s="458" t="s">
        <v>5178</v>
      </c>
    </row>
    <row r="99" spans="2:40" hidden="1">
      <c r="B99" s="332"/>
      <c r="C99" s="332"/>
      <c r="D99" s="332"/>
      <c r="E99" s="332"/>
      <c r="F99" s="332"/>
      <c r="G99" s="332"/>
      <c r="H99" s="332"/>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c r="AH99" s="1362" t="s">
        <v>442</v>
      </c>
      <c r="AI99" s="1362"/>
      <c r="AJ99" s="1362"/>
      <c r="AK99" s="1362"/>
      <c r="AL99" s="1362"/>
    </row>
    <row r="100" spans="2:40">
      <c r="B100" s="1533" t="s">
        <v>5808</v>
      </c>
      <c r="C100" s="1422" t="s">
        <v>5125</v>
      </c>
      <c r="D100" s="1062"/>
      <c r="E100" s="1423"/>
      <c r="F100" s="1722" t="s">
        <v>5101</v>
      </c>
      <c r="G100" s="1722"/>
      <c r="H100" s="1722"/>
      <c r="I100" s="1722"/>
      <c r="J100" s="1722"/>
      <c r="K100" s="1722"/>
      <c r="L100" s="1722"/>
      <c r="M100" s="1722"/>
      <c r="N100" s="1722"/>
      <c r="O100" s="1722"/>
      <c r="P100" s="1722"/>
      <c r="Q100" s="1722"/>
      <c r="R100" s="1722"/>
      <c r="S100" s="1722"/>
      <c r="T100" s="1722"/>
      <c r="U100" s="1722"/>
      <c r="V100" s="1722"/>
      <c r="W100" s="1722"/>
      <c r="X100" s="1722"/>
      <c r="Y100" s="1722"/>
      <c r="Z100" s="1722"/>
      <c r="AA100" s="1722"/>
      <c r="AB100" s="1722"/>
      <c r="AC100" s="1722"/>
      <c r="AD100" s="1722"/>
      <c r="AE100" s="1722"/>
      <c r="AF100" s="1722"/>
      <c r="AG100" s="1722"/>
      <c r="AH100" s="1722"/>
      <c r="AI100" s="1722"/>
      <c r="AJ100" s="1722"/>
      <c r="AK100" s="1722"/>
      <c r="AL100" s="1723"/>
    </row>
    <row r="101" spans="2:40" ht="25.5" customHeight="1">
      <c r="B101" s="1534"/>
      <c r="C101" s="1424"/>
      <c r="D101" s="1535"/>
      <c r="E101" s="1536"/>
      <c r="F101" s="1396" t="s">
        <v>59</v>
      </c>
      <c r="G101" s="1397"/>
      <c r="H101" s="1397"/>
      <c r="I101" s="1397"/>
      <c r="J101" s="1397"/>
      <c r="K101" s="1414"/>
      <c r="L101" s="1478"/>
      <c r="M101" s="1478"/>
      <c r="N101" s="1478"/>
      <c r="O101" s="1478"/>
      <c r="P101" s="1478"/>
      <c r="Q101" s="1478"/>
      <c r="R101" s="1478"/>
      <c r="S101" s="1478"/>
      <c r="T101" s="1478"/>
      <c r="U101" s="1479"/>
      <c r="V101" s="1457" t="s">
        <v>443</v>
      </c>
      <c r="W101" s="1458"/>
      <c r="X101" s="1458"/>
      <c r="Y101" s="1458"/>
      <c r="Z101" s="1458"/>
      <c r="AA101" s="1458"/>
      <c r="AB101" s="1458"/>
      <c r="AC101" s="1458"/>
      <c r="AD101" s="1458"/>
      <c r="AE101" s="1458"/>
      <c r="AF101" s="1458"/>
      <c r="AG101" s="1458"/>
      <c r="AH101" s="1458"/>
      <c r="AI101" s="1458"/>
      <c r="AJ101" s="1458"/>
      <c r="AK101" s="1458"/>
      <c r="AL101" s="1459"/>
    </row>
    <row r="102" spans="2:40" ht="15.75" hidden="1" customHeight="1">
      <c r="B102" s="1534"/>
      <c r="C102" s="1424"/>
      <c r="D102" s="1535"/>
      <c r="E102" s="1536"/>
      <c r="F102" s="1396"/>
      <c r="G102" s="1397"/>
      <c r="H102" s="1397"/>
      <c r="I102" s="1397"/>
      <c r="J102" s="1397"/>
      <c r="K102" s="1414"/>
      <c r="L102" s="1377" t="s">
        <v>406</v>
      </c>
      <c r="M102" s="1377"/>
      <c r="N102" s="1378"/>
      <c r="O102" s="315" t="s">
        <v>407</v>
      </c>
      <c r="P102" s="315" t="s">
        <v>407</v>
      </c>
      <c r="Q102" s="315" t="s">
        <v>407</v>
      </c>
      <c r="R102" s="315" t="s">
        <v>407</v>
      </c>
      <c r="S102" s="315" t="s">
        <v>407</v>
      </c>
      <c r="T102" s="315" t="s">
        <v>407</v>
      </c>
      <c r="U102" s="315" t="s">
        <v>407</v>
      </c>
      <c r="V102" s="315" t="s">
        <v>407</v>
      </c>
      <c r="W102" s="315" t="s">
        <v>407</v>
      </c>
      <c r="X102" s="315" t="s">
        <v>407</v>
      </c>
      <c r="Y102" s="315" t="s">
        <v>407</v>
      </c>
      <c r="Z102" s="315" t="s">
        <v>407</v>
      </c>
      <c r="AA102" s="315" t="s">
        <v>407</v>
      </c>
      <c r="AB102" s="315" t="s">
        <v>407</v>
      </c>
      <c r="AC102" s="315" t="s">
        <v>407</v>
      </c>
      <c r="AD102" s="315" t="s">
        <v>407</v>
      </c>
      <c r="AE102" s="315" t="s">
        <v>407</v>
      </c>
      <c r="AF102" s="315" t="s">
        <v>407</v>
      </c>
      <c r="AG102" s="315" t="s">
        <v>407</v>
      </c>
      <c r="AH102" s="315" t="s">
        <v>407</v>
      </c>
      <c r="AI102" s="1408"/>
      <c r="AJ102" s="1409"/>
      <c r="AK102" s="1409"/>
      <c r="AL102" s="1410"/>
    </row>
    <row r="103" spans="2:40" ht="25.5" customHeight="1">
      <c r="B103" s="1534"/>
      <c r="C103" s="1424"/>
      <c r="D103" s="1535"/>
      <c r="E103" s="1536"/>
      <c r="F103" s="1396" t="s">
        <v>5126</v>
      </c>
      <c r="G103" s="1397"/>
      <c r="H103" s="1397"/>
      <c r="I103" s="1397"/>
      <c r="J103" s="1397"/>
      <c r="K103" s="1414"/>
      <c r="L103" s="1481"/>
      <c r="M103" s="1481"/>
      <c r="N103" s="1481"/>
      <c r="O103" s="1481"/>
      <c r="P103" s="1481"/>
      <c r="Q103" s="1481"/>
      <c r="R103" s="1481"/>
      <c r="S103" s="1481"/>
      <c r="T103" s="1481"/>
      <c r="U103" s="1481"/>
      <c r="V103" s="1481"/>
      <c r="W103" s="1481"/>
      <c r="X103" s="1481"/>
      <c r="Y103" s="1482"/>
      <c r="Z103" s="1458" t="s">
        <v>444</v>
      </c>
      <c r="AA103" s="1458"/>
      <c r="AB103" s="1458"/>
      <c r="AC103" s="1458"/>
      <c r="AD103" s="1458"/>
      <c r="AE103" s="1458"/>
      <c r="AF103" s="1458"/>
      <c r="AG103" s="1458"/>
      <c r="AH103" s="1458"/>
      <c r="AI103" s="1458"/>
      <c r="AJ103" s="1458"/>
      <c r="AK103" s="1458"/>
      <c r="AL103" s="1459"/>
    </row>
    <row r="104" spans="2:40" ht="15.75" hidden="1" customHeight="1">
      <c r="B104" s="1534"/>
      <c r="C104" s="1424"/>
      <c r="D104" s="1535"/>
      <c r="E104" s="1536"/>
      <c r="F104" s="1011"/>
      <c r="G104" s="1011"/>
      <c r="H104" s="1011"/>
      <c r="I104" s="1011"/>
      <c r="J104" s="1011"/>
      <c r="K104" s="1012"/>
      <c r="L104" s="1377" t="s">
        <v>406</v>
      </c>
      <c r="M104" s="1377"/>
      <c r="N104" s="1378"/>
      <c r="O104" s="315" t="s">
        <v>407</v>
      </c>
      <c r="P104" s="315" t="s">
        <v>407</v>
      </c>
      <c r="Q104" s="315" t="s">
        <v>407</v>
      </c>
      <c r="R104" s="315" t="s">
        <v>407</v>
      </c>
      <c r="S104" s="315" t="s">
        <v>407</v>
      </c>
      <c r="T104" s="315" t="s">
        <v>407</v>
      </c>
      <c r="U104" s="315" t="s">
        <v>407</v>
      </c>
      <c r="V104" s="315" t="s">
        <v>407</v>
      </c>
      <c r="W104" s="315" t="s">
        <v>407</v>
      </c>
      <c r="X104" s="315" t="s">
        <v>407</v>
      </c>
      <c r="Y104" s="315" t="s">
        <v>407</v>
      </c>
      <c r="Z104" s="315" t="s">
        <v>407</v>
      </c>
      <c r="AA104" s="315" t="s">
        <v>407</v>
      </c>
      <c r="AB104" s="315" t="s">
        <v>407</v>
      </c>
      <c r="AC104" s="315" t="s">
        <v>407</v>
      </c>
      <c r="AD104" s="315" t="s">
        <v>407</v>
      </c>
      <c r="AE104" s="315" t="s">
        <v>407</v>
      </c>
      <c r="AF104" s="315" t="s">
        <v>407</v>
      </c>
      <c r="AG104" s="315" t="s">
        <v>407</v>
      </c>
      <c r="AH104" s="315" t="s">
        <v>407</v>
      </c>
      <c r="AI104" s="1408"/>
      <c r="AJ104" s="1409"/>
      <c r="AK104" s="1409"/>
      <c r="AL104" s="1410"/>
    </row>
    <row r="105" spans="2:40" ht="25.5" customHeight="1">
      <c r="B105" s="1534"/>
      <c r="C105" s="1424"/>
      <c r="D105" s="1535"/>
      <c r="E105" s="1536"/>
      <c r="F105" s="971" t="s">
        <v>504</v>
      </c>
      <c r="G105" s="971"/>
      <c r="H105" s="971"/>
      <c r="I105" s="971"/>
      <c r="J105" s="971"/>
      <c r="K105" s="972"/>
      <c r="L105" s="1488"/>
      <c r="M105" s="1489"/>
      <c r="N105" s="1489"/>
      <c r="O105" s="1489"/>
      <c r="P105" s="1489"/>
      <c r="Q105" s="1489"/>
      <c r="R105" s="1489"/>
      <c r="S105" s="1489"/>
      <c r="T105" s="1489"/>
      <c r="U105" s="1490"/>
      <c r="V105" s="1108" t="s">
        <v>506</v>
      </c>
      <c r="W105" s="1496"/>
      <c r="X105" s="1496"/>
      <c r="Y105" s="1496"/>
      <c r="Z105" s="1497"/>
      <c r="AA105" s="1393" t="s">
        <v>496</v>
      </c>
      <c r="AB105" s="1394"/>
      <c r="AC105" s="1394"/>
      <c r="AD105" s="1393"/>
      <c r="AE105" s="1395"/>
      <c r="AF105" s="386" t="s">
        <v>400</v>
      </c>
      <c r="AG105" s="1393"/>
      <c r="AH105" s="1395"/>
      <c r="AI105" s="397" t="s">
        <v>401</v>
      </c>
      <c r="AJ105" s="1393"/>
      <c r="AK105" s="1395"/>
      <c r="AL105" s="392" t="s">
        <v>402</v>
      </c>
    </row>
    <row r="106" spans="2:40" ht="25.5" customHeight="1">
      <c r="B106" s="1534"/>
      <c r="C106" s="1424"/>
      <c r="D106" s="1535"/>
      <c r="E106" s="1536"/>
      <c r="F106" s="973"/>
      <c r="G106" s="973"/>
      <c r="H106" s="973"/>
      <c r="I106" s="973"/>
      <c r="J106" s="973"/>
      <c r="K106" s="974"/>
      <c r="L106" s="398" t="s">
        <v>75</v>
      </c>
      <c r="M106" s="1107"/>
      <c r="N106" s="1107"/>
      <c r="O106" s="1107"/>
      <c r="P106" s="1107"/>
      <c r="Q106" s="1498" t="s">
        <v>7</v>
      </c>
      <c r="R106" s="1499"/>
      <c r="S106" s="1499"/>
      <c r="T106" s="375"/>
      <c r="U106" s="375"/>
      <c r="V106" s="1500" t="s">
        <v>96</v>
      </c>
      <c r="W106" s="1496"/>
      <c r="X106" s="1496"/>
      <c r="Y106" s="1496"/>
      <c r="Z106" s="1497"/>
      <c r="AA106" s="1106" t="s">
        <v>569</v>
      </c>
      <c r="AB106" s="1107"/>
      <c r="AC106" s="1107"/>
      <c r="AD106" s="1106"/>
      <c r="AE106" s="1111"/>
      <c r="AF106" s="386" t="s">
        <v>400</v>
      </c>
      <c r="AG106" s="1106"/>
      <c r="AH106" s="1111"/>
      <c r="AI106" s="397" t="s">
        <v>401</v>
      </c>
      <c r="AJ106" s="1106"/>
      <c r="AK106" s="1111"/>
      <c r="AL106" s="392" t="s">
        <v>402</v>
      </c>
    </row>
    <row r="107" spans="2:40" ht="15.75" hidden="1" customHeight="1">
      <c r="B107" s="1534"/>
      <c r="C107" s="1424"/>
      <c r="D107" s="1535"/>
      <c r="E107" s="1536"/>
      <c r="F107" s="1081"/>
      <c r="G107" s="1081"/>
      <c r="H107" s="1081"/>
      <c r="I107" s="1081"/>
      <c r="J107" s="1081"/>
      <c r="K107" s="1082"/>
      <c r="L107" s="1377" t="s">
        <v>406</v>
      </c>
      <c r="M107" s="1377"/>
      <c r="N107" s="1378"/>
      <c r="O107" s="315" t="s">
        <v>407</v>
      </c>
      <c r="P107" s="315" t="s">
        <v>407</v>
      </c>
      <c r="Q107" s="383" t="s">
        <v>418</v>
      </c>
      <c r="R107" s="315" t="s">
        <v>407</v>
      </c>
      <c r="S107" s="315" t="s">
        <v>407</v>
      </c>
      <c r="T107" s="315" t="s">
        <v>407</v>
      </c>
      <c r="U107" s="315" t="s">
        <v>407</v>
      </c>
      <c r="V107" s="315" t="s">
        <v>407</v>
      </c>
      <c r="W107" s="315" t="s">
        <v>407</v>
      </c>
      <c r="X107" s="383" t="s">
        <v>418</v>
      </c>
      <c r="Y107" s="315" t="s">
        <v>407</v>
      </c>
      <c r="Z107" s="1408"/>
      <c r="AA107" s="1409"/>
      <c r="AB107" s="1409"/>
      <c r="AC107" s="1409"/>
      <c r="AD107" s="1409"/>
      <c r="AE107" s="1409"/>
      <c r="AF107" s="1409"/>
      <c r="AG107" s="1409"/>
      <c r="AH107" s="1409"/>
      <c r="AI107" s="1409"/>
      <c r="AJ107" s="1409"/>
      <c r="AK107" s="1409"/>
      <c r="AL107" s="1410"/>
    </row>
    <row r="108" spans="2:40" ht="25.5" customHeight="1">
      <c r="B108" s="1534"/>
      <c r="C108" s="1424"/>
      <c r="D108" s="1535"/>
      <c r="E108" s="1536"/>
      <c r="F108" s="1397" t="s">
        <v>8</v>
      </c>
      <c r="G108" s="1397"/>
      <c r="H108" s="1397"/>
      <c r="I108" s="1397"/>
      <c r="J108" s="1397"/>
      <c r="K108" s="1414"/>
      <c r="L108" s="1106" t="s">
        <v>555</v>
      </c>
      <c r="M108" s="1107"/>
      <c r="N108" s="1107"/>
      <c r="O108" s="1106"/>
      <c r="P108" s="1111"/>
      <c r="Q108" s="386" t="s">
        <v>400</v>
      </c>
      <c r="R108" s="1106"/>
      <c r="S108" s="1111"/>
      <c r="T108" s="397" t="s">
        <v>401</v>
      </c>
      <c r="U108" s="1106"/>
      <c r="V108" s="1111"/>
      <c r="W108" s="397" t="s">
        <v>402</v>
      </c>
      <c r="X108" s="1131"/>
      <c r="Y108" s="1131"/>
      <c r="Z108" s="1131"/>
      <c r="AA108" s="1131"/>
      <c r="AB108" s="1131"/>
      <c r="AC108" s="1131"/>
      <c r="AD108" s="1131"/>
      <c r="AE108" s="1131"/>
      <c r="AF108" s="1131"/>
      <c r="AG108" s="1131"/>
      <c r="AH108" s="1131"/>
      <c r="AI108" s="1131"/>
      <c r="AJ108" s="1131"/>
      <c r="AK108" s="1131"/>
      <c r="AL108" s="1132"/>
    </row>
    <row r="109" spans="2:40" ht="25.5" customHeight="1">
      <c r="B109" s="1534"/>
      <c r="C109" s="1424"/>
      <c r="D109" s="1535"/>
      <c r="E109" s="1536"/>
      <c r="F109" s="988" t="s">
        <v>5113</v>
      </c>
      <c r="G109" s="988"/>
      <c r="H109" s="988"/>
      <c r="I109" s="988"/>
      <c r="J109" s="988"/>
      <c r="K109" s="989"/>
      <c r="L109" s="1107"/>
      <c r="M109" s="1111"/>
      <c r="N109" s="452" t="s">
        <v>417</v>
      </c>
      <c r="O109" s="1106"/>
      <c r="P109" s="1107"/>
      <c r="Q109" s="1111"/>
      <c r="R109" s="1486"/>
      <c r="S109" s="1131"/>
      <c r="T109" s="1131"/>
      <c r="U109" s="1131"/>
      <c r="V109" s="1131"/>
      <c r="W109" s="1131"/>
      <c r="X109" s="1131"/>
      <c r="Y109" s="1131"/>
      <c r="Z109" s="1131"/>
      <c r="AA109" s="1131"/>
      <c r="AB109" s="1131"/>
      <c r="AC109" s="1131"/>
      <c r="AD109" s="1131"/>
      <c r="AE109" s="1131"/>
      <c r="AF109" s="1131"/>
      <c r="AG109" s="1131"/>
      <c r="AH109" s="1131"/>
      <c r="AI109" s="1131"/>
      <c r="AJ109" s="1131"/>
      <c r="AK109" s="1131"/>
      <c r="AL109" s="1132"/>
    </row>
    <row r="110" spans="2:40" ht="25.5" customHeight="1">
      <c r="B110" s="1534"/>
      <c r="C110" s="1424"/>
      <c r="D110" s="1535"/>
      <c r="E110" s="1536"/>
      <c r="F110" s="1397" t="s">
        <v>5127</v>
      </c>
      <c r="G110" s="1397"/>
      <c r="H110" s="1397"/>
      <c r="I110" s="1397"/>
      <c r="J110" s="1397"/>
      <c r="K110" s="1414"/>
      <c r="L110" s="1488"/>
      <c r="M110" s="1489"/>
      <c r="N110" s="1489"/>
      <c r="O110" s="1489"/>
      <c r="P110" s="1489"/>
      <c r="Q110" s="1489"/>
      <c r="R110" s="1489"/>
      <c r="S110" s="1489"/>
      <c r="T110" s="1489"/>
      <c r="U110" s="1489"/>
      <c r="V110" s="1489"/>
      <c r="W110" s="1489"/>
      <c r="X110" s="1489"/>
      <c r="Y110" s="1489"/>
      <c r="Z110" s="1489"/>
      <c r="AA110" s="1489"/>
      <c r="AB110" s="1489"/>
      <c r="AC110" s="1489"/>
      <c r="AD110" s="1489"/>
      <c r="AE110" s="1489"/>
      <c r="AF110" s="1489"/>
      <c r="AG110" s="1489"/>
      <c r="AH110" s="1489"/>
      <c r="AI110" s="1489"/>
      <c r="AJ110" s="1489"/>
      <c r="AK110" s="1489"/>
      <c r="AL110" s="1490"/>
    </row>
    <row r="111" spans="2:40" ht="25.5" customHeight="1">
      <c r="B111" s="1534"/>
      <c r="C111" s="1424"/>
      <c r="D111" s="1535"/>
      <c r="E111" s="1536"/>
      <c r="F111" s="1397" t="s">
        <v>507</v>
      </c>
      <c r="G111" s="1397"/>
      <c r="H111" s="1397"/>
      <c r="I111" s="1397"/>
      <c r="J111" s="1397"/>
      <c r="K111" s="1414"/>
      <c r="L111" s="1491"/>
      <c r="M111" s="1491"/>
      <c r="N111" s="395" t="s">
        <v>417</v>
      </c>
      <c r="O111" s="1491"/>
      <c r="P111" s="1491"/>
      <c r="Q111" s="1491"/>
      <c r="R111" s="395" t="s">
        <v>417</v>
      </c>
      <c r="S111" s="1491"/>
      <c r="T111" s="1491"/>
      <c r="U111" s="1491"/>
      <c r="V111" s="1519"/>
      <c r="W111" s="1519"/>
      <c r="X111" s="1519"/>
      <c r="Y111" s="1519"/>
      <c r="Z111" s="1519"/>
      <c r="AA111" s="1519"/>
      <c r="AB111" s="1519"/>
      <c r="AC111" s="1519"/>
      <c r="AD111" s="1519"/>
      <c r="AE111" s="1519"/>
      <c r="AF111" s="1519"/>
      <c r="AG111" s="1519"/>
      <c r="AH111" s="1519"/>
      <c r="AI111" s="1519"/>
      <c r="AJ111" s="1519"/>
      <c r="AK111" s="1519"/>
      <c r="AL111" s="1520"/>
    </row>
    <row r="112" spans="2:40" ht="25.5" customHeight="1">
      <c r="B112" s="1534"/>
      <c r="C112" s="1424"/>
      <c r="D112" s="1535"/>
      <c r="E112" s="1536"/>
      <c r="F112" s="1397" t="s">
        <v>5112</v>
      </c>
      <c r="G112" s="1397"/>
      <c r="H112" s="1397"/>
      <c r="I112" s="1397"/>
      <c r="J112" s="1397"/>
      <c r="K112" s="1414"/>
      <c r="L112" s="1107"/>
      <c r="M112" s="1107"/>
      <c r="N112" s="1107"/>
      <c r="O112" s="1111"/>
      <c r="P112" s="1501"/>
      <c r="Q112" s="1502"/>
      <c r="R112" s="1502"/>
      <c r="S112" s="1502"/>
      <c r="T112" s="1502"/>
      <c r="U112" s="1503"/>
      <c r="V112" s="1733"/>
      <c r="W112" s="1734"/>
      <c r="X112" s="1734"/>
      <c r="Y112" s="1734"/>
      <c r="Z112" s="1734"/>
      <c r="AA112" s="1734"/>
      <c r="AB112" s="1734"/>
      <c r="AC112" s="1734"/>
      <c r="AD112" s="1734"/>
      <c r="AE112" s="1734"/>
      <c r="AF112" s="1734"/>
      <c r="AG112" s="1734"/>
      <c r="AH112" s="1734"/>
      <c r="AI112" s="1734"/>
      <c r="AJ112" s="1734"/>
      <c r="AK112" s="1734"/>
      <c r="AL112" s="1735"/>
      <c r="AN112" s="458" t="s">
        <v>5178</v>
      </c>
    </row>
    <row r="113" spans="2:41" ht="25.5" customHeight="1">
      <c r="B113" s="1534"/>
      <c r="C113" s="1427"/>
      <c r="D113" s="1428"/>
      <c r="E113" s="1429"/>
      <c r="F113" s="1516" t="s">
        <v>5826</v>
      </c>
      <c r="G113" s="1517"/>
      <c r="H113" s="1517"/>
      <c r="I113" s="1517"/>
      <c r="J113" s="1517"/>
      <c r="K113" s="1518"/>
      <c r="L113" s="934" t="s">
        <v>5823</v>
      </c>
      <c r="M113" s="935"/>
      <c r="N113" s="935"/>
      <c r="O113" s="936"/>
      <c r="P113" s="937" t="s">
        <v>5825</v>
      </c>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8"/>
    </row>
    <row r="114" spans="2:41" hidden="1">
      <c r="AH114" s="1304" t="s">
        <v>442</v>
      </c>
      <c r="AI114" s="1304"/>
      <c r="AJ114" s="1304"/>
      <c r="AK114" s="1304"/>
      <c r="AL114" s="1304"/>
    </row>
    <row r="115" spans="2:41" ht="35.25" customHeight="1" thickBot="1">
      <c r="B115" s="1527" t="s">
        <v>4930</v>
      </c>
      <c r="C115" s="1528"/>
      <c r="D115" s="1528"/>
      <c r="E115" s="1529"/>
      <c r="F115" s="1530" t="s">
        <v>147</v>
      </c>
      <c r="G115" s="1531"/>
      <c r="H115" s="1531"/>
      <c r="I115" s="1531"/>
      <c r="J115" s="1531"/>
      <c r="K115" s="1532"/>
      <c r="L115" s="1504"/>
      <c r="M115" s="1504"/>
      <c r="N115" s="1504"/>
      <c r="O115" s="1504"/>
      <c r="P115" s="1504"/>
      <c r="Q115" s="1504"/>
      <c r="R115" s="1504"/>
      <c r="S115" s="1504"/>
      <c r="T115" s="1504"/>
      <c r="U115" s="1504"/>
      <c r="V115" s="1504"/>
      <c r="W115" s="1504"/>
      <c r="X115" s="1504"/>
      <c r="Y115" s="1505"/>
      <c r="Z115" s="1506"/>
      <c r="AA115" s="1506"/>
      <c r="AB115" s="1506"/>
      <c r="AC115" s="1506"/>
      <c r="AD115" s="1506"/>
      <c r="AE115" s="1506"/>
      <c r="AF115" s="1506"/>
      <c r="AG115" s="1506"/>
      <c r="AH115" s="1506"/>
      <c r="AI115" s="1506"/>
      <c r="AJ115" s="1506"/>
      <c r="AK115" s="1506"/>
      <c r="AL115" s="1507"/>
    </row>
    <row r="116" spans="2:41" ht="25.5" customHeight="1">
      <c r="B116" s="1120" t="s">
        <v>467</v>
      </c>
      <c r="C116" s="1121"/>
      <c r="D116" s="1121"/>
      <c r="E116" s="1122"/>
      <c r="F116" s="1103" t="s">
        <v>468</v>
      </c>
      <c r="G116" s="1104"/>
      <c r="H116" s="1104"/>
      <c r="I116" s="1104"/>
      <c r="J116" s="1104"/>
      <c r="K116" s="1105"/>
      <c r="L116" s="1106" t="s">
        <v>0</v>
      </c>
      <c r="M116" s="1107"/>
      <c r="N116" s="1107"/>
      <c r="O116" s="1108" t="s">
        <v>469</v>
      </c>
      <c r="P116" s="1109"/>
      <c r="Q116" s="1109"/>
      <c r="R116" s="1109"/>
      <c r="S116" s="1109"/>
      <c r="T116" s="1110"/>
      <c r="U116" s="1106"/>
      <c r="V116" s="1107"/>
      <c r="W116" s="1107"/>
      <c r="X116" s="1106"/>
      <c r="Y116" s="1111"/>
      <c r="Z116" s="384" t="s">
        <v>400</v>
      </c>
      <c r="AA116" s="1106"/>
      <c r="AB116" s="1111"/>
      <c r="AC116" s="385" t="s">
        <v>401</v>
      </c>
      <c r="AD116" s="1106"/>
      <c r="AE116" s="1111"/>
      <c r="AF116" s="385" t="s">
        <v>402</v>
      </c>
      <c r="AG116" s="1101"/>
      <c r="AH116" s="1101"/>
      <c r="AI116" s="1101"/>
      <c r="AJ116" s="1101"/>
      <c r="AK116" s="1101"/>
      <c r="AL116" s="1102"/>
    </row>
    <row r="117" spans="2:41" ht="25.5" customHeight="1">
      <c r="B117" s="1123"/>
      <c r="C117" s="1124"/>
      <c r="D117" s="1124"/>
      <c r="E117" s="1125"/>
      <c r="F117" s="1103" t="s">
        <v>470</v>
      </c>
      <c r="G117" s="1104"/>
      <c r="H117" s="1104"/>
      <c r="I117" s="1104"/>
      <c r="J117" s="1104"/>
      <c r="K117" s="1105"/>
      <c r="L117" s="1106" t="s">
        <v>0</v>
      </c>
      <c r="M117" s="1107"/>
      <c r="N117" s="1107"/>
      <c r="O117" s="1108" t="s">
        <v>471</v>
      </c>
      <c r="P117" s="1109"/>
      <c r="Q117" s="1109"/>
      <c r="R117" s="1109"/>
      <c r="S117" s="1109"/>
      <c r="T117" s="1110"/>
      <c r="U117" s="1106"/>
      <c r="V117" s="1107"/>
      <c r="W117" s="1107"/>
      <c r="X117" s="1106"/>
      <c r="Y117" s="1111"/>
      <c r="Z117" s="384" t="s">
        <v>400</v>
      </c>
      <c r="AA117" s="1106"/>
      <c r="AB117" s="1111"/>
      <c r="AC117" s="385" t="s">
        <v>401</v>
      </c>
      <c r="AD117" s="1106"/>
      <c r="AE117" s="1111"/>
      <c r="AF117" s="385" t="s">
        <v>402</v>
      </c>
      <c r="AG117" s="1101"/>
      <c r="AH117" s="1101"/>
      <c r="AI117" s="1101"/>
      <c r="AJ117" s="1101"/>
      <c r="AK117" s="1101"/>
      <c r="AL117" s="1102"/>
    </row>
    <row r="118" spans="2:41" hidden="1">
      <c r="F118" s="433"/>
      <c r="G118" s="433"/>
      <c r="H118" s="433"/>
      <c r="I118" s="433"/>
      <c r="J118" s="433"/>
      <c r="K118" s="433"/>
      <c r="AH118" s="1362" t="s">
        <v>442</v>
      </c>
      <c r="AI118" s="1362"/>
      <c r="AJ118" s="1362"/>
      <c r="AK118" s="1362"/>
      <c r="AL118" s="1362"/>
    </row>
    <row r="119" spans="2:41" ht="25.5" customHeight="1">
      <c r="B119" s="1363" t="s">
        <v>5100</v>
      </c>
      <c r="C119" s="1365" t="s">
        <v>5108</v>
      </c>
      <c r="D119" s="1365"/>
      <c r="E119" s="1366"/>
      <c r="F119" s="1103" t="s">
        <v>5123</v>
      </c>
      <c r="G119" s="1104"/>
      <c r="H119" s="1104"/>
      <c r="I119" s="1104"/>
      <c r="J119" s="1104"/>
      <c r="K119" s="1105"/>
      <c r="L119" s="1371"/>
      <c r="M119" s="1372"/>
      <c r="N119" s="1372"/>
      <c r="O119" s="1372"/>
      <c r="P119" s="1372"/>
      <c r="Q119" s="1373"/>
      <c r="R119" s="1374" t="s">
        <v>4923</v>
      </c>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375"/>
    </row>
    <row r="120" spans="2:41" ht="13.5" hidden="1" customHeight="1">
      <c r="B120" s="1364"/>
      <c r="C120" s="1367"/>
      <c r="D120" s="1367"/>
      <c r="E120" s="1368"/>
      <c r="F120" s="1079"/>
      <c r="G120" s="1084"/>
      <c r="H120" s="1084"/>
      <c r="I120" s="1084"/>
      <c r="J120" s="1084"/>
      <c r="K120" s="1085"/>
      <c r="L120" s="1376" t="s">
        <v>406</v>
      </c>
      <c r="M120" s="1377"/>
      <c r="N120" s="1378"/>
      <c r="O120" s="321" t="s">
        <v>407</v>
      </c>
      <c r="P120" s="322" t="s">
        <v>407</v>
      </c>
      <c r="Q120" s="323" t="s">
        <v>407</v>
      </c>
      <c r="R120" s="321" t="s">
        <v>407</v>
      </c>
      <c r="S120" s="322" t="s">
        <v>407</v>
      </c>
      <c r="T120" s="323" t="s">
        <v>407</v>
      </c>
      <c r="U120" s="321" t="s">
        <v>407</v>
      </c>
      <c r="V120" s="324" t="s">
        <v>407</v>
      </c>
      <c r="W120" s="325" t="s">
        <v>407</v>
      </c>
      <c r="X120" s="326" t="s">
        <v>407</v>
      </c>
      <c r="Y120" s="1379" t="s">
        <v>472</v>
      </c>
      <c r="Z120" s="1380"/>
      <c r="AA120" s="1380"/>
      <c r="AB120" s="1380"/>
      <c r="AC120" s="1381"/>
      <c r="AD120" s="1381"/>
      <c r="AE120" s="1381"/>
      <c r="AF120" s="1381"/>
      <c r="AG120" s="1381"/>
      <c r="AH120" s="1381"/>
      <c r="AI120" s="1381"/>
      <c r="AJ120" s="1381"/>
      <c r="AK120" s="1381"/>
      <c r="AL120" s="1382"/>
    </row>
    <row r="121" spans="2:41" ht="13.5" hidden="1" customHeight="1">
      <c r="B121" s="1364"/>
      <c r="C121" s="1367"/>
      <c r="D121" s="1367"/>
      <c r="E121" s="1368"/>
      <c r="F121" s="1080"/>
      <c r="G121" s="1081"/>
      <c r="H121" s="1081"/>
      <c r="I121" s="1081"/>
      <c r="J121" s="1081"/>
      <c r="K121" s="1082"/>
      <c r="L121" s="1131"/>
      <c r="M121" s="1131"/>
      <c r="N121" s="1131"/>
      <c r="O121" s="1131"/>
      <c r="P121" s="1131"/>
      <c r="Q121" s="1131"/>
      <c r="R121" s="1131"/>
      <c r="S121" s="327" t="s">
        <v>473</v>
      </c>
      <c r="T121" s="328" t="s">
        <v>474</v>
      </c>
      <c r="U121" s="328" t="s">
        <v>475</v>
      </c>
      <c r="V121" s="328" t="s">
        <v>476</v>
      </c>
      <c r="W121" s="327" t="s">
        <v>477</v>
      </c>
      <c r="X121" s="327" t="s">
        <v>478</v>
      </c>
      <c r="Y121" s="1131"/>
      <c r="Z121" s="1131"/>
      <c r="AA121" s="1131"/>
      <c r="AB121" s="1131"/>
      <c r="AC121" s="1131"/>
      <c r="AD121" s="1131"/>
      <c r="AE121" s="1131"/>
      <c r="AF121" s="1131"/>
      <c r="AG121" s="1131"/>
      <c r="AH121" s="1131"/>
      <c r="AI121" s="1131"/>
      <c r="AJ121" s="1131"/>
      <c r="AK121" s="1131"/>
      <c r="AL121" s="1132"/>
    </row>
    <row r="122" spans="2:41" ht="13.5" hidden="1" customHeight="1">
      <c r="B122" s="1364"/>
      <c r="C122" s="1367"/>
      <c r="D122" s="1367"/>
      <c r="E122" s="1368"/>
      <c r="F122" s="1103" t="s">
        <v>469</v>
      </c>
      <c r="G122" s="1104"/>
      <c r="H122" s="1104"/>
      <c r="I122" s="1104"/>
      <c r="J122" s="1104"/>
      <c r="K122" s="1105"/>
      <c r="L122" s="1133"/>
      <c r="M122" s="1134"/>
      <c r="N122" s="1134"/>
      <c r="O122" s="1360"/>
      <c r="P122" s="1361"/>
      <c r="Q122" s="319" t="s">
        <v>400</v>
      </c>
      <c r="R122" s="1360"/>
      <c r="S122" s="1361"/>
      <c r="T122" s="320" t="s">
        <v>401</v>
      </c>
      <c r="U122" s="1360"/>
      <c r="V122" s="1361"/>
      <c r="W122" s="320" t="s">
        <v>402</v>
      </c>
      <c r="X122" s="1131"/>
      <c r="Y122" s="1131"/>
      <c r="Z122" s="1131"/>
      <c r="AA122" s="1131"/>
      <c r="AB122" s="1131"/>
      <c r="AC122" s="1131"/>
      <c r="AD122" s="1131"/>
      <c r="AE122" s="1131"/>
      <c r="AF122" s="1131"/>
      <c r="AG122" s="1131"/>
      <c r="AH122" s="1131"/>
      <c r="AI122" s="1131"/>
      <c r="AJ122" s="1131"/>
      <c r="AK122" s="1131"/>
      <c r="AL122" s="1132"/>
    </row>
    <row r="123" spans="2:41" ht="25.5" customHeight="1">
      <c r="B123" s="1364"/>
      <c r="C123" s="1367"/>
      <c r="D123" s="1367"/>
      <c r="E123" s="1368"/>
      <c r="F123" s="1396" t="s">
        <v>479</v>
      </c>
      <c r="G123" s="1397"/>
      <c r="H123" s="1397"/>
      <c r="I123" s="1397"/>
      <c r="J123" s="1397"/>
      <c r="K123" s="1397"/>
      <c r="L123" s="1106" t="s">
        <v>5835</v>
      </c>
      <c r="M123" s="1111"/>
      <c r="N123" s="1398" t="s">
        <v>480</v>
      </c>
      <c r="O123" s="1399"/>
      <c r="P123" s="1101"/>
      <c r="Q123" s="1101"/>
      <c r="R123" s="1101"/>
      <c r="S123" s="1101"/>
      <c r="T123" s="1101"/>
      <c r="U123" s="1101"/>
      <c r="V123" s="1101"/>
      <c r="W123" s="1101"/>
      <c r="X123" s="1101"/>
      <c r="Y123" s="1101"/>
      <c r="Z123" s="1101"/>
      <c r="AA123" s="1101"/>
      <c r="AB123" s="1101"/>
      <c r="AC123" s="1101"/>
      <c r="AD123" s="1101"/>
      <c r="AE123" s="1101"/>
      <c r="AF123" s="1101"/>
      <c r="AG123" s="1101"/>
      <c r="AH123" s="1101"/>
      <c r="AI123" s="1101"/>
      <c r="AJ123" s="1101"/>
      <c r="AK123" s="1101"/>
      <c r="AL123" s="1102"/>
    </row>
    <row r="124" spans="2:41" ht="25.5" customHeight="1">
      <c r="B124" s="1364"/>
      <c r="C124" s="1367"/>
      <c r="D124" s="1367"/>
      <c r="E124" s="1368"/>
      <c r="F124" s="1083" t="s">
        <v>481</v>
      </c>
      <c r="G124" s="971"/>
      <c r="H124" s="971"/>
      <c r="I124" s="971"/>
      <c r="J124" s="971"/>
      <c r="K124" s="972"/>
      <c r="L124" s="1383"/>
      <c r="M124" s="1384"/>
      <c r="N124" s="1384"/>
      <c r="O124" s="1384"/>
      <c r="P124" s="1384"/>
      <c r="Q124" s="1384"/>
      <c r="R124" s="1384"/>
      <c r="S124" s="1384"/>
      <c r="T124" s="1384"/>
      <c r="U124" s="1384"/>
      <c r="V124" s="1385"/>
      <c r="W124" s="1400"/>
      <c r="X124" s="1138"/>
      <c r="Y124" s="1138"/>
      <c r="Z124" s="1138"/>
      <c r="AA124" s="1138"/>
      <c r="AB124" s="1138"/>
      <c r="AC124" s="1138"/>
      <c r="AD124" s="1138"/>
      <c r="AE124" s="1138"/>
      <c r="AF124" s="1138"/>
      <c r="AG124" s="1138"/>
      <c r="AH124" s="1138"/>
      <c r="AI124" s="1138"/>
      <c r="AJ124" s="1138"/>
      <c r="AK124" s="1138"/>
      <c r="AL124" s="1404"/>
    </row>
    <row r="125" spans="2:41" ht="25.5" customHeight="1">
      <c r="B125" s="1364"/>
      <c r="C125" s="1367"/>
      <c r="D125" s="1367"/>
      <c r="E125" s="1368"/>
      <c r="F125" s="1079"/>
      <c r="G125" s="1084"/>
      <c r="H125" s="1084"/>
      <c r="I125" s="1084"/>
      <c r="J125" s="1084"/>
      <c r="K125" s="1085"/>
      <c r="L125" s="1383"/>
      <c r="M125" s="1384"/>
      <c r="N125" s="1384"/>
      <c r="O125" s="1384"/>
      <c r="P125" s="1384"/>
      <c r="Q125" s="1384"/>
      <c r="R125" s="1384"/>
      <c r="S125" s="1384"/>
      <c r="T125" s="1384"/>
      <c r="U125" s="1384"/>
      <c r="V125" s="1385"/>
      <c r="W125" s="1401"/>
      <c r="X125" s="1403"/>
      <c r="Y125" s="1403"/>
      <c r="Z125" s="1403"/>
      <c r="AA125" s="1403"/>
      <c r="AB125" s="1403"/>
      <c r="AC125" s="1403"/>
      <c r="AD125" s="1403"/>
      <c r="AE125" s="1403"/>
      <c r="AF125" s="1403"/>
      <c r="AG125" s="1403"/>
      <c r="AH125" s="1403"/>
      <c r="AI125" s="1403"/>
      <c r="AJ125" s="1403"/>
      <c r="AK125" s="1403"/>
      <c r="AL125" s="1405"/>
    </row>
    <row r="126" spans="2:41" ht="25.5" customHeight="1">
      <c r="B126" s="1364"/>
      <c r="C126" s="1367"/>
      <c r="D126" s="1367"/>
      <c r="E126" s="1368"/>
      <c r="F126" s="1080"/>
      <c r="G126" s="1081"/>
      <c r="H126" s="1081"/>
      <c r="I126" s="1081"/>
      <c r="J126" s="1081"/>
      <c r="K126" s="1082"/>
      <c r="L126" s="1383"/>
      <c r="M126" s="1384"/>
      <c r="N126" s="1384"/>
      <c r="O126" s="1384"/>
      <c r="P126" s="1384"/>
      <c r="Q126" s="1384"/>
      <c r="R126" s="1384"/>
      <c r="S126" s="1384"/>
      <c r="T126" s="1384"/>
      <c r="U126" s="1384"/>
      <c r="V126" s="1385"/>
      <c r="W126" s="1402"/>
      <c r="X126" s="1139"/>
      <c r="Y126" s="1139"/>
      <c r="Z126" s="1139"/>
      <c r="AA126" s="1139"/>
      <c r="AB126" s="1139"/>
      <c r="AC126" s="1139"/>
      <c r="AD126" s="1139"/>
      <c r="AE126" s="1139"/>
      <c r="AF126" s="1139"/>
      <c r="AG126" s="1139"/>
      <c r="AH126" s="1139"/>
      <c r="AI126" s="1139"/>
      <c r="AJ126" s="1139"/>
      <c r="AK126" s="1139"/>
      <c r="AL126" s="1406"/>
    </row>
    <row r="127" spans="2:41">
      <c r="B127" s="1364"/>
      <c r="C127" s="1367"/>
      <c r="D127" s="1367"/>
      <c r="E127" s="1368"/>
      <c r="F127" s="1083" t="s">
        <v>482</v>
      </c>
      <c r="G127" s="971"/>
      <c r="H127" s="971"/>
      <c r="I127" s="971"/>
      <c r="J127" s="971"/>
      <c r="K127" s="972"/>
      <c r="L127" s="1386"/>
      <c r="M127" s="1387"/>
      <c r="N127" s="1387"/>
      <c r="O127" s="1387"/>
      <c r="P127" s="1387"/>
      <c r="Q127" s="1387"/>
      <c r="R127" s="1387"/>
      <c r="S127" s="1387"/>
      <c r="T127" s="1387"/>
      <c r="U127" s="1387"/>
      <c r="V127" s="1387"/>
      <c r="W127" s="1387"/>
      <c r="X127" s="1387"/>
      <c r="Y127" s="1387"/>
      <c r="Z127" s="329"/>
      <c r="AA127" s="1388" t="s">
        <v>483</v>
      </c>
      <c r="AB127" s="1388"/>
      <c r="AC127" s="1388"/>
      <c r="AD127" s="1388"/>
      <c r="AE127" s="1388"/>
      <c r="AF127" s="1388"/>
      <c r="AG127" s="1388"/>
      <c r="AH127" s="1388"/>
      <c r="AI127" s="1388"/>
      <c r="AJ127" s="1388"/>
      <c r="AK127" s="1388"/>
      <c r="AL127" s="1389"/>
    </row>
    <row r="128" spans="2:41" ht="25.5" customHeight="1">
      <c r="B128" s="1364"/>
      <c r="C128" s="1367"/>
      <c r="D128" s="1367"/>
      <c r="E128" s="1368"/>
      <c r="F128" s="1079"/>
      <c r="G128" s="1084"/>
      <c r="H128" s="1084"/>
      <c r="I128" s="1084"/>
      <c r="J128" s="1084"/>
      <c r="K128" s="1085"/>
      <c r="L128" s="1390"/>
      <c r="M128" s="1391"/>
      <c r="N128" s="1391"/>
      <c r="O128" s="1391"/>
      <c r="P128" s="1391"/>
      <c r="Q128" s="1391"/>
      <c r="R128" s="1391"/>
      <c r="S128" s="1391"/>
      <c r="T128" s="1391"/>
      <c r="U128" s="1391"/>
      <c r="V128" s="1391"/>
      <c r="W128" s="1391"/>
      <c r="X128" s="1391"/>
      <c r="Y128" s="1392"/>
      <c r="Z128" s="320"/>
      <c r="AA128" s="1393"/>
      <c r="AB128" s="1394"/>
      <c r="AC128" s="1394"/>
      <c r="AD128" s="1393"/>
      <c r="AE128" s="1395"/>
      <c r="AF128" s="384" t="s">
        <v>400</v>
      </c>
      <c r="AG128" s="1393"/>
      <c r="AH128" s="1395"/>
      <c r="AI128" s="385" t="s">
        <v>401</v>
      </c>
      <c r="AJ128" s="1393"/>
      <c r="AK128" s="1395"/>
      <c r="AL128" s="392" t="s">
        <v>402</v>
      </c>
      <c r="AO128" s="312" t="str">
        <f>_xlfn.CONCAT(AA128:AL128)</f>
        <v>年月日</v>
      </c>
    </row>
    <row r="129" spans="2:41" ht="25.5" customHeight="1">
      <c r="B129" s="1364"/>
      <c r="C129" s="1367"/>
      <c r="D129" s="1367"/>
      <c r="E129" s="1368"/>
      <c r="F129" s="1079"/>
      <c r="G129" s="1084"/>
      <c r="H129" s="1084"/>
      <c r="I129" s="1084"/>
      <c r="J129" s="1084"/>
      <c r="K129" s="1085"/>
      <c r="L129" s="1390"/>
      <c r="M129" s="1391"/>
      <c r="N129" s="1391"/>
      <c r="O129" s="1391"/>
      <c r="P129" s="1391"/>
      <c r="Q129" s="1391"/>
      <c r="R129" s="1391"/>
      <c r="S129" s="1391"/>
      <c r="T129" s="1391"/>
      <c r="U129" s="1391"/>
      <c r="V129" s="1391"/>
      <c r="W129" s="1391"/>
      <c r="X129" s="1391"/>
      <c r="Y129" s="1392"/>
      <c r="Z129" s="320"/>
      <c r="AA129" s="1393"/>
      <c r="AB129" s="1394"/>
      <c r="AC129" s="1394"/>
      <c r="AD129" s="1393"/>
      <c r="AE129" s="1395"/>
      <c r="AF129" s="384" t="s">
        <v>400</v>
      </c>
      <c r="AG129" s="1393"/>
      <c r="AH129" s="1395"/>
      <c r="AI129" s="385" t="s">
        <v>401</v>
      </c>
      <c r="AJ129" s="1393"/>
      <c r="AK129" s="1395"/>
      <c r="AL129" s="392" t="s">
        <v>402</v>
      </c>
      <c r="AO129" s="312" t="str">
        <f>_xlfn.CONCAT(AA129:AL129)</f>
        <v>年月日</v>
      </c>
    </row>
    <row r="130" spans="2:41" ht="25.5" customHeight="1">
      <c r="B130" s="1364"/>
      <c r="C130" s="1367"/>
      <c r="D130" s="1367"/>
      <c r="E130" s="1368"/>
      <c r="F130" s="1079"/>
      <c r="G130" s="1084"/>
      <c r="H130" s="1084"/>
      <c r="I130" s="1084"/>
      <c r="J130" s="1084"/>
      <c r="K130" s="1085"/>
      <c r="L130" s="1390"/>
      <c r="M130" s="1391"/>
      <c r="N130" s="1391"/>
      <c r="O130" s="1391"/>
      <c r="P130" s="1391"/>
      <c r="Q130" s="1391"/>
      <c r="R130" s="1391"/>
      <c r="S130" s="1391"/>
      <c r="T130" s="1391"/>
      <c r="U130" s="1391"/>
      <c r="V130" s="1391"/>
      <c r="W130" s="1391"/>
      <c r="X130" s="1391"/>
      <c r="Y130" s="1392"/>
      <c r="Z130" s="320"/>
      <c r="AA130" s="1393"/>
      <c r="AB130" s="1394"/>
      <c r="AC130" s="1394"/>
      <c r="AD130" s="1393"/>
      <c r="AE130" s="1395"/>
      <c r="AF130" s="384" t="s">
        <v>400</v>
      </c>
      <c r="AG130" s="1393"/>
      <c r="AH130" s="1395"/>
      <c r="AI130" s="385" t="s">
        <v>401</v>
      </c>
      <c r="AJ130" s="1393"/>
      <c r="AK130" s="1395"/>
      <c r="AL130" s="392" t="s">
        <v>402</v>
      </c>
      <c r="AO130" s="312" t="str">
        <f>_xlfn.CONCAT(AA130:AL130)</f>
        <v>年月日</v>
      </c>
    </row>
    <row r="131" spans="2:41" ht="25.5" customHeight="1">
      <c r="B131" s="1364"/>
      <c r="C131" s="1367"/>
      <c r="D131" s="1367"/>
      <c r="E131" s="1368"/>
      <c r="F131" s="1079"/>
      <c r="G131" s="1084"/>
      <c r="H131" s="1084"/>
      <c r="I131" s="1084"/>
      <c r="J131" s="1084"/>
      <c r="K131" s="1085"/>
      <c r="L131" s="1390"/>
      <c r="M131" s="1391"/>
      <c r="N131" s="1391"/>
      <c r="O131" s="1391"/>
      <c r="P131" s="1391"/>
      <c r="Q131" s="1391"/>
      <c r="R131" s="1391"/>
      <c r="S131" s="1391"/>
      <c r="T131" s="1391"/>
      <c r="U131" s="1391"/>
      <c r="V131" s="1391"/>
      <c r="W131" s="1391"/>
      <c r="X131" s="1391"/>
      <c r="Y131" s="1392"/>
      <c r="Z131" s="320"/>
      <c r="AA131" s="1393"/>
      <c r="AB131" s="1394"/>
      <c r="AC131" s="1394"/>
      <c r="AD131" s="1393"/>
      <c r="AE131" s="1395"/>
      <c r="AF131" s="384" t="s">
        <v>400</v>
      </c>
      <c r="AG131" s="1393"/>
      <c r="AH131" s="1395"/>
      <c r="AI131" s="385" t="s">
        <v>401</v>
      </c>
      <c r="AJ131" s="1393"/>
      <c r="AK131" s="1395"/>
      <c r="AL131" s="392" t="s">
        <v>402</v>
      </c>
      <c r="AO131" s="312" t="str">
        <f>_xlfn.CONCAT(AA131:AL131)</f>
        <v>年月日</v>
      </c>
    </row>
    <row r="132" spans="2:41" ht="25.5" customHeight="1">
      <c r="B132" s="1364"/>
      <c r="C132" s="1369"/>
      <c r="D132" s="1369"/>
      <c r="E132" s="1370"/>
      <c r="F132" s="1079"/>
      <c r="G132" s="1084"/>
      <c r="H132" s="1084"/>
      <c r="I132" s="1084"/>
      <c r="J132" s="1084"/>
      <c r="K132" s="1085"/>
      <c r="L132" s="1390"/>
      <c r="M132" s="1391"/>
      <c r="N132" s="1391"/>
      <c r="O132" s="1391"/>
      <c r="P132" s="1391"/>
      <c r="Q132" s="1391"/>
      <c r="R132" s="1391"/>
      <c r="S132" s="1391"/>
      <c r="T132" s="1391"/>
      <c r="U132" s="1391"/>
      <c r="V132" s="1391"/>
      <c r="W132" s="1391"/>
      <c r="X132" s="1391"/>
      <c r="Y132" s="1392"/>
      <c r="Z132" s="330"/>
      <c r="AA132" s="1393"/>
      <c r="AB132" s="1394"/>
      <c r="AC132" s="1394"/>
      <c r="AD132" s="1407"/>
      <c r="AE132" s="945"/>
      <c r="AF132" s="390" t="s">
        <v>400</v>
      </c>
      <c r="AG132" s="1407"/>
      <c r="AH132" s="945"/>
      <c r="AI132" s="391" t="s">
        <v>401</v>
      </c>
      <c r="AJ132" s="1407"/>
      <c r="AK132" s="945"/>
      <c r="AL132" s="393" t="s">
        <v>402</v>
      </c>
      <c r="AO132" s="312" t="str">
        <f>_xlfn.CONCAT(AA132:AL132)</f>
        <v>年月日</v>
      </c>
    </row>
    <row r="133" spans="2:41" ht="25.5" customHeight="1">
      <c r="B133" s="1364"/>
      <c r="C133" s="1048" t="s">
        <v>5124</v>
      </c>
      <c r="D133" s="1048"/>
      <c r="E133" s="1049"/>
      <c r="F133" s="960" t="s">
        <v>59</v>
      </c>
      <c r="G133" s="954"/>
      <c r="H133" s="954"/>
      <c r="I133" s="954"/>
      <c r="J133" s="954"/>
      <c r="K133" s="955"/>
      <c r="L133" s="1454"/>
      <c r="M133" s="1455"/>
      <c r="N133" s="1455"/>
      <c r="O133" s="1455"/>
      <c r="P133" s="1455"/>
      <c r="Q133" s="1455"/>
      <c r="R133" s="1455"/>
      <c r="S133" s="1455"/>
      <c r="T133" s="1455"/>
      <c r="U133" s="1456"/>
      <c r="V133" s="1457" t="s">
        <v>443</v>
      </c>
      <c r="W133" s="1458"/>
      <c r="X133" s="1458"/>
      <c r="Y133" s="1458"/>
      <c r="Z133" s="1458"/>
      <c r="AA133" s="1458"/>
      <c r="AB133" s="1458"/>
      <c r="AC133" s="1458"/>
      <c r="AD133" s="1458"/>
      <c r="AE133" s="1458"/>
      <c r="AF133" s="1458"/>
      <c r="AG133" s="1458"/>
      <c r="AH133" s="1458"/>
      <c r="AI133" s="1458"/>
      <c r="AJ133" s="1458"/>
      <c r="AK133" s="1458"/>
      <c r="AL133" s="1459"/>
    </row>
    <row r="134" spans="2:41" ht="15.75" hidden="1" customHeight="1">
      <c r="B134" s="1364"/>
      <c r="C134" s="1051"/>
      <c r="D134" s="1449"/>
      <c r="E134" s="1450"/>
      <c r="F134" s="434"/>
      <c r="G134" s="435"/>
      <c r="H134" s="435"/>
      <c r="I134" s="435"/>
      <c r="J134" s="435"/>
      <c r="K134" s="436"/>
      <c r="L134" s="1376" t="s">
        <v>406</v>
      </c>
      <c r="M134" s="1377"/>
      <c r="N134" s="1378"/>
      <c r="O134" s="315" t="s">
        <v>407</v>
      </c>
      <c r="P134" s="315" t="s">
        <v>407</v>
      </c>
      <c r="Q134" s="315" t="s">
        <v>407</v>
      </c>
      <c r="R134" s="315" t="s">
        <v>407</v>
      </c>
      <c r="S134" s="315" t="s">
        <v>407</v>
      </c>
      <c r="T134" s="315" t="s">
        <v>407</v>
      </c>
      <c r="U134" s="315" t="s">
        <v>407</v>
      </c>
      <c r="V134" s="315" t="s">
        <v>407</v>
      </c>
      <c r="W134" s="315" t="s">
        <v>407</v>
      </c>
      <c r="X134" s="315" t="s">
        <v>407</v>
      </c>
      <c r="Y134" s="315" t="s">
        <v>407</v>
      </c>
      <c r="Z134" s="315" t="s">
        <v>407</v>
      </c>
      <c r="AA134" s="315" t="s">
        <v>407</v>
      </c>
      <c r="AB134" s="315" t="s">
        <v>407</v>
      </c>
      <c r="AC134" s="315" t="s">
        <v>407</v>
      </c>
      <c r="AD134" s="315" t="s">
        <v>407</v>
      </c>
      <c r="AE134" s="315" t="s">
        <v>407</v>
      </c>
      <c r="AF134" s="315" t="s">
        <v>407</v>
      </c>
      <c r="AG134" s="315" t="s">
        <v>407</v>
      </c>
      <c r="AH134" s="315" t="s">
        <v>407</v>
      </c>
      <c r="AI134" s="1408"/>
      <c r="AJ134" s="1409"/>
      <c r="AK134" s="1409"/>
      <c r="AL134" s="1410"/>
    </row>
    <row r="135" spans="2:41" ht="25.5" customHeight="1">
      <c r="B135" s="1364"/>
      <c r="C135" s="1051"/>
      <c r="D135" s="1449"/>
      <c r="E135" s="1450"/>
      <c r="F135" s="1079" t="s">
        <v>5111</v>
      </c>
      <c r="G135" s="973"/>
      <c r="H135" s="973"/>
      <c r="I135" s="973"/>
      <c r="J135" s="973"/>
      <c r="K135" s="974"/>
      <c r="L135" s="1390"/>
      <c r="M135" s="1391"/>
      <c r="N135" s="1391"/>
      <c r="O135" s="1391"/>
      <c r="P135" s="1391"/>
      <c r="Q135" s="1391"/>
      <c r="R135" s="1391"/>
      <c r="S135" s="1391"/>
      <c r="T135" s="1391"/>
      <c r="U135" s="1391"/>
      <c r="V135" s="1391"/>
      <c r="W135" s="1391"/>
      <c r="X135" s="1391"/>
      <c r="Y135" s="1392"/>
      <c r="Z135" s="1458" t="s">
        <v>444</v>
      </c>
      <c r="AA135" s="1458"/>
      <c r="AB135" s="1458"/>
      <c r="AC135" s="1458"/>
      <c r="AD135" s="1458"/>
      <c r="AE135" s="1458"/>
      <c r="AF135" s="1458"/>
      <c r="AG135" s="1458"/>
      <c r="AH135" s="1458"/>
      <c r="AI135" s="1458"/>
      <c r="AJ135" s="1458"/>
      <c r="AK135" s="1458"/>
      <c r="AL135" s="1459"/>
    </row>
    <row r="136" spans="2:41" ht="15.75" hidden="1" customHeight="1">
      <c r="B136" s="1364"/>
      <c r="C136" s="1051"/>
      <c r="D136" s="1449"/>
      <c r="E136" s="1450"/>
      <c r="F136" s="1013"/>
      <c r="G136" s="1011"/>
      <c r="H136" s="1011"/>
      <c r="I136" s="1011"/>
      <c r="J136" s="1011"/>
      <c r="K136" s="1012"/>
      <c r="L136" s="1376" t="s">
        <v>406</v>
      </c>
      <c r="M136" s="1377"/>
      <c r="N136" s="1378"/>
      <c r="O136" s="315" t="s">
        <v>407</v>
      </c>
      <c r="P136" s="315" t="s">
        <v>407</v>
      </c>
      <c r="Q136" s="315" t="s">
        <v>407</v>
      </c>
      <c r="R136" s="315" t="s">
        <v>407</v>
      </c>
      <c r="S136" s="315" t="s">
        <v>407</v>
      </c>
      <c r="T136" s="315" t="s">
        <v>407</v>
      </c>
      <c r="U136" s="315" t="s">
        <v>407</v>
      </c>
      <c r="V136" s="315" t="s">
        <v>407</v>
      </c>
      <c r="W136" s="315" t="s">
        <v>407</v>
      </c>
      <c r="X136" s="315" t="s">
        <v>407</v>
      </c>
      <c r="Y136" s="315" t="s">
        <v>407</v>
      </c>
      <c r="Z136" s="315" t="s">
        <v>407</v>
      </c>
      <c r="AA136" s="315" t="s">
        <v>407</v>
      </c>
      <c r="AB136" s="315" t="s">
        <v>407</v>
      </c>
      <c r="AC136" s="315" t="s">
        <v>407</v>
      </c>
      <c r="AD136" s="315" t="s">
        <v>407</v>
      </c>
      <c r="AE136" s="315" t="s">
        <v>407</v>
      </c>
      <c r="AF136" s="315" t="s">
        <v>407</v>
      </c>
      <c r="AG136" s="315" t="s">
        <v>407</v>
      </c>
      <c r="AH136" s="315" t="s">
        <v>407</v>
      </c>
      <c r="AI136" s="1408"/>
      <c r="AJ136" s="1409"/>
      <c r="AK136" s="1409"/>
      <c r="AL136" s="1410"/>
    </row>
    <row r="137" spans="2:41" ht="25.5" customHeight="1">
      <c r="B137" s="1364"/>
      <c r="C137" s="1051"/>
      <c r="D137" s="1449"/>
      <c r="E137" s="1450"/>
      <c r="F137" s="1396" t="s">
        <v>8</v>
      </c>
      <c r="G137" s="1397"/>
      <c r="H137" s="1397"/>
      <c r="I137" s="1397"/>
      <c r="J137" s="1397"/>
      <c r="K137" s="1414"/>
      <c r="L137" s="1393"/>
      <c r="M137" s="1394"/>
      <c r="N137" s="1394"/>
      <c r="O137" s="1393"/>
      <c r="P137" s="1395"/>
      <c r="Q137" s="384" t="s">
        <v>400</v>
      </c>
      <c r="R137" s="1393"/>
      <c r="S137" s="1395"/>
      <c r="T137" s="385" t="s">
        <v>401</v>
      </c>
      <c r="U137" s="1393"/>
      <c r="V137" s="1395"/>
      <c r="W137" s="385" t="s">
        <v>402</v>
      </c>
      <c r="X137" s="1131"/>
      <c r="Y137" s="1131"/>
      <c r="Z137" s="1131"/>
      <c r="AA137" s="1131"/>
      <c r="AB137" s="1131"/>
      <c r="AC137" s="1131"/>
      <c r="AD137" s="1131"/>
      <c r="AE137" s="1131"/>
      <c r="AF137" s="1131"/>
      <c r="AG137" s="1131"/>
      <c r="AH137" s="1131"/>
      <c r="AI137" s="1131"/>
      <c r="AJ137" s="1131"/>
      <c r="AK137" s="1131"/>
      <c r="AL137" s="1132"/>
    </row>
    <row r="138" spans="2:41" ht="25.5" customHeight="1">
      <c r="B138" s="1364"/>
      <c r="C138" s="1051"/>
      <c r="D138" s="1449"/>
      <c r="E138" s="1450"/>
      <c r="F138" s="1396" t="s">
        <v>484</v>
      </c>
      <c r="G138" s="1397"/>
      <c r="H138" s="1397"/>
      <c r="I138" s="1397"/>
      <c r="J138" s="1397"/>
      <c r="K138" s="1414"/>
      <c r="L138" s="1415"/>
      <c r="M138" s="1416"/>
      <c r="N138" s="1416"/>
      <c r="O138" s="1417"/>
      <c r="P138" s="1418" t="s">
        <v>485</v>
      </c>
      <c r="Q138" s="1419"/>
      <c r="R138" s="1420" t="s">
        <v>486</v>
      </c>
      <c r="S138" s="1420"/>
      <c r="T138" s="1420"/>
      <c r="U138" s="1420"/>
      <c r="V138" s="1415"/>
      <c r="W138" s="1416"/>
      <c r="X138" s="1416"/>
      <c r="Y138" s="1416"/>
      <c r="Z138" s="1417"/>
      <c r="AA138" s="1419" t="s">
        <v>487</v>
      </c>
      <c r="AB138" s="1419"/>
      <c r="AC138" s="1420" t="s">
        <v>488</v>
      </c>
      <c r="AD138" s="1420"/>
      <c r="AE138" s="1468"/>
      <c r="AF138" s="1469"/>
      <c r="AG138" s="1470"/>
      <c r="AH138" s="1419" t="s">
        <v>489</v>
      </c>
      <c r="AI138" s="1419"/>
      <c r="AJ138" s="1419"/>
      <c r="AK138" s="1419"/>
      <c r="AL138" s="1471"/>
    </row>
    <row r="139" spans="2:41" ht="25.5" customHeight="1">
      <c r="B139" s="1364"/>
      <c r="C139" s="1051"/>
      <c r="D139" s="1449"/>
      <c r="E139" s="1450"/>
      <c r="F139" s="1083" t="s">
        <v>490</v>
      </c>
      <c r="G139" s="971"/>
      <c r="H139" s="971"/>
      <c r="I139" s="971"/>
      <c r="J139" s="971"/>
      <c r="K139" s="972"/>
      <c r="L139" s="1393"/>
      <c r="M139" s="1394"/>
      <c r="N139" s="1394"/>
      <c r="O139" s="1394"/>
      <c r="P139" s="1394"/>
      <c r="Q139" s="1395"/>
      <c r="R139" s="317"/>
      <c r="S139" s="1521"/>
      <c r="T139" s="1522"/>
      <c r="U139" s="1522"/>
      <c r="V139" s="1522"/>
      <c r="W139" s="1522"/>
      <c r="X139" s="1522"/>
      <c r="Y139" s="1522"/>
      <c r="Z139" s="1523"/>
      <c r="AA139" s="1524"/>
      <c r="AB139" s="1525"/>
      <c r="AC139" s="1525"/>
      <c r="AD139" s="1525"/>
      <c r="AE139" s="1525"/>
      <c r="AF139" s="1525"/>
      <c r="AG139" s="1525"/>
      <c r="AH139" s="1525"/>
      <c r="AI139" s="1525"/>
      <c r="AJ139" s="1525"/>
      <c r="AK139" s="1525"/>
      <c r="AL139" s="1526"/>
    </row>
    <row r="140" spans="2:41" ht="15.75" hidden="1" customHeight="1">
      <c r="B140" s="1364"/>
      <c r="C140" s="1051"/>
      <c r="D140" s="1449"/>
      <c r="E140" s="1450"/>
      <c r="F140" s="1079"/>
      <c r="G140" s="1084"/>
      <c r="H140" s="1084"/>
      <c r="I140" s="1084"/>
      <c r="J140" s="1084"/>
      <c r="K140" s="1085"/>
      <c r="L140" s="1376" t="s">
        <v>406</v>
      </c>
      <c r="M140" s="1377"/>
      <c r="N140" s="1378"/>
      <c r="O140" s="316" t="s">
        <v>407</v>
      </c>
      <c r="P140" s="316" t="s">
        <v>407</v>
      </c>
      <c r="Q140" s="316" t="s">
        <v>407</v>
      </c>
      <c r="R140" s="316" t="s">
        <v>407</v>
      </c>
      <c r="S140" s="316" t="s">
        <v>407</v>
      </c>
      <c r="T140" s="1408"/>
      <c r="U140" s="1409"/>
      <c r="V140" s="1409"/>
      <c r="W140" s="1409"/>
      <c r="X140" s="1409"/>
      <c r="Y140" s="1409"/>
      <c r="Z140" s="1409"/>
      <c r="AA140" s="1409"/>
      <c r="AB140" s="1409"/>
      <c r="AC140" s="1409"/>
      <c r="AD140" s="1409"/>
      <c r="AE140" s="1409"/>
      <c r="AF140" s="1409"/>
      <c r="AG140" s="1409"/>
      <c r="AH140" s="1409"/>
      <c r="AI140" s="1409"/>
      <c r="AJ140" s="1409"/>
      <c r="AK140" s="1409"/>
      <c r="AL140" s="1410"/>
    </row>
    <row r="141" spans="2:41" ht="25.5" customHeight="1">
      <c r="B141" s="1364"/>
      <c r="C141" s="1051"/>
      <c r="D141" s="1449"/>
      <c r="E141" s="1450"/>
      <c r="F141" s="1080"/>
      <c r="G141" s="1081"/>
      <c r="H141" s="1081"/>
      <c r="I141" s="1081"/>
      <c r="J141" s="1081"/>
      <c r="K141" s="1082"/>
      <c r="L141" s="1411" t="str">
        <f>L139&amp;S139</f>
        <v/>
      </c>
      <c r="M141" s="1412"/>
      <c r="N141" s="1412"/>
      <c r="O141" s="1412"/>
      <c r="P141" s="1412"/>
      <c r="Q141" s="1412"/>
      <c r="R141" s="1412"/>
      <c r="S141" s="1412"/>
      <c r="T141" s="1412"/>
      <c r="U141" s="1412"/>
      <c r="V141" s="1412"/>
      <c r="W141" s="1412"/>
      <c r="X141" s="1412"/>
      <c r="Y141" s="1412"/>
      <c r="Z141" s="1413"/>
      <c r="AA141" s="1436" t="s">
        <v>420</v>
      </c>
      <c r="AB141" s="1436"/>
      <c r="AC141" s="1436"/>
      <c r="AD141" s="1436"/>
      <c r="AE141" s="1436"/>
      <c r="AF141" s="1436"/>
      <c r="AG141" s="1436"/>
      <c r="AH141" s="1436"/>
      <c r="AI141" s="1436"/>
      <c r="AJ141" s="1436"/>
      <c r="AK141" s="1436"/>
      <c r="AL141" s="1437"/>
    </row>
    <row r="142" spans="2:41" ht="25.5" customHeight="1">
      <c r="B142" s="1364"/>
      <c r="C142" s="1051"/>
      <c r="D142" s="1449"/>
      <c r="E142" s="1450"/>
      <c r="F142" s="1438" t="s">
        <v>5134</v>
      </c>
      <c r="G142" s="988"/>
      <c r="H142" s="988"/>
      <c r="I142" s="988"/>
      <c r="J142" s="988"/>
      <c r="K142" s="989"/>
      <c r="L142" s="1441"/>
      <c r="M142" s="1442"/>
      <c r="N142" s="1442"/>
      <c r="O142" s="1442"/>
      <c r="P142" s="1442"/>
      <c r="Q142" s="1442"/>
      <c r="R142" s="1442"/>
      <c r="S142" s="1442"/>
      <c r="T142" s="1442"/>
      <c r="U142" s="1442"/>
      <c r="V142" s="1442"/>
      <c r="W142" s="1442"/>
      <c r="X142" s="1442"/>
      <c r="Y142" s="1442"/>
      <c r="Z142" s="1442"/>
      <c r="AA142" s="1442"/>
      <c r="AB142" s="1442"/>
      <c r="AC142" s="1442"/>
      <c r="AD142" s="1442"/>
      <c r="AE142" s="1442"/>
      <c r="AF142" s="1442"/>
      <c r="AG142" s="1442"/>
      <c r="AH142" s="1443"/>
      <c r="AI142" s="1444" t="s">
        <v>491</v>
      </c>
      <c r="AJ142" s="1445"/>
      <c r="AK142" s="1445"/>
      <c r="AL142" s="1446"/>
      <c r="AN142" s="458" t="s">
        <v>5178</v>
      </c>
    </row>
    <row r="143" spans="2:41" ht="15.75" hidden="1" customHeight="1">
      <c r="B143" s="388"/>
      <c r="C143" s="1050"/>
      <c r="D143" s="1449"/>
      <c r="E143" s="1450"/>
      <c r="F143" s="996"/>
      <c r="G143" s="1439"/>
      <c r="H143" s="1439"/>
      <c r="I143" s="1439"/>
      <c r="J143" s="1439"/>
      <c r="K143" s="1440"/>
      <c r="L143" s="1447" t="s">
        <v>406</v>
      </c>
      <c r="M143" s="1220"/>
      <c r="N143" s="1221"/>
      <c r="O143" s="316" t="s">
        <v>407</v>
      </c>
      <c r="P143" s="316" t="s">
        <v>407</v>
      </c>
      <c r="Q143" s="316" t="s">
        <v>407</v>
      </c>
      <c r="R143" s="316" t="s">
        <v>407</v>
      </c>
      <c r="S143" s="316" t="s">
        <v>407</v>
      </c>
      <c r="T143" s="316" t="s">
        <v>407</v>
      </c>
      <c r="U143" s="316" t="s">
        <v>407</v>
      </c>
      <c r="V143" s="316" t="s">
        <v>407</v>
      </c>
      <c r="W143" s="316" t="s">
        <v>407</v>
      </c>
      <c r="X143" s="316" t="s">
        <v>407</v>
      </c>
      <c r="Y143" s="316" t="s">
        <v>407</v>
      </c>
      <c r="Z143" s="316" t="s">
        <v>407</v>
      </c>
      <c r="AA143" s="316" t="s">
        <v>407</v>
      </c>
      <c r="AB143" s="316" t="s">
        <v>407</v>
      </c>
      <c r="AC143" s="316" t="s">
        <v>407</v>
      </c>
      <c r="AD143" s="316" t="s">
        <v>407</v>
      </c>
      <c r="AE143" s="316" t="s">
        <v>407</v>
      </c>
      <c r="AF143" s="316" t="s">
        <v>407</v>
      </c>
      <c r="AG143" s="316" t="s">
        <v>407</v>
      </c>
      <c r="AH143" s="316" t="s">
        <v>407</v>
      </c>
      <c r="AI143" s="1448"/>
      <c r="AJ143" s="1344"/>
      <c r="AK143" s="1344"/>
      <c r="AL143" s="1345"/>
    </row>
    <row r="144" spans="2:41" ht="15.75" hidden="1" customHeight="1">
      <c r="B144" s="389"/>
      <c r="C144" s="1451"/>
      <c r="D144" s="1452"/>
      <c r="E144" s="1453"/>
      <c r="F144" s="1013"/>
      <c r="G144" s="1011"/>
      <c r="H144" s="1011"/>
      <c r="I144" s="1011"/>
      <c r="J144" s="1011"/>
      <c r="K144" s="1012"/>
      <c r="L144" s="1185"/>
      <c r="M144" s="1186"/>
      <c r="N144" s="1042"/>
      <c r="O144" s="316" t="s">
        <v>407</v>
      </c>
      <c r="P144" s="316" t="s">
        <v>407</v>
      </c>
      <c r="Q144" s="316" t="s">
        <v>407</v>
      </c>
      <c r="R144" s="316" t="s">
        <v>407</v>
      </c>
      <c r="S144" s="316" t="s">
        <v>407</v>
      </c>
      <c r="T144" s="316" t="s">
        <v>407</v>
      </c>
      <c r="U144" s="316" t="s">
        <v>407</v>
      </c>
      <c r="V144" s="316" t="s">
        <v>407</v>
      </c>
      <c r="W144" s="316" t="s">
        <v>407</v>
      </c>
      <c r="X144" s="316" t="s">
        <v>407</v>
      </c>
      <c r="Y144" s="316" t="s">
        <v>407</v>
      </c>
      <c r="Z144" s="316" t="s">
        <v>407</v>
      </c>
      <c r="AA144" s="316" t="s">
        <v>407</v>
      </c>
      <c r="AB144" s="316" t="s">
        <v>407</v>
      </c>
      <c r="AC144" s="316" t="s">
        <v>407</v>
      </c>
      <c r="AD144" s="316" t="s">
        <v>407</v>
      </c>
      <c r="AE144" s="316" t="s">
        <v>407</v>
      </c>
      <c r="AF144" s="316" t="s">
        <v>407</v>
      </c>
      <c r="AG144" s="316" t="s">
        <v>407</v>
      </c>
      <c r="AH144" s="316" t="s">
        <v>407</v>
      </c>
      <c r="AI144" s="1190"/>
      <c r="AJ144" s="1191"/>
      <c r="AK144" s="1191"/>
      <c r="AL144" s="1192"/>
    </row>
    <row r="145" spans="2:38" hidden="1">
      <c r="B145" s="33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331"/>
      <c r="AG145" s="331"/>
      <c r="AH145" s="1362" t="s">
        <v>442</v>
      </c>
      <c r="AI145" s="1362"/>
      <c r="AJ145" s="1362"/>
      <c r="AK145" s="1362"/>
      <c r="AL145" s="1362"/>
    </row>
    <row r="146" spans="2:38" hidden="1">
      <c r="F146" s="437"/>
      <c r="G146" s="437"/>
      <c r="H146" s="437"/>
      <c r="I146" s="437"/>
      <c r="J146" s="437"/>
      <c r="K146" s="437"/>
    </row>
    <row r="147" spans="2:38" ht="25.5" customHeight="1">
      <c r="B147" s="1508" t="s">
        <v>508</v>
      </c>
      <c r="C147" s="1096"/>
      <c r="D147" s="1096"/>
      <c r="E147" s="1097"/>
      <c r="F147" s="1103" t="s">
        <v>509</v>
      </c>
      <c r="G147" s="1104"/>
      <c r="H147" s="1104"/>
      <c r="I147" s="1104"/>
      <c r="J147" s="1104"/>
      <c r="K147" s="1105"/>
      <c r="L147" s="1513" t="s">
        <v>5933</v>
      </c>
      <c r="M147" s="1514"/>
      <c r="N147" s="1515"/>
      <c r="O147" s="1513" t="s">
        <v>5934</v>
      </c>
      <c r="P147" s="1514"/>
      <c r="Q147" s="1515"/>
      <c r="R147" s="1513" t="s">
        <v>5935</v>
      </c>
      <c r="S147" s="1515"/>
      <c r="T147" s="1513" t="s">
        <v>510</v>
      </c>
      <c r="U147" s="1515"/>
      <c r="V147" s="1513" t="s">
        <v>511</v>
      </c>
      <c r="W147" s="1515"/>
      <c r="X147" s="1537" t="s">
        <v>512</v>
      </c>
      <c r="Y147" s="1538"/>
      <c r="Z147" s="1538"/>
      <c r="AA147" s="1538"/>
      <c r="AB147" s="1538"/>
      <c r="AC147" s="1538"/>
      <c r="AD147" s="1538"/>
      <c r="AE147" s="1538"/>
      <c r="AF147" s="1538"/>
      <c r="AG147" s="1538"/>
      <c r="AH147" s="1538"/>
      <c r="AI147" s="1538"/>
      <c r="AJ147" s="1538"/>
      <c r="AK147" s="1538"/>
      <c r="AL147" s="1539"/>
    </row>
    <row r="148" spans="2:38" ht="25.5" customHeight="1">
      <c r="B148" s="1509"/>
      <c r="C148" s="1510"/>
      <c r="D148" s="1510"/>
      <c r="E148" s="1511"/>
      <c r="F148" s="1083" t="s">
        <v>513</v>
      </c>
      <c r="G148" s="971"/>
      <c r="H148" s="971"/>
      <c r="I148" s="971"/>
      <c r="J148" s="971"/>
      <c r="K148" s="972"/>
      <c r="L148" s="1537" t="s">
        <v>514</v>
      </c>
      <c r="M148" s="1538"/>
      <c r="N148" s="1538"/>
      <c r="O148" s="1538"/>
      <c r="P148" s="1538"/>
      <c r="Q148" s="1538"/>
      <c r="R148" s="1538"/>
      <c r="S148" s="1538"/>
      <c r="T148" s="1538"/>
      <c r="U148" s="1538"/>
      <c r="V148" s="1538"/>
      <c r="W148" s="1538"/>
      <c r="X148" s="1538"/>
      <c r="Y148" s="1538"/>
      <c r="Z148" s="1538"/>
      <c r="AA148" s="1538"/>
      <c r="AB148" s="1538"/>
      <c r="AC148" s="1538"/>
      <c r="AD148" s="1538"/>
      <c r="AE148" s="1538"/>
      <c r="AF148" s="1538"/>
      <c r="AG148" s="1538"/>
      <c r="AH148" s="1538"/>
      <c r="AI148" s="1538"/>
      <c r="AJ148" s="1539"/>
      <c r="AK148" s="1541" t="s">
        <v>5820</v>
      </c>
      <c r="AL148" s="1542"/>
    </row>
    <row r="149" spans="2:38" ht="25.5" customHeight="1" thickBot="1">
      <c r="B149" s="1509"/>
      <c r="C149" s="1510"/>
      <c r="D149" s="1510"/>
      <c r="E149" s="1512"/>
      <c r="F149" s="1079"/>
      <c r="G149" s="973"/>
      <c r="H149" s="973"/>
      <c r="I149" s="973"/>
      <c r="J149" s="973"/>
      <c r="K149" s="1540"/>
      <c r="L149" s="1543" t="s">
        <v>515</v>
      </c>
      <c r="M149" s="1544"/>
      <c r="N149" s="1544"/>
      <c r="O149" s="1544"/>
      <c r="P149" s="1544"/>
      <c r="Q149" s="1544"/>
      <c r="R149" s="1544"/>
      <c r="S149" s="1544"/>
      <c r="T149" s="1544"/>
      <c r="U149" s="1544"/>
      <c r="V149" s="1544"/>
      <c r="W149" s="1544"/>
      <c r="X149" s="1544"/>
      <c r="Y149" s="1544"/>
      <c r="Z149" s="1544"/>
      <c r="AA149" s="1544"/>
      <c r="AB149" s="1544"/>
      <c r="AC149" s="1544"/>
      <c r="AD149" s="1544"/>
      <c r="AE149" s="1544"/>
      <c r="AF149" s="1544"/>
      <c r="AG149" s="1544"/>
      <c r="AH149" s="1544"/>
      <c r="AI149" s="1544"/>
      <c r="AJ149" s="1545"/>
      <c r="AK149" s="1546" t="s">
        <v>5821</v>
      </c>
      <c r="AL149" s="1547"/>
    </row>
    <row r="150" spans="2:38" ht="14.25" customHeight="1">
      <c r="B150" s="1715" t="s">
        <v>5900</v>
      </c>
      <c r="C150" s="1716"/>
      <c r="D150" s="1716"/>
      <c r="E150" s="1717"/>
      <c r="F150" s="1144" t="s">
        <v>147</v>
      </c>
      <c r="G150" s="988"/>
      <c r="H150" s="988"/>
      <c r="I150" s="988"/>
      <c r="J150" s="988"/>
      <c r="K150" s="1721"/>
      <c r="L150" s="1751"/>
      <c r="M150" s="1752"/>
      <c r="N150" s="1752"/>
      <c r="O150" s="1752"/>
      <c r="P150" s="1752"/>
      <c r="Q150" s="1752"/>
      <c r="R150" s="1752"/>
      <c r="S150" s="1752"/>
      <c r="T150" s="1752"/>
      <c r="U150" s="1752"/>
      <c r="V150" s="1752"/>
      <c r="W150" s="1753"/>
      <c r="X150" s="1757" t="s">
        <v>5901</v>
      </c>
      <c r="Y150" s="1758"/>
      <c r="Z150" s="1759"/>
      <c r="AA150" s="1751" t="s">
        <v>5914</v>
      </c>
      <c r="AB150" s="1752"/>
      <c r="AC150" s="1752"/>
      <c r="AD150" s="1753"/>
      <c r="AE150" s="930" t="s">
        <v>5904</v>
      </c>
      <c r="AF150" s="931"/>
      <c r="AG150" s="931"/>
      <c r="AH150" s="931"/>
      <c r="AI150" s="931"/>
      <c r="AJ150" s="931"/>
      <c r="AK150" s="931"/>
      <c r="AL150" s="931"/>
    </row>
    <row r="151" spans="2:38">
      <c r="B151" s="1718"/>
      <c r="C151" s="1719"/>
      <c r="D151" s="1719"/>
      <c r="E151" s="1720"/>
      <c r="F151" s="1013"/>
      <c r="G151" s="1011"/>
      <c r="H151" s="1011"/>
      <c r="I151" s="1011"/>
      <c r="J151" s="1011"/>
      <c r="K151" s="1012"/>
      <c r="L151" s="1754"/>
      <c r="M151" s="1755"/>
      <c r="N151" s="1755"/>
      <c r="O151" s="1755"/>
      <c r="P151" s="1755"/>
      <c r="Q151" s="1755"/>
      <c r="R151" s="1755"/>
      <c r="S151" s="1755"/>
      <c r="T151" s="1755"/>
      <c r="U151" s="1755"/>
      <c r="V151" s="1755"/>
      <c r="W151" s="1756"/>
      <c r="X151" s="1760"/>
      <c r="Y151" s="1761"/>
      <c r="Z151" s="1762"/>
      <c r="AA151" s="1754"/>
      <c r="AB151" s="1755"/>
      <c r="AC151" s="1755"/>
      <c r="AD151" s="1756"/>
      <c r="AE151" s="932"/>
      <c r="AF151" s="933"/>
      <c r="AG151" s="933"/>
      <c r="AH151" s="933"/>
      <c r="AI151" s="933"/>
      <c r="AJ151" s="933"/>
      <c r="AK151" s="933"/>
      <c r="AL151" s="933"/>
    </row>
    <row r="152" spans="2:38" ht="25.5" customHeight="1">
      <c r="B152" s="1703" t="s">
        <v>5817</v>
      </c>
      <c r="C152" s="1704"/>
      <c r="D152" s="1704"/>
      <c r="E152" s="1705"/>
      <c r="F152" s="1013" t="s">
        <v>59</v>
      </c>
      <c r="G152" s="1011"/>
      <c r="H152" s="1011"/>
      <c r="I152" s="1011"/>
      <c r="J152" s="1011"/>
      <c r="K152" s="1012"/>
      <c r="L152" s="1477"/>
      <c r="M152" s="1232"/>
      <c r="N152" s="1232"/>
      <c r="O152" s="1232"/>
      <c r="P152" s="1232"/>
      <c r="Q152" s="1232"/>
      <c r="R152" s="1232"/>
      <c r="S152" s="1232"/>
      <c r="T152" s="1232"/>
      <c r="U152" s="1233"/>
      <c r="V152" s="1457"/>
      <c r="W152" s="1009"/>
      <c r="X152" s="1009"/>
      <c r="Y152" s="1009"/>
      <c r="Z152" s="1009"/>
      <c r="AA152" s="1009"/>
      <c r="AB152" s="1009"/>
      <c r="AC152" s="1009"/>
      <c r="AD152" s="1009"/>
      <c r="AE152" s="1009"/>
      <c r="AF152" s="1009"/>
      <c r="AG152" s="1009"/>
      <c r="AH152" s="1009"/>
      <c r="AI152" s="1009"/>
      <c r="AJ152" s="1009"/>
      <c r="AK152" s="1009"/>
      <c r="AL152" s="1010"/>
    </row>
    <row r="153" spans="2:38" ht="25.5" hidden="1" customHeight="1">
      <c r="B153" s="1706"/>
      <c r="C153" s="1707"/>
      <c r="D153" s="1707"/>
      <c r="E153" s="1708"/>
      <c r="F153" s="1396" t="s">
        <v>5126</v>
      </c>
      <c r="G153" s="954"/>
      <c r="H153" s="954"/>
      <c r="I153" s="954"/>
      <c r="J153" s="954"/>
      <c r="K153" s="955"/>
      <c r="L153" s="1376"/>
      <c r="M153" s="1000"/>
      <c r="N153" s="1001"/>
      <c r="O153" s="315"/>
      <c r="P153" s="315"/>
      <c r="Q153" s="315"/>
      <c r="R153" s="315"/>
      <c r="S153" s="315"/>
      <c r="T153" s="315"/>
      <c r="U153" s="315"/>
      <c r="V153" s="315"/>
      <c r="W153" s="315"/>
      <c r="X153" s="315"/>
      <c r="Y153" s="315"/>
      <c r="Z153" s="315"/>
      <c r="AA153" s="315"/>
      <c r="AB153" s="315"/>
      <c r="AC153" s="315"/>
      <c r="AD153" s="315"/>
      <c r="AE153" s="315"/>
      <c r="AF153" s="315"/>
      <c r="AG153" s="315"/>
      <c r="AH153" s="315"/>
      <c r="AI153" s="1408"/>
      <c r="AJ153" s="1003"/>
      <c r="AK153" s="1003"/>
      <c r="AL153" s="1004"/>
    </row>
    <row r="154" spans="2:38" ht="25.5" customHeight="1">
      <c r="B154" s="1706"/>
      <c r="C154" s="1707"/>
      <c r="D154" s="1707"/>
      <c r="E154" s="1708"/>
      <c r="F154" s="1396"/>
      <c r="G154" s="954"/>
      <c r="H154" s="954"/>
      <c r="I154" s="954"/>
      <c r="J154" s="954"/>
      <c r="K154" s="955"/>
      <c r="L154" s="1480"/>
      <c r="M154" s="1263"/>
      <c r="N154" s="1263"/>
      <c r="O154" s="1263"/>
      <c r="P154" s="1263"/>
      <c r="Q154" s="1263"/>
      <c r="R154" s="1263"/>
      <c r="S154" s="1263"/>
      <c r="T154" s="1263"/>
      <c r="U154" s="1263"/>
      <c r="V154" s="1263"/>
      <c r="W154" s="1263"/>
      <c r="X154" s="1263"/>
      <c r="Y154" s="1264"/>
      <c r="Z154" s="1009"/>
      <c r="AA154" s="1009"/>
      <c r="AB154" s="1009"/>
      <c r="AC154" s="1009"/>
      <c r="AD154" s="1009"/>
      <c r="AE154" s="1009"/>
      <c r="AF154" s="1009"/>
      <c r="AG154" s="1009"/>
      <c r="AH154" s="1009"/>
      <c r="AI154" s="1009"/>
      <c r="AJ154" s="1009"/>
      <c r="AK154" s="1009"/>
      <c r="AL154" s="1010"/>
    </row>
    <row r="155" spans="2:38" ht="25.5" hidden="1" customHeight="1">
      <c r="B155" s="1706"/>
      <c r="C155" s="1707"/>
      <c r="D155" s="1707"/>
      <c r="E155" s="1708"/>
      <c r="F155" s="1013"/>
      <c r="G155" s="1011"/>
      <c r="H155" s="1011"/>
      <c r="I155" s="1011"/>
      <c r="J155" s="1011"/>
      <c r="K155" s="1012"/>
      <c r="L155" s="1376" t="s">
        <v>406</v>
      </c>
      <c r="M155" s="1000"/>
      <c r="N155" s="1001"/>
      <c r="O155" s="315" t="s">
        <v>407</v>
      </c>
      <c r="P155" s="315" t="s">
        <v>407</v>
      </c>
      <c r="Q155" s="315" t="s">
        <v>407</v>
      </c>
      <c r="R155" s="315" t="s">
        <v>407</v>
      </c>
      <c r="S155" s="315" t="s">
        <v>407</v>
      </c>
      <c r="T155" s="315" t="s">
        <v>407</v>
      </c>
      <c r="U155" s="315" t="s">
        <v>407</v>
      </c>
      <c r="V155" s="315" t="s">
        <v>407</v>
      </c>
      <c r="W155" s="315" t="s">
        <v>407</v>
      </c>
      <c r="X155" s="315" t="s">
        <v>407</v>
      </c>
      <c r="Y155" s="315" t="s">
        <v>407</v>
      </c>
      <c r="Z155" s="315" t="s">
        <v>407</v>
      </c>
      <c r="AA155" s="315" t="s">
        <v>407</v>
      </c>
      <c r="AB155" s="315" t="s">
        <v>407</v>
      </c>
      <c r="AC155" s="315" t="s">
        <v>407</v>
      </c>
      <c r="AD155" s="315" t="s">
        <v>407</v>
      </c>
      <c r="AE155" s="315" t="s">
        <v>407</v>
      </c>
      <c r="AF155" s="315" t="s">
        <v>407</v>
      </c>
      <c r="AG155" s="315" t="s">
        <v>407</v>
      </c>
      <c r="AH155" s="315" t="s">
        <v>407</v>
      </c>
      <c r="AI155" s="1408"/>
      <c r="AJ155" s="1003"/>
      <c r="AK155" s="1003"/>
      <c r="AL155" s="1004"/>
    </row>
    <row r="156" spans="2:38" ht="25.5" customHeight="1">
      <c r="B156" s="1706"/>
      <c r="C156" s="1707"/>
      <c r="D156" s="1707"/>
      <c r="E156" s="1708"/>
      <c r="F156" s="1396" t="s">
        <v>5113</v>
      </c>
      <c r="G156" s="954"/>
      <c r="H156" s="954"/>
      <c r="I156" s="954"/>
      <c r="J156" s="954"/>
      <c r="K156" s="955"/>
      <c r="L156" s="1106"/>
      <c r="M156" s="1251"/>
      <c r="N156" s="406" t="s">
        <v>417</v>
      </c>
      <c r="O156" s="1106"/>
      <c r="P156" s="1250"/>
      <c r="Q156" s="1251"/>
      <c r="R156" s="1486"/>
      <c r="S156" s="940"/>
      <c r="T156" s="940"/>
      <c r="U156" s="940"/>
      <c r="V156" s="940"/>
      <c r="W156" s="940"/>
      <c r="X156" s="940"/>
      <c r="Y156" s="940"/>
      <c r="Z156" s="940"/>
      <c r="AA156" s="940"/>
      <c r="AB156" s="940"/>
      <c r="AC156" s="940"/>
      <c r="AD156" s="940"/>
      <c r="AE156" s="940"/>
      <c r="AF156" s="940"/>
      <c r="AG156" s="940"/>
      <c r="AH156" s="940"/>
      <c r="AI156" s="940"/>
      <c r="AJ156" s="940"/>
      <c r="AK156" s="940"/>
      <c r="AL156" s="941"/>
    </row>
    <row r="157" spans="2:38" ht="25.5" customHeight="1">
      <c r="B157" s="1706"/>
      <c r="C157" s="1707"/>
      <c r="D157" s="1707"/>
      <c r="E157" s="1708"/>
      <c r="F157" s="1396" t="s">
        <v>518</v>
      </c>
      <c r="G157" s="954"/>
      <c r="H157" s="954"/>
      <c r="I157" s="954"/>
      <c r="J157" s="954"/>
      <c r="K157" s="955"/>
      <c r="L157" s="1488"/>
      <c r="M157" s="1309"/>
      <c r="N157" s="1309"/>
      <c r="O157" s="1309"/>
      <c r="P157" s="1309"/>
      <c r="Q157" s="1309"/>
      <c r="R157" s="1309"/>
      <c r="S157" s="1309"/>
      <c r="T157" s="1309"/>
      <c r="U157" s="1309"/>
      <c r="V157" s="1309"/>
      <c r="W157" s="1309"/>
      <c r="X157" s="1309"/>
      <c r="Y157" s="1309"/>
      <c r="Z157" s="1309"/>
      <c r="AA157" s="1309"/>
      <c r="AB157" s="1309"/>
      <c r="AC157" s="1309"/>
      <c r="AD157" s="1309"/>
      <c r="AE157" s="1309"/>
      <c r="AF157" s="1309"/>
      <c r="AG157" s="1309"/>
      <c r="AH157" s="1309"/>
      <c r="AI157" s="1309"/>
      <c r="AJ157" s="1309"/>
      <c r="AK157" s="1309"/>
      <c r="AL157" s="1313"/>
    </row>
    <row r="158" spans="2:38" ht="25.5" customHeight="1">
      <c r="B158" s="1706"/>
      <c r="C158" s="1707"/>
      <c r="D158" s="1707"/>
      <c r="E158" s="1708"/>
      <c r="F158" s="1396" t="s">
        <v>507</v>
      </c>
      <c r="G158" s="954"/>
      <c r="H158" s="954"/>
      <c r="I158" s="954"/>
      <c r="J158" s="954"/>
      <c r="K158" s="955"/>
      <c r="L158" s="1491"/>
      <c r="M158" s="1491"/>
      <c r="N158" s="395" t="s">
        <v>417</v>
      </c>
      <c r="O158" s="1491"/>
      <c r="P158" s="1491"/>
      <c r="Q158" s="1491"/>
      <c r="R158" s="395" t="s">
        <v>417</v>
      </c>
      <c r="S158" s="1491"/>
      <c r="T158" s="1491"/>
      <c r="U158" s="1491"/>
      <c r="V158" s="1733"/>
      <c r="W158" s="1734"/>
      <c r="X158" s="1734"/>
      <c r="Y158" s="1734"/>
      <c r="Z158" s="1734"/>
      <c r="AA158" s="1734"/>
      <c r="AB158" s="1734"/>
      <c r="AC158" s="1734"/>
      <c r="AD158" s="1734"/>
      <c r="AE158" s="1734"/>
      <c r="AF158" s="1734"/>
      <c r="AG158" s="1734"/>
      <c r="AH158" s="1734"/>
      <c r="AI158" s="1734"/>
      <c r="AJ158" s="1734"/>
      <c r="AK158" s="1734"/>
      <c r="AL158" s="1735"/>
    </row>
    <row r="159" spans="2:38" ht="25.5" customHeight="1">
      <c r="B159" s="1706"/>
      <c r="C159" s="1707"/>
      <c r="D159" s="1707"/>
      <c r="E159" s="1708"/>
      <c r="F159" s="1237" t="s">
        <v>504</v>
      </c>
      <c r="G159" s="971"/>
      <c r="H159" s="971"/>
      <c r="I159" s="971"/>
      <c r="J159" s="971"/>
      <c r="K159" s="972"/>
      <c r="L159" s="1309" t="s">
        <v>1026</v>
      </c>
      <c r="M159" s="1309"/>
      <c r="N159" s="1309"/>
      <c r="O159" s="1309"/>
      <c r="P159" s="1309"/>
      <c r="Q159" s="1309"/>
      <c r="R159" s="1309"/>
      <c r="S159" s="1309"/>
      <c r="T159" s="1309"/>
      <c r="U159" s="1313"/>
      <c r="V159" s="1108" t="s">
        <v>506</v>
      </c>
      <c r="W159" s="1076"/>
      <c r="X159" s="1076"/>
      <c r="Y159" s="1076"/>
      <c r="Z159" s="1077"/>
      <c r="AA159" s="1393" t="s">
        <v>496</v>
      </c>
      <c r="AB159" s="981"/>
      <c r="AC159" s="981"/>
      <c r="AD159" s="1393"/>
      <c r="AE159" s="1275"/>
      <c r="AF159" s="399" t="s">
        <v>400</v>
      </c>
      <c r="AG159" s="1393"/>
      <c r="AH159" s="1275"/>
      <c r="AI159" s="397" t="s">
        <v>401</v>
      </c>
      <c r="AJ159" s="1393"/>
      <c r="AK159" s="1275"/>
      <c r="AL159" s="392" t="s">
        <v>402</v>
      </c>
    </row>
    <row r="160" spans="2:38" ht="25.5" customHeight="1">
      <c r="B160" s="1706"/>
      <c r="C160" s="1707"/>
      <c r="D160" s="1707"/>
      <c r="E160" s="1708"/>
      <c r="F160" s="1079"/>
      <c r="G160" s="973"/>
      <c r="H160" s="973"/>
      <c r="I160" s="973"/>
      <c r="J160" s="973"/>
      <c r="K160" s="1555"/>
      <c r="L160" s="394" t="s">
        <v>75</v>
      </c>
      <c r="M160" s="1250"/>
      <c r="N160" s="1250"/>
      <c r="O160" s="1250"/>
      <c r="P160" s="1250"/>
      <c r="Q160" s="1487" t="s">
        <v>7</v>
      </c>
      <c r="R160" s="1298"/>
      <c r="S160" s="1298"/>
      <c r="T160" s="353"/>
      <c r="U160" s="354"/>
      <c r="V160" s="1500" t="s">
        <v>96</v>
      </c>
      <c r="W160" s="1076"/>
      <c r="X160" s="1076"/>
      <c r="Y160" s="1076"/>
      <c r="Z160" s="1077"/>
      <c r="AA160" s="1106" t="s">
        <v>569</v>
      </c>
      <c r="AB160" s="1250"/>
      <c r="AC160" s="1250"/>
      <c r="AD160" s="1106"/>
      <c r="AE160" s="1251"/>
      <c r="AF160" s="399" t="s">
        <v>400</v>
      </c>
      <c r="AG160" s="1106"/>
      <c r="AH160" s="1251"/>
      <c r="AI160" s="397" t="s">
        <v>401</v>
      </c>
      <c r="AJ160" s="1106"/>
      <c r="AK160" s="1251"/>
      <c r="AL160" s="392" t="s">
        <v>402</v>
      </c>
    </row>
    <row r="161" spans="2:40" ht="25.5" hidden="1" customHeight="1">
      <c r="B161" s="1706"/>
      <c r="C161" s="1707"/>
      <c r="D161" s="1707"/>
      <c r="E161" s="1708"/>
      <c r="F161" s="1080"/>
      <c r="G161" s="1081"/>
      <c r="H161" s="1081"/>
      <c r="I161" s="1081"/>
      <c r="J161" s="1081"/>
      <c r="K161" s="1082"/>
      <c r="L161" s="1219" t="s">
        <v>406</v>
      </c>
      <c r="M161" s="1220"/>
      <c r="N161" s="1221"/>
      <c r="O161" s="355" t="s">
        <v>407</v>
      </c>
      <c r="P161" s="355" t="s">
        <v>407</v>
      </c>
      <c r="Q161" s="334" t="s">
        <v>418</v>
      </c>
      <c r="R161" s="355" t="s">
        <v>407</v>
      </c>
      <c r="S161" s="355" t="s">
        <v>407</v>
      </c>
      <c r="T161" s="355" t="s">
        <v>407</v>
      </c>
      <c r="U161" s="335" t="s">
        <v>407</v>
      </c>
      <c r="V161" s="335" t="s">
        <v>407</v>
      </c>
      <c r="W161" s="335" t="s">
        <v>407</v>
      </c>
      <c r="X161" s="356" t="s">
        <v>418</v>
      </c>
      <c r="Y161" s="335" t="s">
        <v>519</v>
      </c>
      <c r="Z161" s="1570"/>
      <c r="AA161" s="1571"/>
      <c r="AB161" s="1571"/>
      <c r="AC161" s="1571"/>
      <c r="AD161" s="1571"/>
      <c r="AE161" s="1571"/>
      <c r="AF161" s="1571"/>
      <c r="AG161" s="1571"/>
      <c r="AH161" s="1571"/>
      <c r="AI161" s="1571"/>
      <c r="AJ161" s="1571"/>
      <c r="AK161" s="1571"/>
      <c r="AL161" s="1572"/>
    </row>
    <row r="162" spans="2:40" ht="25.5" customHeight="1">
      <c r="B162" s="1709"/>
      <c r="C162" s="1710"/>
      <c r="D162" s="1710"/>
      <c r="E162" s="1711"/>
      <c r="F162" s="1396" t="s">
        <v>8</v>
      </c>
      <c r="G162" s="954"/>
      <c r="H162" s="954"/>
      <c r="I162" s="954"/>
      <c r="J162" s="954"/>
      <c r="K162" s="955"/>
      <c r="L162" s="1106" t="s">
        <v>555</v>
      </c>
      <c r="M162" s="1250"/>
      <c r="N162" s="1250"/>
      <c r="O162" s="1106"/>
      <c r="P162" s="1251"/>
      <c r="Q162" s="399" t="s">
        <v>400</v>
      </c>
      <c r="R162" s="1106"/>
      <c r="S162" s="1251"/>
      <c r="T162" s="397" t="s">
        <v>401</v>
      </c>
      <c r="U162" s="1106"/>
      <c r="V162" s="1251"/>
      <c r="W162" s="397" t="s">
        <v>402</v>
      </c>
      <c r="X162" s="940"/>
      <c r="Y162" s="940"/>
      <c r="Z162" s="940"/>
      <c r="AA162" s="940"/>
      <c r="AB162" s="940"/>
      <c r="AC162" s="1500" t="s">
        <v>449</v>
      </c>
      <c r="AD162" s="1076"/>
      <c r="AE162" s="1076"/>
      <c r="AF162" s="1076"/>
      <c r="AG162" s="1076"/>
      <c r="AH162" s="1077"/>
      <c r="AI162" s="1250"/>
      <c r="AJ162" s="1250"/>
      <c r="AK162" s="1250"/>
      <c r="AL162" s="1251"/>
      <c r="AN162" s="458" t="s">
        <v>5178</v>
      </c>
    </row>
    <row r="163" spans="2:40" ht="25.5" customHeight="1">
      <c r="B163" s="1703" t="s">
        <v>5141</v>
      </c>
      <c r="C163" s="1704"/>
      <c r="D163" s="1704"/>
      <c r="E163" s="1705"/>
      <c r="F163" s="1396" t="s">
        <v>59</v>
      </c>
      <c r="G163" s="954"/>
      <c r="H163" s="954"/>
      <c r="I163" s="954"/>
      <c r="J163" s="954"/>
      <c r="K163" s="955"/>
      <c r="L163" s="1477"/>
      <c r="M163" s="1232"/>
      <c r="N163" s="1232"/>
      <c r="O163" s="1232"/>
      <c r="P163" s="1232"/>
      <c r="Q163" s="1232"/>
      <c r="R163" s="1232"/>
      <c r="S163" s="1232"/>
      <c r="T163" s="1232"/>
      <c r="U163" s="1233"/>
      <c r="V163" s="1457" t="s">
        <v>443</v>
      </c>
      <c r="W163" s="1009"/>
      <c r="X163" s="1009"/>
      <c r="Y163" s="1009"/>
      <c r="Z163" s="1009"/>
      <c r="AA163" s="1009"/>
      <c r="AB163" s="1009"/>
      <c r="AC163" s="1009"/>
      <c r="AD163" s="1009"/>
      <c r="AE163" s="1009"/>
      <c r="AF163" s="1009"/>
      <c r="AG163" s="1009"/>
      <c r="AH163" s="1009"/>
      <c r="AI163" s="1009"/>
      <c r="AJ163" s="1009"/>
      <c r="AK163" s="1009"/>
      <c r="AL163" s="1010"/>
    </row>
    <row r="164" spans="2:40" ht="25.5" hidden="1" customHeight="1">
      <c r="B164" s="1706"/>
      <c r="C164" s="1707"/>
      <c r="D164" s="1707"/>
      <c r="E164" s="1708"/>
      <c r="F164" s="1396" t="s">
        <v>5126</v>
      </c>
      <c r="G164" s="954"/>
      <c r="H164" s="954"/>
      <c r="I164" s="954"/>
      <c r="J164" s="954"/>
      <c r="K164" s="955"/>
      <c r="L164" s="1376" t="s">
        <v>406</v>
      </c>
      <c r="M164" s="1000"/>
      <c r="N164" s="1001"/>
      <c r="O164" s="315" t="s">
        <v>407</v>
      </c>
      <c r="P164" s="315" t="s">
        <v>407</v>
      </c>
      <c r="Q164" s="315" t="s">
        <v>407</v>
      </c>
      <c r="R164" s="315" t="s">
        <v>407</v>
      </c>
      <c r="S164" s="315" t="s">
        <v>407</v>
      </c>
      <c r="T164" s="315" t="s">
        <v>407</v>
      </c>
      <c r="U164" s="315" t="s">
        <v>407</v>
      </c>
      <c r="V164" s="315" t="s">
        <v>407</v>
      </c>
      <c r="W164" s="315" t="s">
        <v>407</v>
      </c>
      <c r="X164" s="315" t="s">
        <v>407</v>
      </c>
      <c r="Y164" s="315" t="s">
        <v>407</v>
      </c>
      <c r="Z164" s="315" t="s">
        <v>407</v>
      </c>
      <c r="AA164" s="315" t="s">
        <v>407</v>
      </c>
      <c r="AB164" s="315" t="s">
        <v>407</v>
      </c>
      <c r="AC164" s="315" t="s">
        <v>407</v>
      </c>
      <c r="AD164" s="315" t="s">
        <v>407</v>
      </c>
      <c r="AE164" s="315" t="s">
        <v>407</v>
      </c>
      <c r="AF164" s="315" t="s">
        <v>407</v>
      </c>
      <c r="AG164" s="315" t="s">
        <v>407</v>
      </c>
      <c r="AH164" s="315" t="s">
        <v>407</v>
      </c>
      <c r="AI164" s="1408"/>
      <c r="AJ164" s="1003"/>
      <c r="AK164" s="1003"/>
      <c r="AL164" s="1004"/>
    </row>
    <row r="165" spans="2:40" ht="25.5" customHeight="1">
      <c r="B165" s="1706"/>
      <c r="C165" s="1707"/>
      <c r="D165" s="1707"/>
      <c r="E165" s="1708"/>
      <c r="F165" s="1005"/>
      <c r="G165" s="988"/>
      <c r="H165" s="988"/>
      <c r="I165" s="988"/>
      <c r="J165" s="988"/>
      <c r="K165" s="989"/>
      <c r="L165" s="1480"/>
      <c r="M165" s="1263"/>
      <c r="N165" s="1263"/>
      <c r="O165" s="1263"/>
      <c r="P165" s="1263"/>
      <c r="Q165" s="1263"/>
      <c r="R165" s="1263"/>
      <c r="S165" s="1263"/>
      <c r="T165" s="1263"/>
      <c r="U165" s="1263"/>
      <c r="V165" s="1263"/>
      <c r="W165" s="1263"/>
      <c r="X165" s="1263"/>
      <c r="Y165" s="1264"/>
      <c r="Z165" s="1009" t="s">
        <v>444</v>
      </c>
      <c r="AA165" s="1009"/>
      <c r="AB165" s="1009"/>
      <c r="AC165" s="1009"/>
      <c r="AD165" s="1009"/>
      <c r="AE165" s="1009"/>
      <c r="AF165" s="1009"/>
      <c r="AG165" s="1009"/>
      <c r="AH165" s="1009"/>
      <c r="AI165" s="1009"/>
      <c r="AJ165" s="1009"/>
      <c r="AK165" s="1009"/>
      <c r="AL165" s="1010"/>
    </row>
    <row r="166" spans="2:40" ht="25.5" hidden="1" customHeight="1">
      <c r="B166" s="1706"/>
      <c r="C166" s="1707"/>
      <c r="D166" s="1707"/>
      <c r="E166" s="1708"/>
      <c r="F166" s="1013"/>
      <c r="G166" s="1011"/>
      <c r="H166" s="1011"/>
      <c r="I166" s="1011"/>
      <c r="J166" s="1011"/>
      <c r="K166" s="1012"/>
      <c r="L166" s="1376" t="s">
        <v>406</v>
      </c>
      <c r="M166" s="1000"/>
      <c r="N166" s="1001"/>
      <c r="O166" s="315" t="s">
        <v>407</v>
      </c>
      <c r="P166" s="315" t="s">
        <v>407</v>
      </c>
      <c r="Q166" s="315" t="s">
        <v>407</v>
      </c>
      <c r="R166" s="315" t="s">
        <v>407</v>
      </c>
      <c r="S166" s="315" t="s">
        <v>407</v>
      </c>
      <c r="T166" s="315" t="s">
        <v>407</v>
      </c>
      <c r="U166" s="315" t="s">
        <v>407</v>
      </c>
      <c r="V166" s="315" t="s">
        <v>407</v>
      </c>
      <c r="W166" s="315" t="s">
        <v>407</v>
      </c>
      <c r="X166" s="315" t="s">
        <v>407</v>
      </c>
      <c r="Y166" s="315" t="s">
        <v>407</v>
      </c>
      <c r="Z166" s="315" t="s">
        <v>407</v>
      </c>
      <c r="AA166" s="315" t="s">
        <v>407</v>
      </c>
      <c r="AB166" s="315" t="s">
        <v>407</v>
      </c>
      <c r="AC166" s="315" t="s">
        <v>407</v>
      </c>
      <c r="AD166" s="315" t="s">
        <v>407</v>
      </c>
      <c r="AE166" s="315" t="s">
        <v>407</v>
      </c>
      <c r="AF166" s="315" t="s">
        <v>407</v>
      </c>
      <c r="AG166" s="315" t="s">
        <v>407</v>
      </c>
      <c r="AH166" s="315" t="s">
        <v>407</v>
      </c>
      <c r="AI166" s="1408"/>
      <c r="AJ166" s="1003"/>
      <c r="AK166" s="1003"/>
      <c r="AL166" s="1004"/>
    </row>
    <row r="167" spans="2:40" ht="25.5" customHeight="1">
      <c r="B167" s="1706"/>
      <c r="C167" s="1707"/>
      <c r="D167" s="1707"/>
      <c r="E167" s="1708"/>
      <c r="F167" s="1396" t="s">
        <v>5113</v>
      </c>
      <c r="G167" s="954"/>
      <c r="H167" s="954"/>
      <c r="I167" s="954"/>
      <c r="J167" s="954"/>
      <c r="K167" s="955"/>
      <c r="L167" s="1106"/>
      <c r="M167" s="1251"/>
      <c r="N167" s="406" t="s">
        <v>417</v>
      </c>
      <c r="O167" s="1106"/>
      <c r="P167" s="1250"/>
      <c r="Q167" s="1251"/>
      <c r="R167" s="1486"/>
      <c r="S167" s="940"/>
      <c r="T167" s="940"/>
      <c r="U167" s="940"/>
      <c r="V167" s="940"/>
      <c r="W167" s="940"/>
      <c r="X167" s="940"/>
      <c r="Y167" s="940"/>
      <c r="Z167" s="940"/>
      <c r="AA167" s="940"/>
      <c r="AB167" s="940"/>
      <c r="AC167" s="940"/>
      <c r="AD167" s="940"/>
      <c r="AE167" s="940"/>
      <c r="AF167" s="940"/>
      <c r="AG167" s="940"/>
      <c r="AH167" s="940"/>
      <c r="AI167" s="940"/>
      <c r="AJ167" s="940"/>
      <c r="AK167" s="940"/>
      <c r="AL167" s="941"/>
    </row>
    <row r="168" spans="2:40" ht="25.5" customHeight="1">
      <c r="B168" s="1706"/>
      <c r="C168" s="1707"/>
      <c r="D168" s="1707"/>
      <c r="E168" s="1708"/>
      <c r="F168" s="1396" t="s">
        <v>518</v>
      </c>
      <c r="G168" s="954"/>
      <c r="H168" s="954"/>
      <c r="I168" s="954"/>
      <c r="J168" s="954"/>
      <c r="K168" s="955"/>
      <c r="L168" s="1488"/>
      <c r="M168" s="1309"/>
      <c r="N168" s="1309"/>
      <c r="O168" s="1309"/>
      <c r="P168" s="1309"/>
      <c r="Q168" s="1309"/>
      <c r="R168" s="1309"/>
      <c r="S168" s="1309"/>
      <c r="T168" s="1309"/>
      <c r="U168" s="1309"/>
      <c r="V168" s="1309"/>
      <c r="W168" s="1309"/>
      <c r="X168" s="1309"/>
      <c r="Y168" s="1309"/>
      <c r="Z168" s="1309"/>
      <c r="AA168" s="1309"/>
      <c r="AB168" s="1309"/>
      <c r="AC168" s="1309"/>
      <c r="AD168" s="1309"/>
      <c r="AE168" s="1309"/>
      <c r="AF168" s="1309"/>
      <c r="AG168" s="1309"/>
      <c r="AH168" s="1309"/>
      <c r="AI168" s="1309"/>
      <c r="AJ168" s="1309"/>
      <c r="AK168" s="1309"/>
      <c r="AL168" s="1313"/>
    </row>
    <row r="169" spans="2:40" ht="25.5" customHeight="1">
      <c r="B169" s="1706"/>
      <c r="C169" s="1707"/>
      <c r="D169" s="1707"/>
      <c r="E169" s="1708"/>
      <c r="F169" s="1396" t="s">
        <v>507</v>
      </c>
      <c r="G169" s="954"/>
      <c r="H169" s="954"/>
      <c r="I169" s="954"/>
      <c r="J169" s="954"/>
      <c r="K169" s="955"/>
      <c r="L169" s="1491"/>
      <c r="M169" s="1491"/>
      <c r="N169" s="395" t="s">
        <v>417</v>
      </c>
      <c r="O169" s="1491"/>
      <c r="P169" s="1491"/>
      <c r="Q169" s="1491"/>
      <c r="R169" s="395" t="s">
        <v>417</v>
      </c>
      <c r="S169" s="1491"/>
      <c r="T169" s="1491"/>
      <c r="U169" s="1491"/>
      <c r="V169" s="1733"/>
      <c r="W169" s="1734"/>
      <c r="X169" s="1734"/>
      <c r="Y169" s="1734"/>
      <c r="Z169" s="1734"/>
      <c r="AA169" s="1734"/>
      <c r="AB169" s="1734"/>
      <c r="AC169" s="1734"/>
      <c r="AD169" s="1734"/>
      <c r="AE169" s="1734"/>
      <c r="AF169" s="1734"/>
      <c r="AG169" s="1734"/>
      <c r="AH169" s="1734"/>
      <c r="AI169" s="1734"/>
      <c r="AJ169" s="1734"/>
      <c r="AK169" s="1734"/>
      <c r="AL169" s="1735"/>
    </row>
    <row r="170" spans="2:40" ht="25.5" customHeight="1">
      <c r="B170" s="1706"/>
      <c r="C170" s="1707"/>
      <c r="D170" s="1707"/>
      <c r="E170" s="1708"/>
      <c r="F170" s="1237" t="s">
        <v>504</v>
      </c>
      <c r="G170" s="971"/>
      <c r="H170" s="971"/>
      <c r="I170" s="971"/>
      <c r="J170" s="971"/>
      <c r="K170" s="972"/>
      <c r="L170" s="1309" t="s">
        <v>1026</v>
      </c>
      <c r="M170" s="1309"/>
      <c r="N170" s="1309"/>
      <c r="O170" s="1309"/>
      <c r="P170" s="1309"/>
      <c r="Q170" s="1309"/>
      <c r="R170" s="1309"/>
      <c r="S170" s="1309"/>
      <c r="T170" s="1309"/>
      <c r="U170" s="1313"/>
      <c r="V170" s="1108" t="s">
        <v>506</v>
      </c>
      <c r="W170" s="1076"/>
      <c r="X170" s="1076"/>
      <c r="Y170" s="1076"/>
      <c r="Z170" s="1077"/>
      <c r="AA170" s="1393" t="s">
        <v>496</v>
      </c>
      <c r="AB170" s="981"/>
      <c r="AC170" s="981"/>
      <c r="AD170" s="1393"/>
      <c r="AE170" s="1275"/>
      <c r="AF170" s="399" t="s">
        <v>400</v>
      </c>
      <c r="AG170" s="1393"/>
      <c r="AH170" s="1275"/>
      <c r="AI170" s="397" t="s">
        <v>401</v>
      </c>
      <c r="AJ170" s="1393"/>
      <c r="AK170" s="1275"/>
      <c r="AL170" s="392" t="s">
        <v>402</v>
      </c>
    </row>
    <row r="171" spans="2:40" ht="25.5" customHeight="1">
      <c r="B171" s="1706"/>
      <c r="C171" s="1707"/>
      <c r="D171" s="1707"/>
      <c r="E171" s="1708"/>
      <c r="F171" s="1079"/>
      <c r="G171" s="973"/>
      <c r="H171" s="973"/>
      <c r="I171" s="973"/>
      <c r="J171" s="973"/>
      <c r="K171" s="1555"/>
      <c r="L171" s="394" t="s">
        <v>75</v>
      </c>
      <c r="M171" s="1250"/>
      <c r="N171" s="1250"/>
      <c r="O171" s="1250"/>
      <c r="P171" s="1250"/>
      <c r="Q171" s="1487" t="s">
        <v>7</v>
      </c>
      <c r="R171" s="1298"/>
      <c r="S171" s="1298"/>
      <c r="T171" s="353"/>
      <c r="U171" s="354"/>
      <c r="V171" s="1500" t="s">
        <v>96</v>
      </c>
      <c r="W171" s="1076"/>
      <c r="X171" s="1076"/>
      <c r="Y171" s="1076"/>
      <c r="Z171" s="1077"/>
      <c r="AA171" s="1106" t="s">
        <v>569</v>
      </c>
      <c r="AB171" s="1250"/>
      <c r="AC171" s="1250"/>
      <c r="AD171" s="1106"/>
      <c r="AE171" s="1251"/>
      <c r="AF171" s="399" t="s">
        <v>400</v>
      </c>
      <c r="AG171" s="1106"/>
      <c r="AH171" s="1251"/>
      <c r="AI171" s="397" t="s">
        <v>401</v>
      </c>
      <c r="AJ171" s="1106"/>
      <c r="AK171" s="1251"/>
      <c r="AL171" s="392" t="s">
        <v>402</v>
      </c>
    </row>
    <row r="172" spans="2:40" ht="25.5" hidden="1" customHeight="1">
      <c r="B172" s="1706"/>
      <c r="C172" s="1707"/>
      <c r="D172" s="1707"/>
      <c r="E172" s="1708"/>
      <c r="F172" s="1080"/>
      <c r="G172" s="1081"/>
      <c r="H172" s="1081"/>
      <c r="I172" s="1081"/>
      <c r="J172" s="1081"/>
      <c r="K172" s="1082"/>
      <c r="L172" s="1219" t="s">
        <v>406</v>
      </c>
      <c r="M172" s="1220"/>
      <c r="N172" s="1221"/>
      <c r="O172" s="355" t="s">
        <v>407</v>
      </c>
      <c r="P172" s="355" t="s">
        <v>407</v>
      </c>
      <c r="Q172" s="334" t="s">
        <v>418</v>
      </c>
      <c r="R172" s="355" t="s">
        <v>407</v>
      </c>
      <c r="S172" s="355" t="s">
        <v>407</v>
      </c>
      <c r="T172" s="355" t="s">
        <v>407</v>
      </c>
      <c r="U172" s="355" t="s">
        <v>407</v>
      </c>
      <c r="V172" s="355" t="s">
        <v>407</v>
      </c>
      <c r="W172" s="355" t="s">
        <v>407</v>
      </c>
      <c r="X172" s="334" t="s">
        <v>418</v>
      </c>
      <c r="Y172" s="355" t="s">
        <v>519</v>
      </c>
      <c r="Z172" s="1573"/>
      <c r="AA172" s="1574"/>
      <c r="AB172" s="1574"/>
      <c r="AC172" s="1574"/>
      <c r="AD172" s="1574"/>
      <c r="AE172" s="1574"/>
      <c r="AF172" s="1574"/>
      <c r="AG172" s="1574"/>
      <c r="AH172" s="1574"/>
      <c r="AI172" s="1574"/>
      <c r="AJ172" s="1574"/>
      <c r="AK172" s="1574"/>
      <c r="AL172" s="1575"/>
    </row>
    <row r="173" spans="2:40" ht="25.5" customHeight="1">
      <c r="B173" s="1709"/>
      <c r="C173" s="1710"/>
      <c r="D173" s="1710"/>
      <c r="E173" s="1711"/>
      <c r="F173" s="1396" t="s">
        <v>8</v>
      </c>
      <c r="G173" s="954"/>
      <c r="H173" s="954"/>
      <c r="I173" s="954"/>
      <c r="J173" s="954"/>
      <c r="K173" s="955"/>
      <c r="L173" s="1106" t="s">
        <v>555</v>
      </c>
      <c r="M173" s="1250"/>
      <c r="N173" s="1250"/>
      <c r="O173" s="1106"/>
      <c r="P173" s="1251"/>
      <c r="Q173" s="399" t="s">
        <v>400</v>
      </c>
      <c r="R173" s="1106"/>
      <c r="S173" s="1251"/>
      <c r="T173" s="397" t="s">
        <v>401</v>
      </c>
      <c r="U173" s="1106"/>
      <c r="V173" s="1251"/>
      <c r="W173" s="397" t="s">
        <v>402</v>
      </c>
      <c r="X173" s="940"/>
      <c r="Y173" s="940"/>
      <c r="Z173" s="940"/>
      <c r="AA173" s="940"/>
      <c r="AB173" s="940"/>
      <c r="AC173" s="1500" t="s">
        <v>449</v>
      </c>
      <c r="AD173" s="1076"/>
      <c r="AE173" s="1076"/>
      <c r="AF173" s="1076"/>
      <c r="AG173" s="1076"/>
      <c r="AH173" s="1077"/>
      <c r="AI173" s="1250"/>
      <c r="AJ173" s="1250"/>
      <c r="AK173" s="1250"/>
      <c r="AL173" s="1251"/>
      <c r="AN173" s="458" t="s">
        <v>5178</v>
      </c>
    </row>
    <row r="174" spans="2:40" ht="25.5" customHeight="1">
      <c r="B174" s="1703" t="s">
        <v>5142</v>
      </c>
      <c r="C174" s="1704"/>
      <c r="D174" s="1704"/>
      <c r="E174" s="1705"/>
      <c r="F174" s="1396" t="s">
        <v>59</v>
      </c>
      <c r="G174" s="954"/>
      <c r="H174" s="954"/>
      <c r="I174" s="954"/>
      <c r="J174" s="954"/>
      <c r="K174" s="955"/>
      <c r="L174" s="1477"/>
      <c r="M174" s="1232"/>
      <c r="N174" s="1232"/>
      <c r="O174" s="1232"/>
      <c r="P174" s="1232"/>
      <c r="Q174" s="1232"/>
      <c r="R174" s="1232"/>
      <c r="S174" s="1232"/>
      <c r="T174" s="1232"/>
      <c r="U174" s="1233"/>
      <c r="V174" s="1457" t="s">
        <v>443</v>
      </c>
      <c r="W174" s="1009"/>
      <c r="X174" s="1009"/>
      <c r="Y174" s="1009"/>
      <c r="Z174" s="1009"/>
      <c r="AA174" s="1009"/>
      <c r="AB174" s="1009"/>
      <c r="AC174" s="1009"/>
      <c r="AD174" s="1009"/>
      <c r="AE174" s="1009"/>
      <c r="AF174" s="1009"/>
      <c r="AG174" s="1009"/>
      <c r="AH174" s="1009"/>
      <c r="AI174" s="1009"/>
      <c r="AJ174" s="1009"/>
      <c r="AK174" s="1009"/>
      <c r="AL174" s="1010"/>
    </row>
    <row r="175" spans="2:40" ht="25.5" hidden="1" customHeight="1">
      <c r="B175" s="1706"/>
      <c r="C175" s="1707"/>
      <c r="D175" s="1707"/>
      <c r="E175" s="1708"/>
      <c r="F175" s="1396" t="s">
        <v>5126</v>
      </c>
      <c r="G175" s="954"/>
      <c r="H175" s="954"/>
      <c r="I175" s="954"/>
      <c r="J175" s="954"/>
      <c r="K175" s="955"/>
      <c r="L175" s="1376" t="s">
        <v>406</v>
      </c>
      <c r="M175" s="1000"/>
      <c r="N175" s="1001"/>
      <c r="O175" s="315" t="s">
        <v>407</v>
      </c>
      <c r="P175" s="315" t="s">
        <v>407</v>
      </c>
      <c r="Q175" s="315" t="s">
        <v>407</v>
      </c>
      <c r="R175" s="315" t="s">
        <v>407</v>
      </c>
      <c r="S175" s="315" t="s">
        <v>407</v>
      </c>
      <c r="T175" s="315" t="s">
        <v>407</v>
      </c>
      <c r="U175" s="315" t="s">
        <v>407</v>
      </c>
      <c r="V175" s="315" t="s">
        <v>407</v>
      </c>
      <c r="W175" s="315" t="s">
        <v>407</v>
      </c>
      <c r="X175" s="315" t="s">
        <v>407</v>
      </c>
      <c r="Y175" s="315" t="s">
        <v>407</v>
      </c>
      <c r="Z175" s="315" t="s">
        <v>407</v>
      </c>
      <c r="AA175" s="315" t="s">
        <v>407</v>
      </c>
      <c r="AB175" s="315" t="s">
        <v>407</v>
      </c>
      <c r="AC175" s="315" t="s">
        <v>407</v>
      </c>
      <c r="AD175" s="315" t="s">
        <v>407</v>
      </c>
      <c r="AE175" s="315" t="s">
        <v>407</v>
      </c>
      <c r="AF175" s="315" t="s">
        <v>407</v>
      </c>
      <c r="AG175" s="315" t="s">
        <v>407</v>
      </c>
      <c r="AH175" s="315" t="s">
        <v>407</v>
      </c>
      <c r="AI175" s="1408"/>
      <c r="AJ175" s="1003"/>
      <c r="AK175" s="1003"/>
      <c r="AL175" s="1004"/>
    </row>
    <row r="176" spans="2:40" ht="25.5" customHeight="1">
      <c r="B176" s="1706"/>
      <c r="C176" s="1707"/>
      <c r="D176" s="1707"/>
      <c r="E176" s="1708"/>
      <c r="F176" s="1005"/>
      <c r="G176" s="988"/>
      <c r="H176" s="988"/>
      <c r="I176" s="988"/>
      <c r="J176" s="988"/>
      <c r="K176" s="989"/>
      <c r="L176" s="1480"/>
      <c r="M176" s="1263"/>
      <c r="N176" s="1263"/>
      <c r="O176" s="1263"/>
      <c r="P176" s="1263"/>
      <c r="Q176" s="1263"/>
      <c r="R176" s="1263"/>
      <c r="S176" s="1263"/>
      <c r="T176" s="1263"/>
      <c r="U176" s="1263"/>
      <c r="V176" s="1263"/>
      <c r="W176" s="1263"/>
      <c r="X176" s="1263"/>
      <c r="Y176" s="1264"/>
      <c r="Z176" s="1009" t="s">
        <v>444</v>
      </c>
      <c r="AA176" s="1009"/>
      <c r="AB176" s="1009"/>
      <c r="AC176" s="1009"/>
      <c r="AD176" s="1009"/>
      <c r="AE176" s="1009"/>
      <c r="AF176" s="1009"/>
      <c r="AG176" s="1009"/>
      <c r="AH176" s="1009"/>
      <c r="AI176" s="1009"/>
      <c r="AJ176" s="1009"/>
      <c r="AK176" s="1009"/>
      <c r="AL176" s="1010"/>
    </row>
    <row r="177" spans="2:40" ht="25.5" hidden="1" customHeight="1">
      <c r="B177" s="1706"/>
      <c r="C177" s="1707"/>
      <c r="D177" s="1707"/>
      <c r="E177" s="1708"/>
      <c r="F177" s="1013"/>
      <c r="G177" s="1011"/>
      <c r="H177" s="1011"/>
      <c r="I177" s="1011"/>
      <c r="J177" s="1011"/>
      <c r="K177" s="1012"/>
      <c r="L177" s="1376" t="s">
        <v>406</v>
      </c>
      <c r="M177" s="1000"/>
      <c r="N177" s="1001"/>
      <c r="O177" s="315" t="s">
        <v>407</v>
      </c>
      <c r="P177" s="315" t="s">
        <v>407</v>
      </c>
      <c r="Q177" s="315" t="s">
        <v>407</v>
      </c>
      <c r="R177" s="315" t="s">
        <v>407</v>
      </c>
      <c r="S177" s="315" t="s">
        <v>407</v>
      </c>
      <c r="T177" s="315" t="s">
        <v>407</v>
      </c>
      <c r="U177" s="315" t="s">
        <v>407</v>
      </c>
      <c r="V177" s="315" t="s">
        <v>407</v>
      </c>
      <c r="W177" s="315" t="s">
        <v>407</v>
      </c>
      <c r="X177" s="315" t="s">
        <v>407</v>
      </c>
      <c r="Y177" s="315" t="s">
        <v>407</v>
      </c>
      <c r="Z177" s="315" t="s">
        <v>407</v>
      </c>
      <c r="AA177" s="315" t="s">
        <v>407</v>
      </c>
      <c r="AB177" s="315" t="s">
        <v>407</v>
      </c>
      <c r="AC177" s="315" t="s">
        <v>407</v>
      </c>
      <c r="AD177" s="315" t="s">
        <v>407</v>
      </c>
      <c r="AE177" s="315" t="s">
        <v>407</v>
      </c>
      <c r="AF177" s="315" t="s">
        <v>407</v>
      </c>
      <c r="AG177" s="315" t="s">
        <v>407</v>
      </c>
      <c r="AH177" s="315" t="s">
        <v>407</v>
      </c>
      <c r="AI177" s="1408"/>
      <c r="AJ177" s="1003"/>
      <c r="AK177" s="1003"/>
      <c r="AL177" s="1004"/>
    </row>
    <row r="178" spans="2:40" ht="25.5" customHeight="1">
      <c r="B178" s="1706"/>
      <c r="C178" s="1707"/>
      <c r="D178" s="1707"/>
      <c r="E178" s="1708"/>
      <c r="F178" s="1396" t="s">
        <v>5113</v>
      </c>
      <c r="G178" s="954"/>
      <c r="H178" s="954"/>
      <c r="I178" s="954"/>
      <c r="J178" s="954"/>
      <c r="K178" s="955"/>
      <c r="L178" s="1106"/>
      <c r="M178" s="1251"/>
      <c r="N178" s="406" t="s">
        <v>417</v>
      </c>
      <c r="O178" s="1106"/>
      <c r="P178" s="1250"/>
      <c r="Q178" s="1251"/>
      <c r="R178" s="1486"/>
      <c r="S178" s="940"/>
      <c r="T178" s="940"/>
      <c r="U178" s="940"/>
      <c r="V178" s="940"/>
      <c r="W178" s="940"/>
      <c r="X178" s="940"/>
      <c r="Y178" s="940"/>
      <c r="Z178" s="940"/>
      <c r="AA178" s="940"/>
      <c r="AB178" s="940"/>
      <c r="AC178" s="940"/>
      <c r="AD178" s="940"/>
      <c r="AE178" s="940"/>
      <c r="AF178" s="940"/>
      <c r="AG178" s="940"/>
      <c r="AH178" s="940"/>
      <c r="AI178" s="940"/>
      <c r="AJ178" s="940"/>
      <c r="AK178" s="940"/>
      <c r="AL178" s="941"/>
    </row>
    <row r="179" spans="2:40" ht="25.5" customHeight="1">
      <c r="B179" s="1706"/>
      <c r="C179" s="1707"/>
      <c r="D179" s="1707"/>
      <c r="E179" s="1708"/>
      <c r="F179" s="1396" t="s">
        <v>518</v>
      </c>
      <c r="G179" s="954"/>
      <c r="H179" s="954"/>
      <c r="I179" s="954"/>
      <c r="J179" s="954"/>
      <c r="K179" s="955"/>
      <c r="L179" s="1488"/>
      <c r="M179" s="1309"/>
      <c r="N179" s="1309"/>
      <c r="O179" s="1309"/>
      <c r="P179" s="1309"/>
      <c r="Q179" s="1309"/>
      <c r="R179" s="1309"/>
      <c r="S179" s="1309"/>
      <c r="T179" s="1309"/>
      <c r="U179" s="1309"/>
      <c r="V179" s="1309"/>
      <c r="W179" s="1309"/>
      <c r="X179" s="1309"/>
      <c r="Y179" s="1309"/>
      <c r="Z179" s="1309"/>
      <c r="AA179" s="1309"/>
      <c r="AB179" s="1309"/>
      <c r="AC179" s="1309"/>
      <c r="AD179" s="1309"/>
      <c r="AE179" s="1309"/>
      <c r="AF179" s="1309"/>
      <c r="AG179" s="1309"/>
      <c r="AH179" s="1309"/>
      <c r="AI179" s="1309"/>
      <c r="AJ179" s="1309"/>
      <c r="AK179" s="1309"/>
      <c r="AL179" s="1313"/>
    </row>
    <row r="180" spans="2:40" ht="25.5" customHeight="1">
      <c r="B180" s="1706"/>
      <c r="C180" s="1707"/>
      <c r="D180" s="1707"/>
      <c r="E180" s="1708"/>
      <c r="F180" s="1396" t="s">
        <v>507</v>
      </c>
      <c r="G180" s="954"/>
      <c r="H180" s="954"/>
      <c r="I180" s="954"/>
      <c r="J180" s="954"/>
      <c r="K180" s="955"/>
      <c r="L180" s="1491"/>
      <c r="M180" s="1491"/>
      <c r="N180" s="395" t="s">
        <v>417</v>
      </c>
      <c r="O180" s="1491"/>
      <c r="P180" s="1491"/>
      <c r="Q180" s="1491"/>
      <c r="R180" s="395" t="s">
        <v>417</v>
      </c>
      <c r="S180" s="1491"/>
      <c r="T180" s="1491"/>
      <c r="U180" s="1491"/>
      <c r="V180" s="1577"/>
      <c r="W180" s="1578"/>
      <c r="X180" s="1578"/>
      <c r="Y180" s="1578"/>
      <c r="Z180" s="1578"/>
      <c r="AA180" s="1578"/>
      <c r="AB180" s="1578"/>
      <c r="AC180" s="1578"/>
      <c r="AD180" s="1578"/>
      <c r="AE180" s="1578"/>
      <c r="AF180" s="1578"/>
      <c r="AG180" s="1578"/>
      <c r="AH180" s="1578"/>
      <c r="AI180" s="1578"/>
      <c r="AJ180" s="1578"/>
      <c r="AK180" s="1578"/>
      <c r="AL180" s="1579"/>
    </row>
    <row r="181" spans="2:40" ht="25.5" customHeight="1">
      <c r="B181" s="1706"/>
      <c r="C181" s="1707"/>
      <c r="D181" s="1707"/>
      <c r="E181" s="1708"/>
      <c r="F181" s="1237" t="s">
        <v>504</v>
      </c>
      <c r="G181" s="971"/>
      <c r="H181" s="971"/>
      <c r="I181" s="971"/>
      <c r="J181" s="971"/>
      <c r="K181" s="972"/>
      <c r="L181" s="1309" t="s">
        <v>1026</v>
      </c>
      <c r="M181" s="1309"/>
      <c r="N181" s="1309"/>
      <c r="O181" s="1309"/>
      <c r="P181" s="1309"/>
      <c r="Q181" s="1309"/>
      <c r="R181" s="1309"/>
      <c r="S181" s="1309"/>
      <c r="T181" s="1309"/>
      <c r="U181" s="1313"/>
      <c r="V181" s="1576"/>
      <c r="W181" s="1288"/>
      <c r="X181" s="1288"/>
      <c r="Y181" s="1288"/>
      <c r="Z181" s="1288"/>
      <c r="AA181" s="1288"/>
      <c r="AB181" s="1288"/>
      <c r="AC181" s="1288"/>
      <c r="AD181" s="1288"/>
      <c r="AE181" s="1288"/>
      <c r="AF181" s="1288"/>
      <c r="AG181" s="1288"/>
      <c r="AH181" s="1288"/>
      <c r="AI181" s="1288"/>
      <c r="AJ181" s="1288"/>
      <c r="AK181" s="1288"/>
      <c r="AL181" s="1289"/>
    </row>
    <row r="182" spans="2:40" ht="25.5" customHeight="1">
      <c r="B182" s="1706"/>
      <c r="C182" s="1707"/>
      <c r="D182" s="1707"/>
      <c r="E182" s="1708"/>
      <c r="F182" s="1079"/>
      <c r="G182" s="973"/>
      <c r="H182" s="973"/>
      <c r="I182" s="973"/>
      <c r="J182" s="973"/>
      <c r="K182" s="1555"/>
      <c r="L182" s="394" t="s">
        <v>75</v>
      </c>
      <c r="M182" s="1250"/>
      <c r="N182" s="1250"/>
      <c r="O182" s="1250"/>
      <c r="P182" s="1250"/>
      <c r="Q182" s="1487" t="s">
        <v>7</v>
      </c>
      <c r="R182" s="1298"/>
      <c r="S182" s="1298"/>
      <c r="T182" s="353"/>
      <c r="U182" s="354"/>
      <c r="V182" s="1500" t="s">
        <v>96</v>
      </c>
      <c r="W182" s="1076"/>
      <c r="X182" s="1076"/>
      <c r="Y182" s="1076"/>
      <c r="Z182" s="1077"/>
      <c r="AA182" s="1106" t="s">
        <v>496</v>
      </c>
      <c r="AB182" s="1250"/>
      <c r="AC182" s="1250"/>
      <c r="AD182" s="1106"/>
      <c r="AE182" s="1251"/>
      <c r="AF182" s="399" t="s">
        <v>400</v>
      </c>
      <c r="AG182" s="1106"/>
      <c r="AH182" s="1251"/>
      <c r="AI182" s="397" t="s">
        <v>401</v>
      </c>
      <c r="AJ182" s="1106"/>
      <c r="AK182" s="1251"/>
      <c r="AL182" s="392" t="s">
        <v>402</v>
      </c>
    </row>
    <row r="183" spans="2:40" ht="25.5" hidden="1" customHeight="1">
      <c r="B183" s="1706"/>
      <c r="C183" s="1707"/>
      <c r="D183" s="1707"/>
      <c r="E183" s="1708"/>
      <c r="F183" s="1080"/>
      <c r="G183" s="1081"/>
      <c r="H183" s="1081"/>
      <c r="I183" s="1081"/>
      <c r="J183" s="1081"/>
      <c r="K183" s="1082"/>
      <c r="L183" s="1219" t="s">
        <v>406</v>
      </c>
      <c r="M183" s="1220"/>
      <c r="N183" s="1221"/>
      <c r="O183" s="355" t="s">
        <v>407</v>
      </c>
      <c r="P183" s="355" t="s">
        <v>407</v>
      </c>
      <c r="Q183" s="334" t="s">
        <v>418</v>
      </c>
      <c r="R183" s="355" t="s">
        <v>407</v>
      </c>
      <c r="S183" s="355" t="s">
        <v>407</v>
      </c>
      <c r="T183" s="355" t="s">
        <v>407</v>
      </c>
      <c r="U183" s="355" t="s">
        <v>407</v>
      </c>
      <c r="V183" s="355" t="s">
        <v>407</v>
      </c>
      <c r="W183" s="355" t="s">
        <v>407</v>
      </c>
      <c r="X183" s="334" t="s">
        <v>418</v>
      </c>
      <c r="Y183" s="355" t="s">
        <v>407</v>
      </c>
      <c r="Z183" s="1573"/>
      <c r="AA183" s="1574"/>
      <c r="AB183" s="1574"/>
      <c r="AC183" s="1574"/>
      <c r="AD183" s="1574"/>
      <c r="AE183" s="1574"/>
      <c r="AF183" s="1574"/>
      <c r="AG183" s="1574"/>
      <c r="AH183" s="1574"/>
      <c r="AI183" s="1574"/>
      <c r="AJ183" s="1574"/>
      <c r="AK183" s="1574"/>
      <c r="AL183" s="1575"/>
    </row>
    <row r="184" spans="2:40" ht="25.5" customHeight="1">
      <c r="B184" s="1709"/>
      <c r="C184" s="1710"/>
      <c r="D184" s="1710"/>
      <c r="E184" s="1711"/>
      <c r="F184" s="1396" t="s">
        <v>8</v>
      </c>
      <c r="G184" s="954"/>
      <c r="H184" s="954"/>
      <c r="I184" s="954"/>
      <c r="J184" s="954"/>
      <c r="K184" s="955"/>
      <c r="L184" s="1106" t="s">
        <v>555</v>
      </c>
      <c r="M184" s="1250"/>
      <c r="N184" s="1250"/>
      <c r="O184" s="1106"/>
      <c r="P184" s="1251"/>
      <c r="Q184" s="399" t="s">
        <v>400</v>
      </c>
      <c r="R184" s="1106"/>
      <c r="S184" s="1251"/>
      <c r="T184" s="397" t="s">
        <v>401</v>
      </c>
      <c r="U184" s="1106"/>
      <c r="V184" s="1251"/>
      <c r="W184" s="397" t="s">
        <v>402</v>
      </c>
      <c r="X184" s="940"/>
      <c r="Y184" s="940"/>
      <c r="Z184" s="940"/>
      <c r="AA184" s="940"/>
      <c r="AB184" s="940"/>
      <c r="AC184" s="1500" t="s">
        <v>449</v>
      </c>
      <c r="AD184" s="1076"/>
      <c r="AE184" s="1076"/>
      <c r="AF184" s="1076"/>
      <c r="AG184" s="1076"/>
      <c r="AH184" s="1077"/>
      <c r="AI184" s="1250"/>
      <c r="AJ184" s="1250"/>
      <c r="AK184" s="1250"/>
      <c r="AL184" s="1251"/>
      <c r="AN184" s="458" t="s">
        <v>5178</v>
      </c>
    </row>
    <row r="185" spans="2:40" ht="25.5" customHeight="1">
      <c r="B185" s="1703" t="s">
        <v>5143</v>
      </c>
      <c r="C185" s="1704"/>
      <c r="D185" s="1704"/>
      <c r="E185" s="1705"/>
      <c r="F185" s="1396" t="s">
        <v>59</v>
      </c>
      <c r="G185" s="954"/>
      <c r="H185" s="954"/>
      <c r="I185" s="954"/>
      <c r="J185" s="954"/>
      <c r="K185" s="955"/>
      <c r="L185" s="1477"/>
      <c r="M185" s="1232"/>
      <c r="N185" s="1232"/>
      <c r="O185" s="1232"/>
      <c r="P185" s="1232"/>
      <c r="Q185" s="1232"/>
      <c r="R185" s="1232"/>
      <c r="S185" s="1232"/>
      <c r="T185" s="1232"/>
      <c r="U185" s="1233"/>
      <c r="V185" s="1457" t="s">
        <v>443</v>
      </c>
      <c r="W185" s="1009"/>
      <c r="X185" s="1009"/>
      <c r="Y185" s="1009"/>
      <c r="Z185" s="1009"/>
      <c r="AA185" s="1009"/>
      <c r="AB185" s="1009"/>
      <c r="AC185" s="1009"/>
      <c r="AD185" s="1009"/>
      <c r="AE185" s="1009"/>
      <c r="AF185" s="1009"/>
      <c r="AG185" s="1009"/>
      <c r="AH185" s="1009"/>
      <c r="AI185" s="1009"/>
      <c r="AJ185" s="1009"/>
      <c r="AK185" s="1009"/>
      <c r="AL185" s="1010"/>
    </row>
    <row r="186" spans="2:40" ht="25.5" hidden="1" customHeight="1">
      <c r="B186" s="1706"/>
      <c r="C186" s="1707"/>
      <c r="D186" s="1707"/>
      <c r="E186" s="1708"/>
      <c r="F186" s="1396" t="s">
        <v>5126</v>
      </c>
      <c r="G186" s="954"/>
      <c r="H186" s="954"/>
      <c r="I186" s="954"/>
      <c r="J186" s="954"/>
      <c r="K186" s="955"/>
      <c r="L186" s="1376" t="s">
        <v>406</v>
      </c>
      <c r="M186" s="1000"/>
      <c r="N186" s="1001"/>
      <c r="O186" s="315" t="s">
        <v>407</v>
      </c>
      <c r="P186" s="315" t="s">
        <v>407</v>
      </c>
      <c r="Q186" s="315" t="s">
        <v>407</v>
      </c>
      <c r="R186" s="315" t="s">
        <v>407</v>
      </c>
      <c r="S186" s="315" t="s">
        <v>407</v>
      </c>
      <c r="T186" s="315" t="s">
        <v>407</v>
      </c>
      <c r="U186" s="315" t="s">
        <v>407</v>
      </c>
      <c r="V186" s="315" t="s">
        <v>407</v>
      </c>
      <c r="W186" s="315" t="s">
        <v>407</v>
      </c>
      <c r="X186" s="315" t="s">
        <v>407</v>
      </c>
      <c r="Y186" s="315" t="s">
        <v>407</v>
      </c>
      <c r="Z186" s="315" t="s">
        <v>407</v>
      </c>
      <c r="AA186" s="315" t="s">
        <v>407</v>
      </c>
      <c r="AB186" s="315" t="s">
        <v>407</v>
      </c>
      <c r="AC186" s="315" t="s">
        <v>407</v>
      </c>
      <c r="AD186" s="315" t="s">
        <v>407</v>
      </c>
      <c r="AE186" s="315" t="s">
        <v>407</v>
      </c>
      <c r="AF186" s="315" t="s">
        <v>407</v>
      </c>
      <c r="AG186" s="315" t="s">
        <v>407</v>
      </c>
      <c r="AH186" s="315" t="s">
        <v>407</v>
      </c>
      <c r="AI186" s="1408"/>
      <c r="AJ186" s="1003"/>
      <c r="AK186" s="1003"/>
      <c r="AL186" s="1004"/>
    </row>
    <row r="187" spans="2:40" ht="25.5" customHeight="1">
      <c r="B187" s="1706"/>
      <c r="C187" s="1707"/>
      <c r="D187" s="1707"/>
      <c r="E187" s="1708"/>
      <c r="F187" s="1005"/>
      <c r="G187" s="988"/>
      <c r="H187" s="988"/>
      <c r="I187" s="988"/>
      <c r="J187" s="988"/>
      <c r="K187" s="989"/>
      <c r="L187" s="1480"/>
      <c r="M187" s="1263"/>
      <c r="N187" s="1263"/>
      <c r="O187" s="1263"/>
      <c r="P187" s="1263"/>
      <c r="Q187" s="1263"/>
      <c r="R187" s="1263"/>
      <c r="S187" s="1263"/>
      <c r="T187" s="1263"/>
      <c r="U187" s="1263"/>
      <c r="V187" s="1263"/>
      <c r="W187" s="1263"/>
      <c r="X187" s="1263"/>
      <c r="Y187" s="1264"/>
      <c r="Z187" s="1009" t="s">
        <v>444</v>
      </c>
      <c r="AA187" s="1009"/>
      <c r="AB187" s="1009"/>
      <c r="AC187" s="1009"/>
      <c r="AD187" s="1009"/>
      <c r="AE187" s="1009"/>
      <c r="AF187" s="1009"/>
      <c r="AG187" s="1009"/>
      <c r="AH187" s="1009"/>
      <c r="AI187" s="1009"/>
      <c r="AJ187" s="1009"/>
      <c r="AK187" s="1009"/>
      <c r="AL187" s="1010"/>
    </row>
    <row r="188" spans="2:40" ht="25.5" hidden="1" customHeight="1">
      <c r="B188" s="1706"/>
      <c r="C188" s="1707"/>
      <c r="D188" s="1707"/>
      <c r="E188" s="1708"/>
      <c r="F188" s="1013"/>
      <c r="G188" s="1011"/>
      <c r="H188" s="1011"/>
      <c r="I188" s="1011"/>
      <c r="J188" s="1011"/>
      <c r="K188" s="1012"/>
      <c r="L188" s="1376" t="s">
        <v>406</v>
      </c>
      <c r="M188" s="1000"/>
      <c r="N188" s="1001"/>
      <c r="O188" s="315" t="s">
        <v>407</v>
      </c>
      <c r="P188" s="315" t="s">
        <v>407</v>
      </c>
      <c r="Q188" s="315" t="s">
        <v>407</v>
      </c>
      <c r="R188" s="315" t="s">
        <v>407</v>
      </c>
      <c r="S188" s="315" t="s">
        <v>407</v>
      </c>
      <c r="T188" s="315" t="s">
        <v>407</v>
      </c>
      <c r="U188" s="315" t="s">
        <v>407</v>
      </c>
      <c r="V188" s="315" t="s">
        <v>407</v>
      </c>
      <c r="W188" s="315" t="s">
        <v>407</v>
      </c>
      <c r="X188" s="315" t="s">
        <v>407</v>
      </c>
      <c r="Y188" s="315" t="s">
        <v>407</v>
      </c>
      <c r="Z188" s="315" t="s">
        <v>407</v>
      </c>
      <c r="AA188" s="315" t="s">
        <v>407</v>
      </c>
      <c r="AB188" s="315" t="s">
        <v>407</v>
      </c>
      <c r="AC188" s="315" t="s">
        <v>407</v>
      </c>
      <c r="AD188" s="315" t="s">
        <v>407</v>
      </c>
      <c r="AE188" s="315" t="s">
        <v>407</v>
      </c>
      <c r="AF188" s="315" t="s">
        <v>407</v>
      </c>
      <c r="AG188" s="315" t="s">
        <v>407</v>
      </c>
      <c r="AH188" s="315" t="s">
        <v>407</v>
      </c>
      <c r="AI188" s="1408"/>
      <c r="AJ188" s="1003"/>
      <c r="AK188" s="1003"/>
      <c r="AL188" s="1004"/>
    </row>
    <row r="189" spans="2:40" ht="25.5" customHeight="1">
      <c r="B189" s="1706"/>
      <c r="C189" s="1707"/>
      <c r="D189" s="1707"/>
      <c r="E189" s="1708"/>
      <c r="F189" s="1396" t="s">
        <v>5113</v>
      </c>
      <c r="G189" s="954"/>
      <c r="H189" s="954"/>
      <c r="I189" s="954"/>
      <c r="J189" s="954"/>
      <c r="K189" s="955"/>
      <c r="L189" s="1106"/>
      <c r="M189" s="1251"/>
      <c r="N189" s="406" t="s">
        <v>417</v>
      </c>
      <c r="O189" s="1106"/>
      <c r="P189" s="1250"/>
      <c r="Q189" s="1251"/>
      <c r="R189" s="1486"/>
      <c r="S189" s="940"/>
      <c r="T189" s="940"/>
      <c r="U189" s="940"/>
      <c r="V189" s="940"/>
      <c r="W189" s="940"/>
      <c r="X189" s="940"/>
      <c r="Y189" s="940"/>
      <c r="Z189" s="940"/>
      <c r="AA189" s="940"/>
      <c r="AB189" s="940"/>
      <c r="AC189" s="940"/>
      <c r="AD189" s="940"/>
      <c r="AE189" s="940"/>
      <c r="AF189" s="940"/>
      <c r="AG189" s="940"/>
      <c r="AH189" s="940"/>
      <c r="AI189" s="940"/>
      <c r="AJ189" s="940"/>
      <c r="AK189" s="940"/>
      <c r="AL189" s="941"/>
    </row>
    <row r="190" spans="2:40" ht="25.5" customHeight="1">
      <c r="B190" s="1706"/>
      <c r="C190" s="1707"/>
      <c r="D190" s="1707"/>
      <c r="E190" s="1708"/>
      <c r="F190" s="1396" t="s">
        <v>518</v>
      </c>
      <c r="G190" s="954"/>
      <c r="H190" s="954"/>
      <c r="I190" s="954"/>
      <c r="J190" s="954"/>
      <c r="K190" s="955"/>
      <c r="L190" s="1488"/>
      <c r="M190" s="1309"/>
      <c r="N190" s="1309"/>
      <c r="O190" s="1309"/>
      <c r="P190" s="1309"/>
      <c r="Q190" s="1309"/>
      <c r="R190" s="1309"/>
      <c r="S190" s="1309"/>
      <c r="T190" s="1309"/>
      <c r="U190" s="1309"/>
      <c r="V190" s="1309"/>
      <c r="W190" s="1309"/>
      <c r="X190" s="1309"/>
      <c r="Y190" s="1309"/>
      <c r="Z190" s="1309"/>
      <c r="AA190" s="1309"/>
      <c r="AB190" s="1309"/>
      <c r="AC190" s="1309"/>
      <c r="AD190" s="1309"/>
      <c r="AE190" s="1309"/>
      <c r="AF190" s="1309"/>
      <c r="AG190" s="1309"/>
      <c r="AH190" s="1309"/>
      <c r="AI190" s="1309"/>
      <c r="AJ190" s="1309"/>
      <c r="AK190" s="1309"/>
      <c r="AL190" s="1313"/>
    </row>
    <row r="191" spans="2:40" ht="25.5" customHeight="1">
      <c r="B191" s="1706"/>
      <c r="C191" s="1707"/>
      <c r="D191" s="1707"/>
      <c r="E191" s="1708"/>
      <c r="F191" s="1396" t="s">
        <v>507</v>
      </c>
      <c r="G191" s="954"/>
      <c r="H191" s="954"/>
      <c r="I191" s="954"/>
      <c r="J191" s="954"/>
      <c r="K191" s="955"/>
      <c r="L191" s="1491"/>
      <c r="M191" s="1491"/>
      <c r="N191" s="395" t="s">
        <v>417</v>
      </c>
      <c r="O191" s="1491"/>
      <c r="P191" s="1491"/>
      <c r="Q191" s="1491"/>
      <c r="R191" s="395" t="s">
        <v>417</v>
      </c>
      <c r="S191" s="1491"/>
      <c r="T191" s="1491"/>
      <c r="U191" s="1491"/>
      <c r="V191" s="1577"/>
      <c r="W191" s="1578"/>
      <c r="X191" s="1578"/>
      <c r="Y191" s="1578"/>
      <c r="Z191" s="1578"/>
      <c r="AA191" s="1578"/>
      <c r="AB191" s="1578"/>
      <c r="AC191" s="1578"/>
      <c r="AD191" s="1578"/>
      <c r="AE191" s="1578"/>
      <c r="AF191" s="1578"/>
      <c r="AG191" s="1578"/>
      <c r="AH191" s="1578"/>
      <c r="AI191" s="1578"/>
      <c r="AJ191" s="1578"/>
      <c r="AK191" s="1578"/>
      <c r="AL191" s="1579"/>
    </row>
    <row r="192" spans="2:40" ht="25.5" customHeight="1">
      <c r="B192" s="1706"/>
      <c r="C192" s="1707"/>
      <c r="D192" s="1707"/>
      <c r="E192" s="1708"/>
      <c r="F192" s="1237" t="s">
        <v>504</v>
      </c>
      <c r="G192" s="971"/>
      <c r="H192" s="971"/>
      <c r="I192" s="971"/>
      <c r="J192" s="971"/>
      <c r="K192" s="972"/>
      <c r="L192" s="1309" t="s">
        <v>1026</v>
      </c>
      <c r="M192" s="1309"/>
      <c r="N192" s="1309"/>
      <c r="O192" s="1309"/>
      <c r="P192" s="1309"/>
      <c r="Q192" s="1309"/>
      <c r="R192" s="1309"/>
      <c r="S192" s="1309"/>
      <c r="T192" s="1309"/>
      <c r="U192" s="1313"/>
      <c r="V192" s="1576"/>
      <c r="W192" s="1288"/>
      <c r="X192" s="1288"/>
      <c r="Y192" s="1288"/>
      <c r="Z192" s="1288"/>
      <c r="AA192" s="1288"/>
      <c r="AB192" s="1288"/>
      <c r="AC192" s="1288"/>
      <c r="AD192" s="1288"/>
      <c r="AE192" s="1288"/>
      <c r="AF192" s="1288"/>
      <c r="AG192" s="1288"/>
      <c r="AH192" s="1288"/>
      <c r="AI192" s="1288"/>
      <c r="AJ192" s="1288"/>
      <c r="AK192" s="1288"/>
      <c r="AL192" s="1289"/>
    </row>
    <row r="193" spans="2:40" ht="25.5" customHeight="1">
      <c r="B193" s="1706"/>
      <c r="C193" s="1707"/>
      <c r="D193" s="1707"/>
      <c r="E193" s="1708"/>
      <c r="F193" s="1079"/>
      <c r="G193" s="973"/>
      <c r="H193" s="973"/>
      <c r="I193" s="973"/>
      <c r="J193" s="973"/>
      <c r="K193" s="1555"/>
      <c r="L193" s="394" t="s">
        <v>75</v>
      </c>
      <c r="M193" s="1250"/>
      <c r="N193" s="1250"/>
      <c r="O193" s="1250"/>
      <c r="P193" s="1250"/>
      <c r="Q193" s="1487" t="s">
        <v>7</v>
      </c>
      <c r="R193" s="1298"/>
      <c r="S193" s="1298"/>
      <c r="T193" s="353"/>
      <c r="U193" s="354"/>
      <c r="V193" s="1500" t="s">
        <v>96</v>
      </c>
      <c r="W193" s="1076"/>
      <c r="X193" s="1076"/>
      <c r="Y193" s="1076"/>
      <c r="Z193" s="1077"/>
      <c r="AA193" s="1106" t="s">
        <v>496</v>
      </c>
      <c r="AB193" s="1250"/>
      <c r="AC193" s="1250"/>
      <c r="AD193" s="1106"/>
      <c r="AE193" s="1251"/>
      <c r="AF193" s="399" t="s">
        <v>400</v>
      </c>
      <c r="AG193" s="1106"/>
      <c r="AH193" s="1251"/>
      <c r="AI193" s="397" t="s">
        <v>401</v>
      </c>
      <c r="AJ193" s="1106"/>
      <c r="AK193" s="1251"/>
      <c r="AL193" s="392" t="s">
        <v>402</v>
      </c>
    </row>
    <row r="194" spans="2:40" ht="25.5" hidden="1" customHeight="1">
      <c r="B194" s="1706"/>
      <c r="C194" s="1707"/>
      <c r="D194" s="1707"/>
      <c r="E194" s="1708"/>
      <c r="F194" s="1080"/>
      <c r="G194" s="1081"/>
      <c r="H194" s="1081"/>
      <c r="I194" s="1081"/>
      <c r="J194" s="1081"/>
      <c r="K194" s="1082"/>
      <c r="L194" s="1219" t="s">
        <v>406</v>
      </c>
      <c r="M194" s="1220"/>
      <c r="N194" s="1221"/>
      <c r="O194" s="355" t="s">
        <v>407</v>
      </c>
      <c r="P194" s="355" t="s">
        <v>407</v>
      </c>
      <c r="Q194" s="334" t="s">
        <v>418</v>
      </c>
      <c r="R194" s="355" t="s">
        <v>407</v>
      </c>
      <c r="S194" s="355" t="s">
        <v>407</v>
      </c>
      <c r="T194" s="355" t="s">
        <v>407</v>
      </c>
      <c r="U194" s="355" t="s">
        <v>407</v>
      </c>
      <c r="V194" s="355" t="s">
        <v>407</v>
      </c>
      <c r="W194" s="355" t="s">
        <v>407</v>
      </c>
      <c r="X194" s="334" t="s">
        <v>418</v>
      </c>
      <c r="Y194" s="355" t="s">
        <v>407</v>
      </c>
      <c r="Z194" s="1573"/>
      <c r="AA194" s="1574"/>
      <c r="AB194" s="1574"/>
      <c r="AC194" s="1574"/>
      <c r="AD194" s="1574"/>
      <c r="AE194" s="1574"/>
      <c r="AF194" s="1574"/>
      <c r="AG194" s="1574"/>
      <c r="AH194" s="1574"/>
      <c r="AI194" s="1574"/>
      <c r="AJ194" s="1574"/>
      <c r="AK194" s="1574"/>
      <c r="AL194" s="1575"/>
    </row>
    <row r="195" spans="2:40" ht="25.5" customHeight="1">
      <c r="B195" s="1709"/>
      <c r="C195" s="1710"/>
      <c r="D195" s="1710"/>
      <c r="E195" s="1711"/>
      <c r="F195" s="1396" t="s">
        <v>8</v>
      </c>
      <c r="G195" s="954"/>
      <c r="H195" s="954"/>
      <c r="I195" s="954"/>
      <c r="J195" s="954"/>
      <c r="K195" s="955"/>
      <c r="L195" s="1106" t="s">
        <v>555</v>
      </c>
      <c r="M195" s="1250"/>
      <c r="N195" s="1250"/>
      <c r="O195" s="1106"/>
      <c r="P195" s="1251"/>
      <c r="Q195" s="399" t="s">
        <v>400</v>
      </c>
      <c r="R195" s="1106"/>
      <c r="S195" s="1251"/>
      <c r="T195" s="397" t="s">
        <v>401</v>
      </c>
      <c r="U195" s="1106"/>
      <c r="V195" s="1251"/>
      <c r="W195" s="397" t="s">
        <v>402</v>
      </c>
      <c r="X195" s="940"/>
      <c r="Y195" s="940"/>
      <c r="Z195" s="940"/>
      <c r="AA195" s="940"/>
      <c r="AB195" s="940"/>
      <c r="AC195" s="1500" t="s">
        <v>449</v>
      </c>
      <c r="AD195" s="1076"/>
      <c r="AE195" s="1076"/>
      <c r="AF195" s="1076"/>
      <c r="AG195" s="1076"/>
      <c r="AH195" s="1077"/>
      <c r="AI195" s="1250"/>
      <c r="AJ195" s="1250"/>
      <c r="AK195" s="1250"/>
      <c r="AL195" s="1251"/>
      <c r="AN195" s="458" t="s">
        <v>5178</v>
      </c>
    </row>
    <row r="196" spans="2:40" ht="25.5" customHeight="1">
      <c r="B196" s="1703" t="s">
        <v>5144</v>
      </c>
      <c r="C196" s="1704"/>
      <c r="D196" s="1704"/>
      <c r="E196" s="1705"/>
      <c r="F196" s="1396" t="s">
        <v>59</v>
      </c>
      <c r="G196" s="954"/>
      <c r="H196" s="954"/>
      <c r="I196" s="954"/>
      <c r="J196" s="954"/>
      <c r="K196" s="955"/>
      <c r="L196" s="1477"/>
      <c r="M196" s="1232"/>
      <c r="N196" s="1232"/>
      <c r="O196" s="1232"/>
      <c r="P196" s="1232"/>
      <c r="Q196" s="1232"/>
      <c r="R196" s="1232"/>
      <c r="S196" s="1232"/>
      <c r="T196" s="1232"/>
      <c r="U196" s="1233"/>
      <c r="V196" s="1457" t="s">
        <v>443</v>
      </c>
      <c r="W196" s="1009"/>
      <c r="X196" s="1009"/>
      <c r="Y196" s="1009"/>
      <c r="Z196" s="1009"/>
      <c r="AA196" s="1009"/>
      <c r="AB196" s="1009"/>
      <c r="AC196" s="1009"/>
      <c r="AD196" s="1009"/>
      <c r="AE196" s="1009"/>
      <c r="AF196" s="1009"/>
      <c r="AG196" s="1009"/>
      <c r="AH196" s="1009"/>
      <c r="AI196" s="1009"/>
      <c r="AJ196" s="1009"/>
      <c r="AK196" s="1009"/>
      <c r="AL196" s="1010"/>
    </row>
    <row r="197" spans="2:40" ht="25.5" hidden="1" customHeight="1">
      <c r="B197" s="1706"/>
      <c r="C197" s="1707"/>
      <c r="D197" s="1707"/>
      <c r="E197" s="1708"/>
      <c r="F197" s="1396" t="s">
        <v>5126</v>
      </c>
      <c r="G197" s="954"/>
      <c r="H197" s="954"/>
      <c r="I197" s="954"/>
      <c r="J197" s="954"/>
      <c r="K197" s="955"/>
      <c r="L197" s="1376" t="s">
        <v>406</v>
      </c>
      <c r="M197" s="1000"/>
      <c r="N197" s="1001"/>
      <c r="O197" s="315" t="s">
        <v>407</v>
      </c>
      <c r="P197" s="315" t="s">
        <v>407</v>
      </c>
      <c r="Q197" s="315" t="s">
        <v>407</v>
      </c>
      <c r="R197" s="315" t="s">
        <v>407</v>
      </c>
      <c r="S197" s="315" t="s">
        <v>407</v>
      </c>
      <c r="T197" s="315" t="s">
        <v>407</v>
      </c>
      <c r="U197" s="315" t="s">
        <v>407</v>
      </c>
      <c r="V197" s="315" t="s">
        <v>407</v>
      </c>
      <c r="W197" s="315" t="s">
        <v>407</v>
      </c>
      <c r="X197" s="315" t="s">
        <v>407</v>
      </c>
      <c r="Y197" s="315" t="s">
        <v>407</v>
      </c>
      <c r="Z197" s="315" t="s">
        <v>407</v>
      </c>
      <c r="AA197" s="315" t="s">
        <v>407</v>
      </c>
      <c r="AB197" s="315" t="s">
        <v>407</v>
      </c>
      <c r="AC197" s="315" t="s">
        <v>407</v>
      </c>
      <c r="AD197" s="315" t="s">
        <v>407</v>
      </c>
      <c r="AE197" s="315" t="s">
        <v>407</v>
      </c>
      <c r="AF197" s="315" t="s">
        <v>407</v>
      </c>
      <c r="AG197" s="315" t="s">
        <v>407</v>
      </c>
      <c r="AH197" s="315" t="s">
        <v>407</v>
      </c>
      <c r="AI197" s="1408"/>
      <c r="AJ197" s="1003"/>
      <c r="AK197" s="1003"/>
      <c r="AL197" s="1004"/>
    </row>
    <row r="198" spans="2:40" ht="25.5" customHeight="1">
      <c r="B198" s="1706"/>
      <c r="C198" s="1707"/>
      <c r="D198" s="1707"/>
      <c r="E198" s="1708"/>
      <c r="F198" s="1005"/>
      <c r="G198" s="988"/>
      <c r="H198" s="988"/>
      <c r="I198" s="988"/>
      <c r="J198" s="988"/>
      <c r="K198" s="989"/>
      <c r="L198" s="1480"/>
      <c r="M198" s="1263"/>
      <c r="N198" s="1263"/>
      <c r="O198" s="1263"/>
      <c r="P198" s="1263"/>
      <c r="Q198" s="1263"/>
      <c r="R198" s="1263"/>
      <c r="S198" s="1263"/>
      <c r="T198" s="1263"/>
      <c r="U198" s="1263"/>
      <c r="V198" s="1263"/>
      <c r="W198" s="1263"/>
      <c r="X198" s="1263"/>
      <c r="Y198" s="1264"/>
      <c r="Z198" s="1009" t="s">
        <v>444</v>
      </c>
      <c r="AA198" s="1009"/>
      <c r="AB198" s="1009"/>
      <c r="AC198" s="1009"/>
      <c r="AD198" s="1009"/>
      <c r="AE198" s="1009"/>
      <c r="AF198" s="1009"/>
      <c r="AG198" s="1009"/>
      <c r="AH198" s="1009"/>
      <c r="AI198" s="1009"/>
      <c r="AJ198" s="1009"/>
      <c r="AK198" s="1009"/>
      <c r="AL198" s="1010"/>
    </row>
    <row r="199" spans="2:40" ht="25.5" hidden="1" customHeight="1">
      <c r="B199" s="1706"/>
      <c r="C199" s="1707"/>
      <c r="D199" s="1707"/>
      <c r="E199" s="1708"/>
      <c r="F199" s="1013"/>
      <c r="G199" s="1011"/>
      <c r="H199" s="1011"/>
      <c r="I199" s="1011"/>
      <c r="J199" s="1011"/>
      <c r="K199" s="1012"/>
      <c r="L199" s="1376" t="s">
        <v>406</v>
      </c>
      <c r="M199" s="1000"/>
      <c r="N199" s="1001"/>
      <c r="O199" s="315" t="s">
        <v>407</v>
      </c>
      <c r="P199" s="315" t="s">
        <v>407</v>
      </c>
      <c r="Q199" s="315" t="s">
        <v>407</v>
      </c>
      <c r="R199" s="315" t="s">
        <v>407</v>
      </c>
      <c r="S199" s="315" t="s">
        <v>407</v>
      </c>
      <c r="T199" s="315" t="s">
        <v>407</v>
      </c>
      <c r="U199" s="315" t="s">
        <v>407</v>
      </c>
      <c r="V199" s="315" t="s">
        <v>407</v>
      </c>
      <c r="W199" s="315" t="s">
        <v>407</v>
      </c>
      <c r="X199" s="315" t="s">
        <v>407</v>
      </c>
      <c r="Y199" s="315" t="s">
        <v>407</v>
      </c>
      <c r="Z199" s="315" t="s">
        <v>407</v>
      </c>
      <c r="AA199" s="315" t="s">
        <v>407</v>
      </c>
      <c r="AB199" s="315" t="s">
        <v>407</v>
      </c>
      <c r="AC199" s="315" t="s">
        <v>407</v>
      </c>
      <c r="AD199" s="315" t="s">
        <v>407</v>
      </c>
      <c r="AE199" s="315" t="s">
        <v>407</v>
      </c>
      <c r="AF199" s="315" t="s">
        <v>407</v>
      </c>
      <c r="AG199" s="315" t="s">
        <v>407</v>
      </c>
      <c r="AH199" s="315" t="s">
        <v>407</v>
      </c>
      <c r="AI199" s="1408"/>
      <c r="AJ199" s="1003"/>
      <c r="AK199" s="1003"/>
      <c r="AL199" s="1004"/>
    </row>
    <row r="200" spans="2:40" ht="25.5" customHeight="1">
      <c r="B200" s="1706"/>
      <c r="C200" s="1707"/>
      <c r="D200" s="1707"/>
      <c r="E200" s="1708"/>
      <c r="F200" s="1396" t="s">
        <v>5113</v>
      </c>
      <c r="G200" s="954"/>
      <c r="H200" s="954"/>
      <c r="I200" s="954"/>
      <c r="J200" s="954"/>
      <c r="K200" s="955"/>
      <c r="L200" s="1106"/>
      <c r="M200" s="1251"/>
      <c r="N200" s="406" t="s">
        <v>417</v>
      </c>
      <c r="O200" s="1106"/>
      <c r="P200" s="1250"/>
      <c r="Q200" s="1251"/>
      <c r="R200" s="1486"/>
      <c r="S200" s="940"/>
      <c r="T200" s="940"/>
      <c r="U200" s="940"/>
      <c r="V200" s="940"/>
      <c r="W200" s="940"/>
      <c r="X200" s="940"/>
      <c r="Y200" s="940"/>
      <c r="Z200" s="940"/>
      <c r="AA200" s="940"/>
      <c r="AB200" s="940"/>
      <c r="AC200" s="940"/>
      <c r="AD200" s="940"/>
      <c r="AE200" s="940"/>
      <c r="AF200" s="940"/>
      <c r="AG200" s="940"/>
      <c r="AH200" s="940"/>
      <c r="AI200" s="940"/>
      <c r="AJ200" s="940"/>
      <c r="AK200" s="940"/>
      <c r="AL200" s="941"/>
    </row>
    <row r="201" spans="2:40" ht="25.5" customHeight="1">
      <c r="B201" s="1706"/>
      <c r="C201" s="1707"/>
      <c r="D201" s="1707"/>
      <c r="E201" s="1708"/>
      <c r="F201" s="1396" t="s">
        <v>518</v>
      </c>
      <c r="G201" s="954"/>
      <c r="H201" s="954"/>
      <c r="I201" s="954"/>
      <c r="J201" s="954"/>
      <c r="K201" s="955"/>
      <c r="L201" s="1488"/>
      <c r="M201" s="1309"/>
      <c r="N201" s="1309"/>
      <c r="O201" s="1309"/>
      <c r="P201" s="1309"/>
      <c r="Q201" s="1309"/>
      <c r="R201" s="1309"/>
      <c r="S201" s="1309"/>
      <c r="T201" s="1309"/>
      <c r="U201" s="1309"/>
      <c r="V201" s="1309"/>
      <c r="W201" s="1309"/>
      <c r="X201" s="1309"/>
      <c r="Y201" s="1309"/>
      <c r="Z201" s="1309"/>
      <c r="AA201" s="1309"/>
      <c r="AB201" s="1309"/>
      <c r="AC201" s="1309"/>
      <c r="AD201" s="1309"/>
      <c r="AE201" s="1309"/>
      <c r="AF201" s="1309"/>
      <c r="AG201" s="1309"/>
      <c r="AH201" s="1309"/>
      <c r="AI201" s="1309"/>
      <c r="AJ201" s="1309"/>
      <c r="AK201" s="1309"/>
      <c r="AL201" s="1313"/>
    </row>
    <row r="202" spans="2:40" ht="25.5" customHeight="1">
      <c r="B202" s="1706"/>
      <c r="C202" s="1707"/>
      <c r="D202" s="1707"/>
      <c r="E202" s="1708"/>
      <c r="F202" s="1396" t="s">
        <v>507</v>
      </c>
      <c r="G202" s="954"/>
      <c r="H202" s="954"/>
      <c r="I202" s="954"/>
      <c r="J202" s="954"/>
      <c r="K202" s="955"/>
      <c r="L202" s="1491"/>
      <c r="M202" s="1491"/>
      <c r="N202" s="395" t="s">
        <v>417</v>
      </c>
      <c r="O202" s="1491"/>
      <c r="P202" s="1491"/>
      <c r="Q202" s="1491"/>
      <c r="R202" s="395" t="s">
        <v>417</v>
      </c>
      <c r="S202" s="1491"/>
      <c r="T202" s="1491"/>
      <c r="U202" s="1491"/>
      <c r="V202" s="1577"/>
      <c r="W202" s="1578"/>
      <c r="X202" s="1578"/>
      <c r="Y202" s="1578"/>
      <c r="Z202" s="1578"/>
      <c r="AA202" s="1578"/>
      <c r="AB202" s="1578"/>
      <c r="AC202" s="1578"/>
      <c r="AD202" s="1578"/>
      <c r="AE202" s="1578"/>
      <c r="AF202" s="1578"/>
      <c r="AG202" s="1578"/>
      <c r="AH202" s="1578"/>
      <c r="AI202" s="1578"/>
      <c r="AJ202" s="1578"/>
      <c r="AK202" s="1578"/>
      <c r="AL202" s="1579"/>
    </row>
    <row r="203" spans="2:40" ht="25.5" customHeight="1">
      <c r="B203" s="1706"/>
      <c r="C203" s="1707"/>
      <c r="D203" s="1707"/>
      <c r="E203" s="1708"/>
      <c r="F203" s="1237" t="s">
        <v>504</v>
      </c>
      <c r="G203" s="971"/>
      <c r="H203" s="971"/>
      <c r="I203" s="971"/>
      <c r="J203" s="971"/>
      <c r="K203" s="972"/>
      <c r="L203" s="1309" t="s">
        <v>1026</v>
      </c>
      <c r="M203" s="1309"/>
      <c r="N203" s="1309"/>
      <c r="O203" s="1309"/>
      <c r="P203" s="1309"/>
      <c r="Q203" s="1309"/>
      <c r="R203" s="1309"/>
      <c r="S203" s="1309"/>
      <c r="T203" s="1309"/>
      <c r="U203" s="1313"/>
      <c r="V203" s="1576"/>
      <c r="W203" s="1288"/>
      <c r="X203" s="1288"/>
      <c r="Y203" s="1288"/>
      <c r="Z203" s="1288"/>
      <c r="AA203" s="1288"/>
      <c r="AB203" s="1288"/>
      <c r="AC203" s="1288"/>
      <c r="AD203" s="1288"/>
      <c r="AE203" s="1288"/>
      <c r="AF203" s="1288"/>
      <c r="AG203" s="1288"/>
      <c r="AH203" s="1288"/>
      <c r="AI203" s="1288"/>
      <c r="AJ203" s="1288"/>
      <c r="AK203" s="1288"/>
      <c r="AL203" s="1289"/>
    </row>
    <row r="204" spans="2:40" ht="25.5" customHeight="1">
      <c r="B204" s="1706"/>
      <c r="C204" s="1707"/>
      <c r="D204" s="1707"/>
      <c r="E204" s="1708"/>
      <c r="F204" s="1079"/>
      <c r="G204" s="973"/>
      <c r="H204" s="973"/>
      <c r="I204" s="973"/>
      <c r="J204" s="973"/>
      <c r="K204" s="1555"/>
      <c r="L204" s="394" t="s">
        <v>75</v>
      </c>
      <c r="M204" s="1250"/>
      <c r="N204" s="1250"/>
      <c r="O204" s="1250"/>
      <c r="P204" s="1250"/>
      <c r="Q204" s="1487" t="s">
        <v>7</v>
      </c>
      <c r="R204" s="1298"/>
      <c r="S204" s="1298"/>
      <c r="T204" s="353"/>
      <c r="U204" s="354"/>
      <c r="V204" s="1500" t="s">
        <v>96</v>
      </c>
      <c r="W204" s="1076"/>
      <c r="X204" s="1076"/>
      <c r="Y204" s="1076"/>
      <c r="Z204" s="1077"/>
      <c r="AA204" s="1106" t="s">
        <v>569</v>
      </c>
      <c r="AB204" s="1250"/>
      <c r="AC204" s="1250"/>
      <c r="AD204" s="1106"/>
      <c r="AE204" s="1251"/>
      <c r="AF204" s="399" t="s">
        <v>400</v>
      </c>
      <c r="AG204" s="1106"/>
      <c r="AH204" s="1251"/>
      <c r="AI204" s="397" t="s">
        <v>401</v>
      </c>
      <c r="AJ204" s="1106"/>
      <c r="AK204" s="1251"/>
      <c r="AL204" s="392" t="s">
        <v>402</v>
      </c>
    </row>
    <row r="205" spans="2:40" ht="25.5" hidden="1" customHeight="1">
      <c r="B205" s="1706"/>
      <c r="C205" s="1707"/>
      <c r="D205" s="1707"/>
      <c r="E205" s="1708"/>
      <c r="F205" s="1080"/>
      <c r="G205" s="1081"/>
      <c r="H205" s="1081"/>
      <c r="I205" s="1081"/>
      <c r="J205" s="1081"/>
      <c r="K205" s="1082"/>
      <c r="L205" s="1219" t="s">
        <v>406</v>
      </c>
      <c r="M205" s="1220"/>
      <c r="N205" s="1221"/>
      <c r="O205" s="355" t="s">
        <v>407</v>
      </c>
      <c r="P205" s="355" t="s">
        <v>407</v>
      </c>
      <c r="Q205" s="334" t="s">
        <v>418</v>
      </c>
      <c r="R205" s="355" t="s">
        <v>407</v>
      </c>
      <c r="S205" s="355" t="s">
        <v>407</v>
      </c>
      <c r="T205" s="355" t="s">
        <v>407</v>
      </c>
      <c r="U205" s="355" t="s">
        <v>407</v>
      </c>
      <c r="V205" s="355" t="s">
        <v>407</v>
      </c>
      <c r="W205" s="355" t="s">
        <v>407</v>
      </c>
      <c r="X205" s="334" t="s">
        <v>418</v>
      </c>
      <c r="Y205" s="355" t="s">
        <v>407</v>
      </c>
      <c r="Z205" s="1573"/>
      <c r="AA205" s="1574"/>
      <c r="AB205" s="1574"/>
      <c r="AC205" s="1574"/>
      <c r="AD205" s="1574"/>
      <c r="AE205" s="1574"/>
      <c r="AF205" s="1574"/>
      <c r="AG205" s="1574"/>
      <c r="AH205" s="1574"/>
      <c r="AI205" s="1574"/>
      <c r="AJ205" s="1574"/>
      <c r="AK205" s="1574"/>
      <c r="AL205" s="1575"/>
    </row>
    <row r="206" spans="2:40" ht="25.5" customHeight="1">
      <c r="B206" s="1709"/>
      <c r="C206" s="1710"/>
      <c r="D206" s="1710"/>
      <c r="E206" s="1711"/>
      <c r="F206" s="1396" t="s">
        <v>8</v>
      </c>
      <c r="G206" s="954"/>
      <c r="H206" s="954"/>
      <c r="I206" s="954"/>
      <c r="J206" s="954"/>
      <c r="K206" s="955"/>
      <c r="L206" s="1106" t="s">
        <v>555</v>
      </c>
      <c r="M206" s="1250"/>
      <c r="N206" s="1250"/>
      <c r="O206" s="1106"/>
      <c r="P206" s="1251"/>
      <c r="Q206" s="399" t="s">
        <v>400</v>
      </c>
      <c r="R206" s="1106"/>
      <c r="S206" s="1251"/>
      <c r="T206" s="397" t="s">
        <v>401</v>
      </c>
      <c r="U206" s="1106"/>
      <c r="V206" s="1251"/>
      <c r="W206" s="397" t="s">
        <v>402</v>
      </c>
      <c r="X206" s="940"/>
      <c r="Y206" s="940"/>
      <c r="Z206" s="940"/>
      <c r="AA206" s="940"/>
      <c r="AB206" s="940"/>
      <c r="AC206" s="1500" t="s">
        <v>449</v>
      </c>
      <c r="AD206" s="1076"/>
      <c r="AE206" s="1076"/>
      <c r="AF206" s="1076"/>
      <c r="AG206" s="1076"/>
      <c r="AH206" s="1077"/>
      <c r="AI206" s="1250"/>
      <c r="AJ206" s="1250"/>
      <c r="AK206" s="1250"/>
      <c r="AL206" s="1251"/>
      <c r="AN206" s="458" t="s">
        <v>5178</v>
      </c>
    </row>
    <row r="207" spans="2:40" ht="25.5" customHeight="1">
      <c r="B207" s="982" t="s">
        <v>5809</v>
      </c>
      <c r="C207" s="983"/>
      <c r="D207" s="983"/>
      <c r="E207" s="984"/>
      <c r="F207" s="988" t="s">
        <v>59</v>
      </c>
      <c r="G207" s="988"/>
      <c r="H207" s="988"/>
      <c r="I207" s="988"/>
      <c r="J207" s="988"/>
      <c r="K207" s="989"/>
      <c r="L207" s="990"/>
      <c r="M207" s="991"/>
      <c r="N207" s="991"/>
      <c r="O207" s="991"/>
      <c r="P207" s="991"/>
      <c r="Q207" s="991"/>
      <c r="R207" s="991"/>
      <c r="S207" s="991"/>
      <c r="T207" s="991"/>
      <c r="U207" s="992"/>
      <c r="V207" s="993" t="s">
        <v>443</v>
      </c>
      <c r="W207" s="994"/>
      <c r="X207" s="994"/>
      <c r="Y207" s="994"/>
      <c r="Z207" s="994"/>
      <c r="AA207" s="994"/>
      <c r="AB207" s="994"/>
      <c r="AC207" s="994"/>
      <c r="AD207" s="994"/>
      <c r="AE207" s="994"/>
      <c r="AF207" s="994"/>
      <c r="AG207" s="994"/>
      <c r="AH207" s="994"/>
      <c r="AI207" s="994"/>
      <c r="AJ207" s="994"/>
      <c r="AK207" s="994"/>
      <c r="AL207" s="995"/>
    </row>
    <row r="208" spans="2:40" ht="13.5" hidden="1" customHeight="1">
      <c r="B208" s="985"/>
      <c r="C208" s="986"/>
      <c r="D208" s="986"/>
      <c r="E208" s="987"/>
      <c r="F208" s="996"/>
      <c r="G208" s="997"/>
      <c r="H208" s="997"/>
      <c r="I208" s="997"/>
      <c r="J208" s="997"/>
      <c r="K208" s="998"/>
      <c r="L208" s="999" t="s">
        <v>406</v>
      </c>
      <c r="M208" s="1000"/>
      <c r="N208" s="1001"/>
      <c r="O208" s="402" t="s">
        <v>407</v>
      </c>
      <c r="P208" s="402" t="s">
        <v>407</v>
      </c>
      <c r="Q208" s="402" t="s">
        <v>407</v>
      </c>
      <c r="R208" s="402" t="s">
        <v>407</v>
      </c>
      <c r="S208" s="402" t="s">
        <v>407</v>
      </c>
      <c r="T208" s="402" t="s">
        <v>407</v>
      </c>
      <c r="U208" s="402" t="s">
        <v>407</v>
      </c>
      <c r="V208" s="350" t="s">
        <v>407</v>
      </c>
      <c r="W208" s="350" t="s">
        <v>407</v>
      </c>
      <c r="X208" s="350" t="s">
        <v>407</v>
      </c>
      <c r="Y208" s="350" t="s">
        <v>407</v>
      </c>
      <c r="Z208" s="350" t="s">
        <v>407</v>
      </c>
      <c r="AA208" s="350" t="s">
        <v>407</v>
      </c>
      <c r="AB208" s="350" t="s">
        <v>407</v>
      </c>
      <c r="AC208" s="350" t="s">
        <v>407</v>
      </c>
      <c r="AD208" s="350" t="s">
        <v>407</v>
      </c>
      <c r="AE208" s="350" t="s">
        <v>407</v>
      </c>
      <c r="AF208" s="350" t="s">
        <v>407</v>
      </c>
      <c r="AG208" s="350" t="s">
        <v>407</v>
      </c>
      <c r="AH208" s="350" t="s">
        <v>407</v>
      </c>
      <c r="AI208" s="1002"/>
      <c r="AJ208" s="1003"/>
      <c r="AK208" s="1003"/>
      <c r="AL208" s="1004"/>
    </row>
    <row r="209" spans="2:38" ht="25.5" customHeight="1">
      <c r="B209" s="985"/>
      <c r="C209" s="986"/>
      <c r="D209" s="986"/>
      <c r="E209" s="987"/>
      <c r="F209" s="1005" t="s">
        <v>5138</v>
      </c>
      <c r="G209" s="988"/>
      <c r="H209" s="988"/>
      <c r="I209" s="988"/>
      <c r="J209" s="988"/>
      <c r="K209" s="989"/>
      <c r="L209" s="1006"/>
      <c r="M209" s="1007"/>
      <c r="N209" s="1007"/>
      <c r="O209" s="1007"/>
      <c r="P209" s="1007"/>
      <c r="Q209" s="1007"/>
      <c r="R209" s="1007"/>
      <c r="S209" s="1007"/>
      <c r="T209" s="1007"/>
      <c r="U209" s="1007"/>
      <c r="V209" s="1007"/>
      <c r="W209" s="1007"/>
      <c r="X209" s="1007"/>
      <c r="Y209" s="1008"/>
      <c r="Z209" s="1009" t="s">
        <v>444</v>
      </c>
      <c r="AA209" s="1009"/>
      <c r="AB209" s="1009"/>
      <c r="AC209" s="1009"/>
      <c r="AD209" s="1009"/>
      <c r="AE209" s="1009"/>
      <c r="AF209" s="1009"/>
      <c r="AG209" s="1009"/>
      <c r="AH209" s="1009"/>
      <c r="AI209" s="1009"/>
      <c r="AJ209" s="1009"/>
      <c r="AK209" s="1009"/>
      <c r="AL209" s="1010"/>
    </row>
    <row r="210" spans="2:38" ht="13.5" hidden="1" customHeight="1">
      <c r="B210" s="985"/>
      <c r="C210" s="986"/>
      <c r="D210" s="986"/>
      <c r="E210" s="987"/>
      <c r="F210" s="1011"/>
      <c r="G210" s="1011"/>
      <c r="H210" s="1011"/>
      <c r="I210" s="1011"/>
      <c r="J210" s="1011"/>
      <c r="K210" s="1012"/>
      <c r="L210" s="999" t="s">
        <v>406</v>
      </c>
      <c r="M210" s="1000"/>
      <c r="N210" s="1001"/>
      <c r="O210" s="402" t="s">
        <v>407</v>
      </c>
      <c r="P210" s="402" t="s">
        <v>407</v>
      </c>
      <c r="Q210" s="402" t="s">
        <v>407</v>
      </c>
      <c r="R210" s="402" t="s">
        <v>407</v>
      </c>
      <c r="S210" s="402" t="s">
        <v>407</v>
      </c>
      <c r="T210" s="402" t="s">
        <v>407</v>
      </c>
      <c r="U210" s="402" t="s">
        <v>407</v>
      </c>
      <c r="V210" s="402" t="s">
        <v>407</v>
      </c>
      <c r="W210" s="402" t="s">
        <v>407</v>
      </c>
      <c r="X210" s="402" t="s">
        <v>407</v>
      </c>
      <c r="Y210" s="402" t="s">
        <v>407</v>
      </c>
      <c r="Z210" s="402" t="s">
        <v>407</v>
      </c>
      <c r="AA210" s="402" t="s">
        <v>407</v>
      </c>
      <c r="AB210" s="402" t="s">
        <v>407</v>
      </c>
      <c r="AC210" s="402" t="s">
        <v>407</v>
      </c>
      <c r="AD210" s="402" t="s">
        <v>407</v>
      </c>
      <c r="AE210" s="402" t="s">
        <v>407</v>
      </c>
      <c r="AF210" s="402" t="s">
        <v>407</v>
      </c>
      <c r="AG210" s="402" t="s">
        <v>407</v>
      </c>
      <c r="AH210" s="402" t="s">
        <v>407</v>
      </c>
      <c r="AI210" s="1002"/>
      <c r="AJ210" s="1003"/>
      <c r="AK210" s="1003"/>
      <c r="AL210" s="1004"/>
    </row>
    <row r="211" spans="2:38">
      <c r="B211" s="985"/>
      <c r="C211" s="986"/>
      <c r="D211" s="986"/>
      <c r="E211" s="987"/>
      <c r="F211" s="1005" t="s">
        <v>8</v>
      </c>
      <c r="G211" s="988"/>
      <c r="H211" s="988"/>
      <c r="I211" s="988"/>
      <c r="J211" s="988"/>
      <c r="K211" s="989"/>
      <c r="L211" s="944"/>
      <c r="M211" s="1014"/>
      <c r="N211" s="945"/>
      <c r="O211" s="944"/>
      <c r="P211" s="945"/>
      <c r="Q211" s="942" t="s">
        <v>400</v>
      </c>
      <c r="R211" s="944"/>
      <c r="S211" s="945"/>
      <c r="T211" s="942" t="s">
        <v>401</v>
      </c>
      <c r="U211" s="944"/>
      <c r="V211" s="945"/>
      <c r="W211" s="948" t="s">
        <v>402</v>
      </c>
      <c r="X211" s="950" t="s">
        <v>5815</v>
      </c>
      <c r="Y211" s="950"/>
      <c r="Z211" s="950"/>
      <c r="AA211" s="950"/>
      <c r="AB211" s="950"/>
      <c r="AC211" s="950"/>
      <c r="AD211" s="950"/>
      <c r="AE211" s="950"/>
      <c r="AF211" s="950"/>
      <c r="AG211" s="950"/>
      <c r="AH211" s="950"/>
      <c r="AI211" s="950"/>
      <c r="AJ211" s="950"/>
      <c r="AK211" s="950"/>
      <c r="AL211" s="951"/>
    </row>
    <row r="212" spans="2:38">
      <c r="B212" s="985"/>
      <c r="C212" s="986"/>
      <c r="D212" s="986"/>
      <c r="E212" s="987"/>
      <c r="F212" s="1013"/>
      <c r="G212" s="1011"/>
      <c r="H212" s="1011"/>
      <c r="I212" s="1011"/>
      <c r="J212" s="1011"/>
      <c r="K212" s="1012"/>
      <c r="L212" s="946"/>
      <c r="M212" s="1015"/>
      <c r="N212" s="947"/>
      <c r="O212" s="946"/>
      <c r="P212" s="947"/>
      <c r="Q212" s="943"/>
      <c r="R212" s="946"/>
      <c r="S212" s="947"/>
      <c r="T212" s="943"/>
      <c r="U212" s="946"/>
      <c r="V212" s="947"/>
      <c r="W212" s="949"/>
      <c r="X212" s="952"/>
      <c r="Y212" s="952"/>
      <c r="Z212" s="952"/>
      <c r="AA212" s="952"/>
      <c r="AB212" s="952"/>
      <c r="AC212" s="952"/>
      <c r="AD212" s="952"/>
      <c r="AE212" s="952"/>
      <c r="AF212" s="952"/>
      <c r="AG212" s="952"/>
      <c r="AH212" s="952"/>
      <c r="AI212" s="952"/>
      <c r="AJ212" s="952"/>
      <c r="AK212" s="952"/>
      <c r="AL212" s="953"/>
    </row>
    <row r="213" spans="2:38" ht="25.5" customHeight="1">
      <c r="B213" s="985"/>
      <c r="C213" s="986"/>
      <c r="D213" s="986"/>
      <c r="E213" s="987"/>
      <c r="F213" s="954" t="s">
        <v>5127</v>
      </c>
      <c r="G213" s="954"/>
      <c r="H213" s="954"/>
      <c r="I213" s="954"/>
      <c r="J213" s="954"/>
      <c r="K213" s="955"/>
      <c r="L213" s="1022"/>
      <c r="M213" s="1023"/>
      <c r="N213" s="1023"/>
      <c r="O213" s="1023"/>
      <c r="P213" s="1023"/>
      <c r="Q213" s="1023"/>
      <c r="R213" s="1023"/>
      <c r="S213" s="1023"/>
      <c r="T213" s="1023"/>
      <c r="U213" s="1023"/>
      <c r="V213" s="1023"/>
      <c r="W213" s="1023"/>
      <c r="X213" s="1023"/>
      <c r="Y213" s="1023"/>
      <c r="Z213" s="1023"/>
      <c r="AA213" s="1023"/>
      <c r="AB213" s="1023"/>
      <c r="AC213" s="1023"/>
      <c r="AD213" s="1023"/>
      <c r="AE213" s="1023"/>
      <c r="AF213" s="1023"/>
      <c r="AG213" s="1023"/>
      <c r="AH213" s="1023"/>
      <c r="AI213" s="1023"/>
      <c r="AJ213" s="1023"/>
      <c r="AK213" s="1023"/>
      <c r="AL213" s="1024"/>
    </row>
    <row r="214" spans="2:38" ht="25.5" customHeight="1">
      <c r="B214" s="985"/>
      <c r="C214" s="986"/>
      <c r="D214" s="986"/>
      <c r="E214" s="987"/>
      <c r="F214" s="954" t="s">
        <v>507</v>
      </c>
      <c r="G214" s="954"/>
      <c r="H214" s="954"/>
      <c r="I214" s="954"/>
      <c r="J214" s="954"/>
      <c r="K214" s="955"/>
      <c r="L214" s="956"/>
      <c r="M214" s="956"/>
      <c r="N214" s="430" t="s">
        <v>418</v>
      </c>
      <c r="O214" s="956"/>
      <c r="P214" s="956"/>
      <c r="Q214" s="956"/>
      <c r="R214" s="430" t="s">
        <v>418</v>
      </c>
      <c r="S214" s="956"/>
      <c r="T214" s="956"/>
      <c r="U214" s="956"/>
      <c r="V214" s="957"/>
      <c r="W214" s="958"/>
      <c r="X214" s="958"/>
      <c r="Y214" s="958"/>
      <c r="Z214" s="958"/>
      <c r="AA214" s="958"/>
      <c r="AB214" s="958"/>
      <c r="AC214" s="958"/>
      <c r="AD214" s="958"/>
      <c r="AE214" s="958"/>
      <c r="AF214" s="958"/>
      <c r="AG214" s="958"/>
      <c r="AH214" s="958"/>
      <c r="AI214" s="958"/>
      <c r="AJ214" s="958"/>
      <c r="AK214" s="958"/>
      <c r="AL214" s="959"/>
    </row>
    <row r="215" spans="2:38" ht="25.5" customHeight="1">
      <c r="B215" s="985"/>
      <c r="C215" s="986"/>
      <c r="D215" s="986"/>
      <c r="E215" s="987"/>
      <c r="F215" s="960" t="s">
        <v>5116</v>
      </c>
      <c r="G215" s="954"/>
      <c r="H215" s="954"/>
      <c r="I215" s="954"/>
      <c r="J215" s="954"/>
      <c r="K215" s="955"/>
      <c r="L215" s="961"/>
      <c r="M215" s="962"/>
      <c r="N215" s="962"/>
      <c r="O215" s="962"/>
      <c r="P215" s="962"/>
      <c r="Q215" s="963"/>
      <c r="R215" s="964"/>
      <c r="S215" s="965"/>
      <c r="T215" s="965"/>
      <c r="U215" s="965"/>
      <c r="V215" s="965"/>
      <c r="W215" s="966"/>
      <c r="X215" s="967"/>
      <c r="Y215" s="967"/>
      <c r="Z215" s="967"/>
      <c r="AA215" s="967"/>
      <c r="AB215" s="968"/>
      <c r="AC215" s="969"/>
      <c r="AD215" s="969"/>
      <c r="AE215" s="969"/>
      <c r="AF215" s="969"/>
      <c r="AG215" s="969"/>
      <c r="AH215" s="969"/>
      <c r="AI215" s="969"/>
      <c r="AJ215" s="969"/>
      <c r="AK215" s="969"/>
      <c r="AL215" s="970"/>
    </row>
    <row r="216" spans="2:38" ht="25.5" customHeight="1">
      <c r="B216" s="985"/>
      <c r="C216" s="986"/>
      <c r="D216" s="986"/>
      <c r="E216" s="987"/>
      <c r="F216" s="971" t="s">
        <v>452</v>
      </c>
      <c r="G216" s="971"/>
      <c r="H216" s="971"/>
      <c r="I216" s="971"/>
      <c r="J216" s="971"/>
      <c r="K216" s="972"/>
      <c r="L216" s="962"/>
      <c r="M216" s="962"/>
      <c r="N216" s="962"/>
      <c r="O216" s="962"/>
      <c r="P216" s="962"/>
      <c r="Q216" s="962"/>
      <c r="R216" s="962"/>
      <c r="S216" s="962"/>
      <c r="T216" s="962"/>
      <c r="U216" s="963"/>
      <c r="V216" s="975" t="s">
        <v>5822</v>
      </c>
      <c r="W216" s="976"/>
      <c r="X216" s="976"/>
      <c r="Y216" s="976"/>
      <c r="Z216" s="976"/>
      <c r="AA216" s="976"/>
      <c r="AB216" s="976"/>
      <c r="AC216" s="976"/>
      <c r="AD216" s="976"/>
      <c r="AE216" s="976"/>
      <c r="AF216" s="976"/>
      <c r="AG216" s="976"/>
      <c r="AH216" s="976"/>
      <c r="AI216" s="976"/>
      <c r="AJ216" s="976"/>
      <c r="AK216" s="976"/>
      <c r="AL216" s="977"/>
    </row>
    <row r="217" spans="2:38" ht="25.5" customHeight="1">
      <c r="B217" s="985"/>
      <c r="C217" s="986"/>
      <c r="D217" s="986"/>
      <c r="E217" s="987"/>
      <c r="F217" s="973"/>
      <c r="G217" s="973"/>
      <c r="H217" s="973"/>
      <c r="I217" s="973"/>
      <c r="J217" s="973"/>
      <c r="K217" s="974"/>
      <c r="L217" s="432" t="s">
        <v>75</v>
      </c>
      <c r="M217" s="981"/>
      <c r="N217" s="981"/>
      <c r="O217" s="981"/>
      <c r="P217" s="981"/>
      <c r="Q217" s="939" t="s">
        <v>7</v>
      </c>
      <c r="R217" s="940"/>
      <c r="S217" s="940"/>
      <c r="T217" s="940"/>
      <c r="U217" s="941"/>
      <c r="V217" s="978"/>
      <c r="W217" s="979"/>
      <c r="X217" s="979"/>
      <c r="Y217" s="979"/>
      <c r="Z217" s="979"/>
      <c r="AA217" s="979"/>
      <c r="AB217" s="979"/>
      <c r="AC217" s="979"/>
      <c r="AD217" s="979"/>
      <c r="AE217" s="979"/>
      <c r="AF217" s="979"/>
      <c r="AG217" s="979"/>
      <c r="AH217" s="979"/>
      <c r="AI217" s="979"/>
      <c r="AJ217" s="979"/>
      <c r="AK217" s="979"/>
      <c r="AL217" s="980"/>
    </row>
    <row r="218" spans="2:38" ht="25.5" customHeight="1">
      <c r="B218" s="982" t="s">
        <v>5810</v>
      </c>
      <c r="C218" s="983"/>
      <c r="D218" s="983"/>
      <c r="E218" s="984"/>
      <c r="F218" s="988" t="s">
        <v>59</v>
      </c>
      <c r="G218" s="988"/>
      <c r="H218" s="988"/>
      <c r="I218" s="988"/>
      <c r="J218" s="988"/>
      <c r="K218" s="989"/>
      <c r="L218" s="990"/>
      <c r="M218" s="991"/>
      <c r="N218" s="991"/>
      <c r="O218" s="991"/>
      <c r="P218" s="991"/>
      <c r="Q218" s="991"/>
      <c r="R218" s="991"/>
      <c r="S218" s="991"/>
      <c r="T218" s="991"/>
      <c r="U218" s="992"/>
      <c r="V218" s="993" t="s">
        <v>443</v>
      </c>
      <c r="W218" s="994"/>
      <c r="X218" s="994"/>
      <c r="Y218" s="994"/>
      <c r="Z218" s="994"/>
      <c r="AA218" s="994"/>
      <c r="AB218" s="994"/>
      <c r="AC218" s="994"/>
      <c r="AD218" s="994"/>
      <c r="AE218" s="994"/>
      <c r="AF218" s="994"/>
      <c r="AG218" s="994"/>
      <c r="AH218" s="994"/>
      <c r="AI218" s="994"/>
      <c r="AJ218" s="994"/>
      <c r="AK218" s="994"/>
      <c r="AL218" s="995"/>
    </row>
    <row r="219" spans="2:38" ht="13.5" hidden="1" customHeight="1">
      <c r="B219" s="985"/>
      <c r="C219" s="986"/>
      <c r="D219" s="986"/>
      <c r="E219" s="987"/>
      <c r="F219" s="996"/>
      <c r="G219" s="997"/>
      <c r="H219" s="997"/>
      <c r="I219" s="997"/>
      <c r="J219" s="997"/>
      <c r="K219" s="998"/>
      <c r="L219" s="999" t="s">
        <v>406</v>
      </c>
      <c r="M219" s="1000"/>
      <c r="N219" s="1001"/>
      <c r="O219" s="402" t="s">
        <v>407</v>
      </c>
      <c r="P219" s="402" t="s">
        <v>407</v>
      </c>
      <c r="Q219" s="402" t="s">
        <v>407</v>
      </c>
      <c r="R219" s="402" t="s">
        <v>407</v>
      </c>
      <c r="S219" s="402" t="s">
        <v>407</v>
      </c>
      <c r="T219" s="402" t="s">
        <v>407</v>
      </c>
      <c r="U219" s="402" t="s">
        <v>407</v>
      </c>
      <c r="V219" s="350" t="s">
        <v>407</v>
      </c>
      <c r="W219" s="350" t="s">
        <v>407</v>
      </c>
      <c r="X219" s="350" t="s">
        <v>407</v>
      </c>
      <c r="Y219" s="350" t="s">
        <v>407</v>
      </c>
      <c r="Z219" s="350" t="s">
        <v>407</v>
      </c>
      <c r="AA219" s="350" t="s">
        <v>407</v>
      </c>
      <c r="AB219" s="350" t="s">
        <v>407</v>
      </c>
      <c r="AC219" s="350" t="s">
        <v>407</v>
      </c>
      <c r="AD219" s="350" t="s">
        <v>407</v>
      </c>
      <c r="AE219" s="350" t="s">
        <v>407</v>
      </c>
      <c r="AF219" s="350" t="s">
        <v>407</v>
      </c>
      <c r="AG219" s="350" t="s">
        <v>407</v>
      </c>
      <c r="AH219" s="350" t="s">
        <v>407</v>
      </c>
      <c r="AI219" s="1002"/>
      <c r="AJ219" s="1003"/>
      <c r="AK219" s="1003"/>
      <c r="AL219" s="1004"/>
    </row>
    <row r="220" spans="2:38" ht="25.5" customHeight="1">
      <c r="B220" s="985"/>
      <c r="C220" s="986"/>
      <c r="D220" s="986"/>
      <c r="E220" s="987"/>
      <c r="F220" s="1005" t="s">
        <v>5138</v>
      </c>
      <c r="G220" s="988"/>
      <c r="H220" s="988"/>
      <c r="I220" s="988"/>
      <c r="J220" s="988"/>
      <c r="K220" s="989"/>
      <c r="L220" s="1006"/>
      <c r="M220" s="1007"/>
      <c r="N220" s="1007"/>
      <c r="O220" s="1007"/>
      <c r="P220" s="1007"/>
      <c r="Q220" s="1007"/>
      <c r="R220" s="1007"/>
      <c r="S220" s="1007"/>
      <c r="T220" s="1007"/>
      <c r="U220" s="1007"/>
      <c r="V220" s="1007"/>
      <c r="W220" s="1007"/>
      <c r="X220" s="1007"/>
      <c r="Y220" s="1008"/>
      <c r="Z220" s="1009" t="s">
        <v>444</v>
      </c>
      <c r="AA220" s="1009"/>
      <c r="AB220" s="1009"/>
      <c r="AC220" s="1009"/>
      <c r="AD220" s="1009"/>
      <c r="AE220" s="1009"/>
      <c r="AF220" s="1009"/>
      <c r="AG220" s="1009"/>
      <c r="AH220" s="1009"/>
      <c r="AI220" s="1009"/>
      <c r="AJ220" s="1009"/>
      <c r="AK220" s="1009"/>
      <c r="AL220" s="1010"/>
    </row>
    <row r="221" spans="2:38" ht="13.5" hidden="1" customHeight="1">
      <c r="B221" s="985"/>
      <c r="C221" s="986"/>
      <c r="D221" s="986"/>
      <c r="E221" s="987"/>
      <c r="F221" s="1011"/>
      <c r="G221" s="1011"/>
      <c r="H221" s="1011"/>
      <c r="I221" s="1011"/>
      <c r="J221" s="1011"/>
      <c r="K221" s="1012"/>
      <c r="L221" s="999" t="s">
        <v>406</v>
      </c>
      <c r="M221" s="1000"/>
      <c r="N221" s="1001"/>
      <c r="O221" s="402" t="s">
        <v>407</v>
      </c>
      <c r="P221" s="402" t="s">
        <v>407</v>
      </c>
      <c r="Q221" s="402" t="s">
        <v>407</v>
      </c>
      <c r="R221" s="402" t="s">
        <v>407</v>
      </c>
      <c r="S221" s="402" t="s">
        <v>407</v>
      </c>
      <c r="T221" s="402" t="s">
        <v>407</v>
      </c>
      <c r="U221" s="402" t="s">
        <v>407</v>
      </c>
      <c r="V221" s="402" t="s">
        <v>407</v>
      </c>
      <c r="W221" s="402" t="s">
        <v>407</v>
      </c>
      <c r="X221" s="402" t="s">
        <v>407</v>
      </c>
      <c r="Y221" s="402" t="s">
        <v>407</v>
      </c>
      <c r="Z221" s="402" t="s">
        <v>407</v>
      </c>
      <c r="AA221" s="402" t="s">
        <v>407</v>
      </c>
      <c r="AB221" s="402" t="s">
        <v>407</v>
      </c>
      <c r="AC221" s="402" t="s">
        <v>407</v>
      </c>
      <c r="AD221" s="402" t="s">
        <v>407</v>
      </c>
      <c r="AE221" s="402" t="s">
        <v>407</v>
      </c>
      <c r="AF221" s="402" t="s">
        <v>407</v>
      </c>
      <c r="AG221" s="402" t="s">
        <v>407</v>
      </c>
      <c r="AH221" s="402" t="s">
        <v>407</v>
      </c>
      <c r="AI221" s="1002"/>
      <c r="AJ221" s="1003"/>
      <c r="AK221" s="1003"/>
      <c r="AL221" s="1004"/>
    </row>
    <row r="222" spans="2:38">
      <c r="B222" s="985"/>
      <c r="C222" s="986"/>
      <c r="D222" s="986"/>
      <c r="E222" s="987"/>
      <c r="F222" s="1005" t="s">
        <v>8</v>
      </c>
      <c r="G222" s="988"/>
      <c r="H222" s="988"/>
      <c r="I222" s="988"/>
      <c r="J222" s="988"/>
      <c r="K222" s="989"/>
      <c r="L222" s="944"/>
      <c r="M222" s="1014"/>
      <c r="N222" s="945"/>
      <c r="O222" s="944"/>
      <c r="P222" s="945"/>
      <c r="Q222" s="942" t="s">
        <v>400</v>
      </c>
      <c r="R222" s="944"/>
      <c r="S222" s="945"/>
      <c r="T222" s="942" t="s">
        <v>401</v>
      </c>
      <c r="U222" s="944"/>
      <c r="V222" s="945"/>
      <c r="W222" s="948" t="s">
        <v>402</v>
      </c>
      <c r="X222" s="950" t="s">
        <v>5815</v>
      </c>
      <c r="Y222" s="950"/>
      <c r="Z222" s="950"/>
      <c r="AA222" s="950"/>
      <c r="AB222" s="950"/>
      <c r="AC222" s="950"/>
      <c r="AD222" s="950"/>
      <c r="AE222" s="950"/>
      <c r="AF222" s="950"/>
      <c r="AG222" s="950"/>
      <c r="AH222" s="950"/>
      <c r="AI222" s="950"/>
      <c r="AJ222" s="950"/>
      <c r="AK222" s="950"/>
      <c r="AL222" s="951"/>
    </row>
    <row r="223" spans="2:38">
      <c r="B223" s="985"/>
      <c r="C223" s="986"/>
      <c r="D223" s="986"/>
      <c r="E223" s="987"/>
      <c r="F223" s="1013"/>
      <c r="G223" s="1011"/>
      <c r="H223" s="1011"/>
      <c r="I223" s="1011"/>
      <c r="J223" s="1011"/>
      <c r="K223" s="1012"/>
      <c r="L223" s="946"/>
      <c r="M223" s="1015"/>
      <c r="N223" s="947"/>
      <c r="O223" s="946"/>
      <c r="P223" s="947"/>
      <c r="Q223" s="943"/>
      <c r="R223" s="946"/>
      <c r="S223" s="947"/>
      <c r="T223" s="943"/>
      <c r="U223" s="946"/>
      <c r="V223" s="947"/>
      <c r="W223" s="949"/>
      <c r="X223" s="952"/>
      <c r="Y223" s="952"/>
      <c r="Z223" s="952"/>
      <c r="AA223" s="952"/>
      <c r="AB223" s="952"/>
      <c r="AC223" s="952"/>
      <c r="AD223" s="952"/>
      <c r="AE223" s="952"/>
      <c r="AF223" s="952"/>
      <c r="AG223" s="952"/>
      <c r="AH223" s="952"/>
      <c r="AI223" s="952"/>
      <c r="AJ223" s="952"/>
      <c r="AK223" s="952"/>
      <c r="AL223" s="953"/>
    </row>
    <row r="224" spans="2:38" ht="25.5" customHeight="1">
      <c r="B224" s="985"/>
      <c r="C224" s="986"/>
      <c r="D224" s="986"/>
      <c r="E224" s="987"/>
      <c r="F224" s="954" t="s">
        <v>5127</v>
      </c>
      <c r="G224" s="954"/>
      <c r="H224" s="954"/>
      <c r="I224" s="954"/>
      <c r="J224" s="954"/>
      <c r="K224" s="955"/>
      <c r="L224" s="1022"/>
      <c r="M224" s="1023"/>
      <c r="N224" s="1023"/>
      <c r="O224" s="1023"/>
      <c r="P224" s="1023"/>
      <c r="Q224" s="1023"/>
      <c r="R224" s="1023"/>
      <c r="S224" s="1023"/>
      <c r="T224" s="1023"/>
      <c r="U224" s="1023"/>
      <c r="V224" s="1023"/>
      <c r="W224" s="1023"/>
      <c r="X224" s="1023"/>
      <c r="Y224" s="1023"/>
      <c r="Z224" s="1023"/>
      <c r="AA224" s="1023"/>
      <c r="AB224" s="1023"/>
      <c r="AC224" s="1023"/>
      <c r="AD224" s="1023"/>
      <c r="AE224" s="1023"/>
      <c r="AF224" s="1023"/>
      <c r="AG224" s="1023"/>
      <c r="AH224" s="1023"/>
      <c r="AI224" s="1023"/>
      <c r="AJ224" s="1023"/>
      <c r="AK224" s="1023"/>
      <c r="AL224" s="1024"/>
    </row>
    <row r="225" spans="2:38" ht="25.5" customHeight="1">
      <c r="B225" s="985"/>
      <c r="C225" s="986"/>
      <c r="D225" s="986"/>
      <c r="E225" s="987"/>
      <c r="F225" s="954" t="s">
        <v>507</v>
      </c>
      <c r="G225" s="954"/>
      <c r="H225" s="954"/>
      <c r="I225" s="954"/>
      <c r="J225" s="954"/>
      <c r="K225" s="955"/>
      <c r="L225" s="956"/>
      <c r="M225" s="956"/>
      <c r="N225" s="430" t="s">
        <v>418</v>
      </c>
      <c r="O225" s="956"/>
      <c r="P225" s="956"/>
      <c r="Q225" s="956"/>
      <c r="R225" s="430" t="s">
        <v>418</v>
      </c>
      <c r="S225" s="956"/>
      <c r="T225" s="956"/>
      <c r="U225" s="956"/>
      <c r="V225" s="957"/>
      <c r="W225" s="958"/>
      <c r="X225" s="958"/>
      <c r="Y225" s="958"/>
      <c r="Z225" s="958"/>
      <c r="AA225" s="958"/>
      <c r="AB225" s="958"/>
      <c r="AC225" s="958"/>
      <c r="AD225" s="958"/>
      <c r="AE225" s="958"/>
      <c r="AF225" s="958"/>
      <c r="AG225" s="958"/>
      <c r="AH225" s="958"/>
      <c r="AI225" s="958"/>
      <c r="AJ225" s="958"/>
      <c r="AK225" s="958"/>
      <c r="AL225" s="959"/>
    </row>
    <row r="226" spans="2:38" ht="25.5" customHeight="1">
      <c r="B226" s="985"/>
      <c r="C226" s="986"/>
      <c r="D226" s="986"/>
      <c r="E226" s="987"/>
      <c r="F226" s="960" t="s">
        <v>5116</v>
      </c>
      <c r="G226" s="954"/>
      <c r="H226" s="954"/>
      <c r="I226" s="954"/>
      <c r="J226" s="954"/>
      <c r="K226" s="955"/>
      <c r="L226" s="961"/>
      <c r="M226" s="962"/>
      <c r="N226" s="962"/>
      <c r="O226" s="962"/>
      <c r="P226" s="962"/>
      <c r="Q226" s="963"/>
      <c r="R226" s="964"/>
      <c r="S226" s="965"/>
      <c r="T226" s="965"/>
      <c r="U226" s="965"/>
      <c r="V226" s="965"/>
      <c r="W226" s="966"/>
      <c r="X226" s="967"/>
      <c r="Y226" s="967"/>
      <c r="Z226" s="967"/>
      <c r="AA226" s="967"/>
      <c r="AB226" s="968"/>
      <c r="AC226" s="969"/>
      <c r="AD226" s="969"/>
      <c r="AE226" s="969"/>
      <c r="AF226" s="969"/>
      <c r="AG226" s="969"/>
      <c r="AH226" s="969"/>
      <c r="AI226" s="969"/>
      <c r="AJ226" s="969"/>
      <c r="AK226" s="969"/>
      <c r="AL226" s="970"/>
    </row>
    <row r="227" spans="2:38" ht="25.5" customHeight="1">
      <c r="B227" s="985"/>
      <c r="C227" s="986"/>
      <c r="D227" s="986"/>
      <c r="E227" s="987"/>
      <c r="F227" s="971" t="s">
        <v>452</v>
      </c>
      <c r="G227" s="971"/>
      <c r="H227" s="971"/>
      <c r="I227" s="971"/>
      <c r="J227" s="971"/>
      <c r="K227" s="972"/>
      <c r="L227" s="962"/>
      <c r="M227" s="962"/>
      <c r="N227" s="962"/>
      <c r="O227" s="962"/>
      <c r="P227" s="962"/>
      <c r="Q227" s="962"/>
      <c r="R227" s="962"/>
      <c r="S227" s="962"/>
      <c r="T227" s="962"/>
      <c r="U227" s="963"/>
      <c r="V227" s="975" t="s">
        <v>5822</v>
      </c>
      <c r="W227" s="976"/>
      <c r="X227" s="976"/>
      <c r="Y227" s="976"/>
      <c r="Z227" s="976"/>
      <c r="AA227" s="976"/>
      <c r="AB227" s="976"/>
      <c r="AC227" s="976"/>
      <c r="AD227" s="976"/>
      <c r="AE227" s="976"/>
      <c r="AF227" s="976"/>
      <c r="AG227" s="976"/>
      <c r="AH227" s="976"/>
      <c r="AI227" s="976"/>
      <c r="AJ227" s="976"/>
      <c r="AK227" s="976"/>
      <c r="AL227" s="977"/>
    </row>
    <row r="228" spans="2:38" ht="25.5" customHeight="1">
      <c r="B228" s="985"/>
      <c r="C228" s="986"/>
      <c r="D228" s="986"/>
      <c r="E228" s="987"/>
      <c r="F228" s="973"/>
      <c r="G228" s="973"/>
      <c r="H228" s="973"/>
      <c r="I228" s="973"/>
      <c r="J228" s="973"/>
      <c r="K228" s="974"/>
      <c r="L228" s="432" t="s">
        <v>75</v>
      </c>
      <c r="M228" s="981"/>
      <c r="N228" s="981"/>
      <c r="O228" s="981"/>
      <c r="P228" s="981"/>
      <c r="Q228" s="939" t="s">
        <v>7</v>
      </c>
      <c r="R228" s="940"/>
      <c r="S228" s="940"/>
      <c r="T228" s="940"/>
      <c r="U228" s="941"/>
      <c r="V228" s="978"/>
      <c r="W228" s="979"/>
      <c r="X228" s="979"/>
      <c r="Y228" s="979"/>
      <c r="Z228" s="979"/>
      <c r="AA228" s="979"/>
      <c r="AB228" s="979"/>
      <c r="AC228" s="979"/>
      <c r="AD228" s="979"/>
      <c r="AE228" s="979"/>
      <c r="AF228" s="979"/>
      <c r="AG228" s="979"/>
      <c r="AH228" s="979"/>
      <c r="AI228" s="979"/>
      <c r="AJ228" s="979"/>
      <c r="AK228" s="979"/>
      <c r="AL228" s="980"/>
    </row>
    <row r="229" spans="2:38" ht="25.5" customHeight="1">
      <c r="B229" s="982" t="s">
        <v>5811</v>
      </c>
      <c r="C229" s="983"/>
      <c r="D229" s="983"/>
      <c r="E229" s="984"/>
      <c r="F229" s="988" t="s">
        <v>59</v>
      </c>
      <c r="G229" s="988"/>
      <c r="H229" s="988"/>
      <c r="I229" s="988"/>
      <c r="J229" s="988"/>
      <c r="K229" s="989"/>
      <c r="L229" s="990"/>
      <c r="M229" s="991"/>
      <c r="N229" s="991"/>
      <c r="O229" s="991"/>
      <c r="P229" s="991"/>
      <c r="Q229" s="991"/>
      <c r="R229" s="991"/>
      <c r="S229" s="991"/>
      <c r="T229" s="991"/>
      <c r="U229" s="992"/>
      <c r="V229" s="993" t="s">
        <v>443</v>
      </c>
      <c r="W229" s="994"/>
      <c r="X229" s="994"/>
      <c r="Y229" s="994"/>
      <c r="Z229" s="994"/>
      <c r="AA229" s="994"/>
      <c r="AB229" s="994"/>
      <c r="AC229" s="994"/>
      <c r="AD229" s="994"/>
      <c r="AE229" s="994"/>
      <c r="AF229" s="994"/>
      <c r="AG229" s="994"/>
      <c r="AH229" s="994"/>
      <c r="AI229" s="994"/>
      <c r="AJ229" s="994"/>
      <c r="AK229" s="994"/>
      <c r="AL229" s="995"/>
    </row>
    <row r="230" spans="2:38" ht="13.5" hidden="1" customHeight="1">
      <c r="B230" s="985"/>
      <c r="C230" s="986"/>
      <c r="D230" s="986"/>
      <c r="E230" s="987"/>
      <c r="F230" s="996"/>
      <c r="G230" s="997"/>
      <c r="H230" s="997"/>
      <c r="I230" s="997"/>
      <c r="J230" s="997"/>
      <c r="K230" s="998"/>
      <c r="L230" s="999" t="s">
        <v>406</v>
      </c>
      <c r="M230" s="1000"/>
      <c r="N230" s="1001"/>
      <c r="O230" s="402" t="s">
        <v>407</v>
      </c>
      <c r="P230" s="402" t="s">
        <v>407</v>
      </c>
      <c r="Q230" s="402" t="s">
        <v>407</v>
      </c>
      <c r="R230" s="402" t="s">
        <v>407</v>
      </c>
      <c r="S230" s="402" t="s">
        <v>407</v>
      </c>
      <c r="T230" s="402" t="s">
        <v>407</v>
      </c>
      <c r="U230" s="402" t="s">
        <v>407</v>
      </c>
      <c r="V230" s="350" t="s">
        <v>407</v>
      </c>
      <c r="W230" s="350" t="s">
        <v>407</v>
      </c>
      <c r="X230" s="350" t="s">
        <v>407</v>
      </c>
      <c r="Y230" s="350" t="s">
        <v>407</v>
      </c>
      <c r="Z230" s="350" t="s">
        <v>407</v>
      </c>
      <c r="AA230" s="350" t="s">
        <v>407</v>
      </c>
      <c r="AB230" s="350" t="s">
        <v>407</v>
      </c>
      <c r="AC230" s="350" t="s">
        <v>407</v>
      </c>
      <c r="AD230" s="350" t="s">
        <v>407</v>
      </c>
      <c r="AE230" s="350" t="s">
        <v>407</v>
      </c>
      <c r="AF230" s="350" t="s">
        <v>407</v>
      </c>
      <c r="AG230" s="350" t="s">
        <v>407</v>
      </c>
      <c r="AH230" s="350" t="s">
        <v>407</v>
      </c>
      <c r="AI230" s="1002"/>
      <c r="AJ230" s="1003"/>
      <c r="AK230" s="1003"/>
      <c r="AL230" s="1004"/>
    </row>
    <row r="231" spans="2:38" ht="25.5" customHeight="1">
      <c r="B231" s="985"/>
      <c r="C231" s="986"/>
      <c r="D231" s="986"/>
      <c r="E231" s="987"/>
      <c r="F231" s="1005" t="s">
        <v>5138</v>
      </c>
      <c r="G231" s="988"/>
      <c r="H231" s="988"/>
      <c r="I231" s="988"/>
      <c r="J231" s="988"/>
      <c r="K231" s="989"/>
      <c r="L231" s="1006"/>
      <c r="M231" s="1007"/>
      <c r="N231" s="1007"/>
      <c r="O231" s="1007"/>
      <c r="P231" s="1007"/>
      <c r="Q231" s="1007"/>
      <c r="R231" s="1007"/>
      <c r="S231" s="1007"/>
      <c r="T231" s="1007"/>
      <c r="U231" s="1007"/>
      <c r="V231" s="1007"/>
      <c r="W231" s="1007"/>
      <c r="X231" s="1007"/>
      <c r="Y231" s="1008"/>
      <c r="Z231" s="1009" t="s">
        <v>444</v>
      </c>
      <c r="AA231" s="1009"/>
      <c r="AB231" s="1009"/>
      <c r="AC231" s="1009"/>
      <c r="AD231" s="1009"/>
      <c r="AE231" s="1009"/>
      <c r="AF231" s="1009"/>
      <c r="AG231" s="1009"/>
      <c r="AH231" s="1009"/>
      <c r="AI231" s="1009"/>
      <c r="AJ231" s="1009"/>
      <c r="AK231" s="1009"/>
      <c r="AL231" s="1010"/>
    </row>
    <row r="232" spans="2:38" ht="13.5" hidden="1" customHeight="1">
      <c r="B232" s="985"/>
      <c r="C232" s="986"/>
      <c r="D232" s="986"/>
      <c r="E232" s="987"/>
      <c r="F232" s="1011"/>
      <c r="G232" s="1011"/>
      <c r="H232" s="1011"/>
      <c r="I232" s="1011"/>
      <c r="J232" s="1011"/>
      <c r="K232" s="1012"/>
      <c r="L232" s="999" t="s">
        <v>406</v>
      </c>
      <c r="M232" s="1000"/>
      <c r="N232" s="1001"/>
      <c r="O232" s="402" t="s">
        <v>407</v>
      </c>
      <c r="P232" s="402" t="s">
        <v>407</v>
      </c>
      <c r="Q232" s="402" t="s">
        <v>407</v>
      </c>
      <c r="R232" s="402" t="s">
        <v>407</v>
      </c>
      <c r="S232" s="402" t="s">
        <v>407</v>
      </c>
      <c r="T232" s="402" t="s">
        <v>407</v>
      </c>
      <c r="U232" s="402" t="s">
        <v>407</v>
      </c>
      <c r="V232" s="402" t="s">
        <v>407</v>
      </c>
      <c r="W232" s="402" t="s">
        <v>407</v>
      </c>
      <c r="X232" s="402" t="s">
        <v>407</v>
      </c>
      <c r="Y232" s="402" t="s">
        <v>407</v>
      </c>
      <c r="Z232" s="402" t="s">
        <v>407</v>
      </c>
      <c r="AA232" s="402" t="s">
        <v>407</v>
      </c>
      <c r="AB232" s="402" t="s">
        <v>407</v>
      </c>
      <c r="AC232" s="402" t="s">
        <v>407</v>
      </c>
      <c r="AD232" s="402" t="s">
        <v>407</v>
      </c>
      <c r="AE232" s="402" t="s">
        <v>407</v>
      </c>
      <c r="AF232" s="402" t="s">
        <v>407</v>
      </c>
      <c r="AG232" s="402" t="s">
        <v>407</v>
      </c>
      <c r="AH232" s="402" t="s">
        <v>407</v>
      </c>
      <c r="AI232" s="1002"/>
      <c r="AJ232" s="1003"/>
      <c r="AK232" s="1003"/>
      <c r="AL232" s="1004"/>
    </row>
    <row r="233" spans="2:38">
      <c r="B233" s="985"/>
      <c r="C233" s="986"/>
      <c r="D233" s="986"/>
      <c r="E233" s="987"/>
      <c r="F233" s="1005" t="s">
        <v>8</v>
      </c>
      <c r="G233" s="988"/>
      <c r="H233" s="988"/>
      <c r="I233" s="988"/>
      <c r="J233" s="988"/>
      <c r="K233" s="989"/>
      <c r="L233" s="944"/>
      <c r="M233" s="1014"/>
      <c r="N233" s="945"/>
      <c r="O233" s="944"/>
      <c r="P233" s="945"/>
      <c r="Q233" s="942" t="s">
        <v>400</v>
      </c>
      <c r="R233" s="944"/>
      <c r="S233" s="945"/>
      <c r="T233" s="942" t="s">
        <v>401</v>
      </c>
      <c r="U233" s="944"/>
      <c r="V233" s="945"/>
      <c r="W233" s="948" t="s">
        <v>402</v>
      </c>
      <c r="X233" s="950" t="s">
        <v>5815</v>
      </c>
      <c r="Y233" s="950"/>
      <c r="Z233" s="950"/>
      <c r="AA233" s="950"/>
      <c r="AB233" s="950"/>
      <c r="AC233" s="950"/>
      <c r="AD233" s="950"/>
      <c r="AE233" s="950"/>
      <c r="AF233" s="950"/>
      <c r="AG233" s="950"/>
      <c r="AH233" s="950"/>
      <c r="AI233" s="950"/>
      <c r="AJ233" s="950"/>
      <c r="AK233" s="950"/>
      <c r="AL233" s="951"/>
    </row>
    <row r="234" spans="2:38">
      <c r="B234" s="985"/>
      <c r="C234" s="986"/>
      <c r="D234" s="986"/>
      <c r="E234" s="987"/>
      <c r="F234" s="1013"/>
      <c r="G234" s="1011"/>
      <c r="H234" s="1011"/>
      <c r="I234" s="1011"/>
      <c r="J234" s="1011"/>
      <c r="K234" s="1012"/>
      <c r="L234" s="946"/>
      <c r="M234" s="1015"/>
      <c r="N234" s="947"/>
      <c r="O234" s="946"/>
      <c r="P234" s="947"/>
      <c r="Q234" s="943"/>
      <c r="R234" s="946"/>
      <c r="S234" s="947"/>
      <c r="T234" s="943"/>
      <c r="U234" s="946"/>
      <c r="V234" s="947"/>
      <c r="W234" s="949"/>
      <c r="X234" s="952"/>
      <c r="Y234" s="952"/>
      <c r="Z234" s="952"/>
      <c r="AA234" s="952"/>
      <c r="AB234" s="952"/>
      <c r="AC234" s="952"/>
      <c r="AD234" s="952"/>
      <c r="AE234" s="952"/>
      <c r="AF234" s="952"/>
      <c r="AG234" s="952"/>
      <c r="AH234" s="952"/>
      <c r="AI234" s="952"/>
      <c r="AJ234" s="952"/>
      <c r="AK234" s="952"/>
      <c r="AL234" s="953"/>
    </row>
    <row r="235" spans="2:38" ht="25.5" customHeight="1">
      <c r="B235" s="985"/>
      <c r="C235" s="986"/>
      <c r="D235" s="986"/>
      <c r="E235" s="987"/>
      <c r="F235" s="954" t="s">
        <v>5127</v>
      </c>
      <c r="G235" s="954"/>
      <c r="H235" s="954"/>
      <c r="I235" s="954"/>
      <c r="J235" s="954"/>
      <c r="K235" s="955"/>
      <c r="L235" s="1022"/>
      <c r="M235" s="1023"/>
      <c r="N235" s="1023"/>
      <c r="O235" s="1023"/>
      <c r="P235" s="1023"/>
      <c r="Q235" s="1023"/>
      <c r="R235" s="1023"/>
      <c r="S235" s="1023"/>
      <c r="T235" s="1023"/>
      <c r="U235" s="1023"/>
      <c r="V235" s="1023"/>
      <c r="W235" s="1023"/>
      <c r="X235" s="1023"/>
      <c r="Y235" s="1023"/>
      <c r="Z235" s="1023"/>
      <c r="AA235" s="1023"/>
      <c r="AB235" s="1023"/>
      <c r="AC235" s="1023"/>
      <c r="AD235" s="1023"/>
      <c r="AE235" s="1023"/>
      <c r="AF235" s="1023"/>
      <c r="AG235" s="1023"/>
      <c r="AH235" s="1023"/>
      <c r="AI235" s="1023"/>
      <c r="AJ235" s="1023"/>
      <c r="AK235" s="1023"/>
      <c r="AL235" s="1024"/>
    </row>
    <row r="236" spans="2:38" ht="25.5" customHeight="1">
      <c r="B236" s="985"/>
      <c r="C236" s="986"/>
      <c r="D236" s="986"/>
      <c r="E236" s="987"/>
      <c r="F236" s="954" t="s">
        <v>507</v>
      </c>
      <c r="G236" s="954"/>
      <c r="H236" s="954"/>
      <c r="I236" s="954"/>
      <c r="J236" s="954"/>
      <c r="K236" s="955"/>
      <c r="L236" s="956"/>
      <c r="M236" s="956"/>
      <c r="N236" s="430" t="s">
        <v>418</v>
      </c>
      <c r="O236" s="956"/>
      <c r="P236" s="956"/>
      <c r="Q236" s="956"/>
      <c r="R236" s="430" t="s">
        <v>418</v>
      </c>
      <c r="S236" s="956"/>
      <c r="T236" s="956"/>
      <c r="U236" s="956"/>
      <c r="V236" s="957"/>
      <c r="W236" s="958"/>
      <c r="X236" s="958"/>
      <c r="Y236" s="958"/>
      <c r="Z236" s="958"/>
      <c r="AA236" s="958"/>
      <c r="AB236" s="958"/>
      <c r="AC236" s="958"/>
      <c r="AD236" s="958"/>
      <c r="AE236" s="958"/>
      <c r="AF236" s="958"/>
      <c r="AG236" s="958"/>
      <c r="AH236" s="958"/>
      <c r="AI236" s="958"/>
      <c r="AJ236" s="958"/>
      <c r="AK236" s="958"/>
      <c r="AL236" s="959"/>
    </row>
    <row r="237" spans="2:38" ht="25.5" customHeight="1">
      <c r="B237" s="985"/>
      <c r="C237" s="986"/>
      <c r="D237" s="986"/>
      <c r="E237" s="987"/>
      <c r="F237" s="960" t="s">
        <v>5116</v>
      </c>
      <c r="G237" s="954"/>
      <c r="H237" s="954"/>
      <c r="I237" s="954"/>
      <c r="J237" s="954"/>
      <c r="K237" s="955"/>
      <c r="L237" s="961"/>
      <c r="M237" s="962"/>
      <c r="N237" s="962"/>
      <c r="O237" s="962"/>
      <c r="P237" s="962"/>
      <c r="Q237" s="963"/>
      <c r="R237" s="964"/>
      <c r="S237" s="965"/>
      <c r="T237" s="965"/>
      <c r="U237" s="965"/>
      <c r="V237" s="965"/>
      <c r="W237" s="966"/>
      <c r="X237" s="967"/>
      <c r="Y237" s="967"/>
      <c r="Z237" s="967"/>
      <c r="AA237" s="967"/>
      <c r="AB237" s="968"/>
      <c r="AC237" s="969"/>
      <c r="AD237" s="969"/>
      <c r="AE237" s="969"/>
      <c r="AF237" s="969"/>
      <c r="AG237" s="969"/>
      <c r="AH237" s="969"/>
      <c r="AI237" s="969"/>
      <c r="AJ237" s="969"/>
      <c r="AK237" s="969"/>
      <c r="AL237" s="970"/>
    </row>
    <row r="238" spans="2:38" ht="25.5" customHeight="1">
      <c r="B238" s="985"/>
      <c r="C238" s="986"/>
      <c r="D238" s="986"/>
      <c r="E238" s="987"/>
      <c r="F238" s="971" t="s">
        <v>452</v>
      </c>
      <c r="G238" s="971"/>
      <c r="H238" s="971"/>
      <c r="I238" s="971"/>
      <c r="J238" s="971"/>
      <c r="K238" s="972"/>
      <c r="L238" s="962"/>
      <c r="M238" s="962"/>
      <c r="N238" s="962"/>
      <c r="O238" s="962"/>
      <c r="P238" s="962"/>
      <c r="Q238" s="962"/>
      <c r="R238" s="962"/>
      <c r="S238" s="962"/>
      <c r="T238" s="962"/>
      <c r="U238" s="963"/>
      <c r="V238" s="975" t="s">
        <v>5822</v>
      </c>
      <c r="W238" s="976"/>
      <c r="X238" s="976"/>
      <c r="Y238" s="976"/>
      <c r="Z238" s="976"/>
      <c r="AA238" s="976"/>
      <c r="AB238" s="976"/>
      <c r="AC238" s="976"/>
      <c r="AD238" s="976"/>
      <c r="AE238" s="976"/>
      <c r="AF238" s="976"/>
      <c r="AG238" s="976"/>
      <c r="AH238" s="976"/>
      <c r="AI238" s="976"/>
      <c r="AJ238" s="976"/>
      <c r="AK238" s="976"/>
      <c r="AL238" s="977"/>
    </row>
    <row r="239" spans="2:38" ht="25.5" customHeight="1">
      <c r="B239" s="985"/>
      <c r="C239" s="986"/>
      <c r="D239" s="986"/>
      <c r="E239" s="987"/>
      <c r="F239" s="973"/>
      <c r="G239" s="973"/>
      <c r="H239" s="973"/>
      <c r="I239" s="973"/>
      <c r="J239" s="973"/>
      <c r="K239" s="974"/>
      <c r="L239" s="432" t="s">
        <v>75</v>
      </c>
      <c r="M239" s="981"/>
      <c r="N239" s="981"/>
      <c r="O239" s="981"/>
      <c r="P239" s="981"/>
      <c r="Q239" s="939" t="s">
        <v>7</v>
      </c>
      <c r="R239" s="940"/>
      <c r="S239" s="940"/>
      <c r="T239" s="940"/>
      <c r="U239" s="941"/>
      <c r="V239" s="978"/>
      <c r="W239" s="979"/>
      <c r="X239" s="979"/>
      <c r="Y239" s="979"/>
      <c r="Z239" s="979"/>
      <c r="AA239" s="979"/>
      <c r="AB239" s="979"/>
      <c r="AC239" s="979"/>
      <c r="AD239" s="979"/>
      <c r="AE239" s="979"/>
      <c r="AF239" s="979"/>
      <c r="AG239" s="979"/>
      <c r="AH239" s="979"/>
      <c r="AI239" s="979"/>
      <c r="AJ239" s="979"/>
      <c r="AK239" s="979"/>
      <c r="AL239" s="980"/>
    </row>
    <row r="240" spans="2:38" ht="25.5" customHeight="1">
      <c r="B240" s="982" t="s">
        <v>5812</v>
      </c>
      <c r="C240" s="983"/>
      <c r="D240" s="983"/>
      <c r="E240" s="984"/>
      <c r="F240" s="988" t="s">
        <v>59</v>
      </c>
      <c r="G240" s="988"/>
      <c r="H240" s="988"/>
      <c r="I240" s="988"/>
      <c r="J240" s="988"/>
      <c r="K240" s="989"/>
      <c r="L240" s="990"/>
      <c r="M240" s="991"/>
      <c r="N240" s="991"/>
      <c r="O240" s="991"/>
      <c r="P240" s="991"/>
      <c r="Q240" s="991"/>
      <c r="R240" s="991"/>
      <c r="S240" s="991"/>
      <c r="T240" s="991"/>
      <c r="U240" s="992"/>
      <c r="V240" s="993" t="s">
        <v>443</v>
      </c>
      <c r="W240" s="994"/>
      <c r="X240" s="994"/>
      <c r="Y240" s="994"/>
      <c r="Z240" s="994"/>
      <c r="AA240" s="994"/>
      <c r="AB240" s="994"/>
      <c r="AC240" s="994"/>
      <c r="AD240" s="994"/>
      <c r="AE240" s="994"/>
      <c r="AF240" s="994"/>
      <c r="AG240" s="994"/>
      <c r="AH240" s="994"/>
      <c r="AI240" s="994"/>
      <c r="AJ240" s="994"/>
      <c r="AK240" s="994"/>
      <c r="AL240" s="995"/>
    </row>
    <row r="241" spans="2:38" ht="13.5" hidden="1" customHeight="1">
      <c r="B241" s="985"/>
      <c r="C241" s="986"/>
      <c r="D241" s="986"/>
      <c r="E241" s="987"/>
      <c r="F241" s="996"/>
      <c r="G241" s="997"/>
      <c r="H241" s="997"/>
      <c r="I241" s="997"/>
      <c r="J241" s="997"/>
      <c r="K241" s="998"/>
      <c r="L241" s="999" t="s">
        <v>406</v>
      </c>
      <c r="M241" s="1000"/>
      <c r="N241" s="1001"/>
      <c r="O241" s="402" t="s">
        <v>407</v>
      </c>
      <c r="P241" s="402" t="s">
        <v>407</v>
      </c>
      <c r="Q241" s="402" t="s">
        <v>407</v>
      </c>
      <c r="R241" s="402" t="s">
        <v>407</v>
      </c>
      <c r="S241" s="402" t="s">
        <v>407</v>
      </c>
      <c r="T241" s="402" t="s">
        <v>407</v>
      </c>
      <c r="U241" s="402" t="s">
        <v>407</v>
      </c>
      <c r="V241" s="350" t="s">
        <v>407</v>
      </c>
      <c r="W241" s="350" t="s">
        <v>407</v>
      </c>
      <c r="X241" s="350" t="s">
        <v>407</v>
      </c>
      <c r="Y241" s="350" t="s">
        <v>407</v>
      </c>
      <c r="Z241" s="350" t="s">
        <v>407</v>
      </c>
      <c r="AA241" s="350" t="s">
        <v>407</v>
      </c>
      <c r="AB241" s="350" t="s">
        <v>407</v>
      </c>
      <c r="AC241" s="350" t="s">
        <v>407</v>
      </c>
      <c r="AD241" s="350" t="s">
        <v>407</v>
      </c>
      <c r="AE241" s="350" t="s">
        <v>407</v>
      </c>
      <c r="AF241" s="350" t="s">
        <v>407</v>
      </c>
      <c r="AG241" s="350" t="s">
        <v>407</v>
      </c>
      <c r="AH241" s="350" t="s">
        <v>407</v>
      </c>
      <c r="AI241" s="1002"/>
      <c r="AJ241" s="1003"/>
      <c r="AK241" s="1003"/>
      <c r="AL241" s="1004"/>
    </row>
    <row r="242" spans="2:38" ht="25.5" customHeight="1">
      <c r="B242" s="985"/>
      <c r="C242" s="986"/>
      <c r="D242" s="986"/>
      <c r="E242" s="987"/>
      <c r="F242" s="1005" t="s">
        <v>5138</v>
      </c>
      <c r="G242" s="988"/>
      <c r="H242" s="988"/>
      <c r="I242" s="988"/>
      <c r="J242" s="988"/>
      <c r="K242" s="989"/>
      <c r="L242" s="1006"/>
      <c r="M242" s="1007"/>
      <c r="N242" s="1007"/>
      <c r="O242" s="1007"/>
      <c r="P242" s="1007"/>
      <c r="Q242" s="1007"/>
      <c r="R242" s="1007"/>
      <c r="S242" s="1007"/>
      <c r="T242" s="1007"/>
      <c r="U242" s="1007"/>
      <c r="V242" s="1007"/>
      <c r="W242" s="1007"/>
      <c r="X242" s="1007"/>
      <c r="Y242" s="1008"/>
      <c r="Z242" s="1009" t="s">
        <v>444</v>
      </c>
      <c r="AA242" s="1009"/>
      <c r="AB242" s="1009"/>
      <c r="AC242" s="1009"/>
      <c r="AD242" s="1009"/>
      <c r="AE242" s="1009"/>
      <c r="AF242" s="1009"/>
      <c r="AG242" s="1009"/>
      <c r="AH242" s="1009"/>
      <c r="AI242" s="1009"/>
      <c r="AJ242" s="1009"/>
      <c r="AK242" s="1009"/>
      <c r="AL242" s="1010"/>
    </row>
    <row r="243" spans="2:38" ht="13.5" hidden="1" customHeight="1">
      <c r="B243" s="985"/>
      <c r="C243" s="986"/>
      <c r="D243" s="986"/>
      <c r="E243" s="987"/>
      <c r="F243" s="1011"/>
      <c r="G243" s="1011"/>
      <c r="H243" s="1011"/>
      <c r="I243" s="1011"/>
      <c r="J243" s="1011"/>
      <c r="K243" s="1012"/>
      <c r="L243" s="999" t="s">
        <v>406</v>
      </c>
      <c r="M243" s="1000"/>
      <c r="N243" s="1001"/>
      <c r="O243" s="402" t="s">
        <v>407</v>
      </c>
      <c r="P243" s="402" t="s">
        <v>407</v>
      </c>
      <c r="Q243" s="402" t="s">
        <v>407</v>
      </c>
      <c r="R243" s="402" t="s">
        <v>407</v>
      </c>
      <c r="S243" s="402" t="s">
        <v>407</v>
      </c>
      <c r="T243" s="402" t="s">
        <v>407</v>
      </c>
      <c r="U243" s="402" t="s">
        <v>407</v>
      </c>
      <c r="V243" s="402" t="s">
        <v>407</v>
      </c>
      <c r="W243" s="402" t="s">
        <v>407</v>
      </c>
      <c r="X243" s="402" t="s">
        <v>407</v>
      </c>
      <c r="Y243" s="402" t="s">
        <v>407</v>
      </c>
      <c r="Z243" s="402" t="s">
        <v>407</v>
      </c>
      <c r="AA243" s="402" t="s">
        <v>407</v>
      </c>
      <c r="AB243" s="402" t="s">
        <v>407</v>
      </c>
      <c r="AC243" s="402" t="s">
        <v>407</v>
      </c>
      <c r="AD243" s="402" t="s">
        <v>407</v>
      </c>
      <c r="AE243" s="402" t="s">
        <v>407</v>
      </c>
      <c r="AF243" s="402" t="s">
        <v>407</v>
      </c>
      <c r="AG243" s="402" t="s">
        <v>407</v>
      </c>
      <c r="AH243" s="402" t="s">
        <v>407</v>
      </c>
      <c r="AI243" s="1002"/>
      <c r="AJ243" s="1003"/>
      <c r="AK243" s="1003"/>
      <c r="AL243" s="1004"/>
    </row>
    <row r="244" spans="2:38">
      <c r="B244" s="985"/>
      <c r="C244" s="986"/>
      <c r="D244" s="986"/>
      <c r="E244" s="987"/>
      <c r="F244" s="1005" t="s">
        <v>8</v>
      </c>
      <c r="G244" s="988"/>
      <c r="H244" s="988"/>
      <c r="I244" s="988"/>
      <c r="J244" s="988"/>
      <c r="K244" s="989"/>
      <c r="L244" s="944"/>
      <c r="M244" s="1014"/>
      <c r="N244" s="945"/>
      <c r="O244" s="944"/>
      <c r="P244" s="945"/>
      <c r="Q244" s="942" t="s">
        <v>400</v>
      </c>
      <c r="R244" s="944"/>
      <c r="S244" s="945"/>
      <c r="T244" s="942" t="s">
        <v>401</v>
      </c>
      <c r="U244" s="944"/>
      <c r="V244" s="945"/>
      <c r="W244" s="948" t="s">
        <v>402</v>
      </c>
      <c r="X244" s="950" t="s">
        <v>5815</v>
      </c>
      <c r="Y244" s="950"/>
      <c r="Z244" s="950"/>
      <c r="AA244" s="950"/>
      <c r="AB244" s="950"/>
      <c r="AC244" s="950"/>
      <c r="AD244" s="950"/>
      <c r="AE244" s="950"/>
      <c r="AF244" s="950"/>
      <c r="AG244" s="950"/>
      <c r="AH244" s="950"/>
      <c r="AI244" s="950"/>
      <c r="AJ244" s="950"/>
      <c r="AK244" s="950"/>
      <c r="AL244" s="951"/>
    </row>
    <row r="245" spans="2:38">
      <c r="B245" s="985"/>
      <c r="C245" s="986"/>
      <c r="D245" s="986"/>
      <c r="E245" s="987"/>
      <c r="F245" s="1013"/>
      <c r="G245" s="1011"/>
      <c r="H245" s="1011"/>
      <c r="I245" s="1011"/>
      <c r="J245" s="1011"/>
      <c r="K245" s="1012"/>
      <c r="L245" s="946"/>
      <c r="M245" s="1015"/>
      <c r="N245" s="947"/>
      <c r="O245" s="946"/>
      <c r="P245" s="947"/>
      <c r="Q245" s="943"/>
      <c r="R245" s="946"/>
      <c r="S245" s="947"/>
      <c r="T245" s="943"/>
      <c r="U245" s="946"/>
      <c r="V245" s="947"/>
      <c r="W245" s="949"/>
      <c r="X245" s="952"/>
      <c r="Y245" s="952"/>
      <c r="Z245" s="952"/>
      <c r="AA245" s="952"/>
      <c r="AB245" s="952"/>
      <c r="AC245" s="952"/>
      <c r="AD245" s="952"/>
      <c r="AE245" s="952"/>
      <c r="AF245" s="952"/>
      <c r="AG245" s="952"/>
      <c r="AH245" s="952"/>
      <c r="AI245" s="952"/>
      <c r="AJ245" s="952"/>
      <c r="AK245" s="952"/>
      <c r="AL245" s="953"/>
    </row>
    <row r="246" spans="2:38" ht="25.5" customHeight="1">
      <c r="B246" s="985"/>
      <c r="C246" s="986"/>
      <c r="D246" s="986"/>
      <c r="E246" s="987"/>
      <c r="F246" s="954" t="s">
        <v>5127</v>
      </c>
      <c r="G246" s="954"/>
      <c r="H246" s="954"/>
      <c r="I246" s="954"/>
      <c r="J246" s="954"/>
      <c r="K246" s="955"/>
      <c r="L246" s="1022"/>
      <c r="M246" s="1023"/>
      <c r="N246" s="1023"/>
      <c r="O246" s="1023"/>
      <c r="P246" s="1023"/>
      <c r="Q246" s="1023"/>
      <c r="R246" s="1023"/>
      <c r="S246" s="1023"/>
      <c r="T246" s="1023"/>
      <c r="U246" s="1023"/>
      <c r="V246" s="1023"/>
      <c r="W246" s="1023"/>
      <c r="X246" s="1023"/>
      <c r="Y246" s="1023"/>
      <c r="Z246" s="1023"/>
      <c r="AA246" s="1023"/>
      <c r="AB246" s="1023"/>
      <c r="AC246" s="1023"/>
      <c r="AD246" s="1023"/>
      <c r="AE246" s="1023"/>
      <c r="AF246" s="1023"/>
      <c r="AG246" s="1023"/>
      <c r="AH246" s="1023"/>
      <c r="AI246" s="1023"/>
      <c r="AJ246" s="1023"/>
      <c r="AK246" s="1023"/>
      <c r="AL246" s="1024"/>
    </row>
    <row r="247" spans="2:38" ht="25.5" customHeight="1">
      <c r="B247" s="985"/>
      <c r="C247" s="986"/>
      <c r="D247" s="986"/>
      <c r="E247" s="987"/>
      <c r="F247" s="954" t="s">
        <v>507</v>
      </c>
      <c r="G247" s="954"/>
      <c r="H247" s="954"/>
      <c r="I247" s="954"/>
      <c r="J247" s="954"/>
      <c r="K247" s="955"/>
      <c r="L247" s="956"/>
      <c r="M247" s="956"/>
      <c r="N247" s="430" t="s">
        <v>418</v>
      </c>
      <c r="O247" s="956"/>
      <c r="P247" s="956"/>
      <c r="Q247" s="956"/>
      <c r="R247" s="430" t="s">
        <v>418</v>
      </c>
      <c r="S247" s="956"/>
      <c r="T247" s="956"/>
      <c r="U247" s="956"/>
      <c r="V247" s="957"/>
      <c r="W247" s="958"/>
      <c r="X247" s="958"/>
      <c r="Y247" s="958"/>
      <c r="Z247" s="958"/>
      <c r="AA247" s="958"/>
      <c r="AB247" s="958"/>
      <c r="AC247" s="958"/>
      <c r="AD247" s="958"/>
      <c r="AE247" s="958"/>
      <c r="AF247" s="958"/>
      <c r="AG247" s="958"/>
      <c r="AH247" s="958"/>
      <c r="AI247" s="958"/>
      <c r="AJ247" s="958"/>
      <c r="AK247" s="958"/>
      <c r="AL247" s="959"/>
    </row>
    <row r="248" spans="2:38" ht="25.5" customHeight="1">
      <c r="B248" s="985"/>
      <c r="C248" s="986"/>
      <c r="D248" s="986"/>
      <c r="E248" s="987"/>
      <c r="F248" s="960" t="s">
        <v>5116</v>
      </c>
      <c r="G248" s="954"/>
      <c r="H248" s="954"/>
      <c r="I248" s="954"/>
      <c r="J248" s="954"/>
      <c r="K248" s="955"/>
      <c r="L248" s="961"/>
      <c r="M248" s="962"/>
      <c r="N248" s="962"/>
      <c r="O248" s="962"/>
      <c r="P248" s="962"/>
      <c r="Q248" s="963"/>
      <c r="R248" s="964"/>
      <c r="S248" s="965"/>
      <c r="T248" s="965"/>
      <c r="U248" s="965"/>
      <c r="V248" s="965"/>
      <c r="W248" s="966"/>
      <c r="X248" s="967"/>
      <c r="Y248" s="967"/>
      <c r="Z248" s="967"/>
      <c r="AA248" s="967"/>
      <c r="AB248" s="968"/>
      <c r="AC248" s="969"/>
      <c r="AD248" s="969"/>
      <c r="AE248" s="969"/>
      <c r="AF248" s="969"/>
      <c r="AG248" s="969"/>
      <c r="AH248" s="969"/>
      <c r="AI248" s="969"/>
      <c r="AJ248" s="969"/>
      <c r="AK248" s="969"/>
      <c r="AL248" s="970"/>
    </row>
    <row r="249" spans="2:38" ht="25.5" customHeight="1">
      <c r="B249" s="985"/>
      <c r="C249" s="986"/>
      <c r="D249" s="986"/>
      <c r="E249" s="987"/>
      <c r="F249" s="971" t="s">
        <v>452</v>
      </c>
      <c r="G249" s="971"/>
      <c r="H249" s="971"/>
      <c r="I249" s="971"/>
      <c r="J249" s="971"/>
      <c r="K249" s="972"/>
      <c r="L249" s="962"/>
      <c r="M249" s="962"/>
      <c r="N249" s="962"/>
      <c r="O249" s="962"/>
      <c r="P249" s="962"/>
      <c r="Q249" s="962"/>
      <c r="R249" s="962"/>
      <c r="S249" s="962"/>
      <c r="T249" s="962"/>
      <c r="U249" s="963"/>
      <c r="V249" s="975" t="s">
        <v>5822</v>
      </c>
      <c r="W249" s="976"/>
      <c r="X249" s="976"/>
      <c r="Y249" s="976"/>
      <c r="Z249" s="976"/>
      <c r="AA249" s="976"/>
      <c r="AB249" s="976"/>
      <c r="AC249" s="976"/>
      <c r="AD249" s="976"/>
      <c r="AE249" s="976"/>
      <c r="AF249" s="976"/>
      <c r="AG249" s="976"/>
      <c r="AH249" s="976"/>
      <c r="AI249" s="976"/>
      <c r="AJ249" s="976"/>
      <c r="AK249" s="976"/>
      <c r="AL249" s="977"/>
    </row>
    <row r="250" spans="2:38" ht="25.5" customHeight="1">
      <c r="B250" s="985"/>
      <c r="C250" s="986"/>
      <c r="D250" s="986"/>
      <c r="E250" s="987"/>
      <c r="F250" s="973"/>
      <c r="G250" s="973"/>
      <c r="H250" s="973"/>
      <c r="I250" s="973"/>
      <c r="J250" s="973"/>
      <c r="K250" s="974"/>
      <c r="L250" s="432" t="s">
        <v>75</v>
      </c>
      <c r="M250" s="981"/>
      <c r="N250" s="981"/>
      <c r="O250" s="981"/>
      <c r="P250" s="981"/>
      <c r="Q250" s="939" t="s">
        <v>7</v>
      </c>
      <c r="R250" s="940"/>
      <c r="S250" s="940"/>
      <c r="T250" s="940"/>
      <c r="U250" s="941"/>
      <c r="V250" s="978"/>
      <c r="W250" s="979"/>
      <c r="X250" s="979"/>
      <c r="Y250" s="979"/>
      <c r="Z250" s="979"/>
      <c r="AA250" s="979"/>
      <c r="AB250" s="979"/>
      <c r="AC250" s="979"/>
      <c r="AD250" s="979"/>
      <c r="AE250" s="979"/>
      <c r="AF250" s="979"/>
      <c r="AG250" s="979"/>
      <c r="AH250" s="979"/>
      <c r="AI250" s="979"/>
      <c r="AJ250" s="979"/>
      <c r="AK250" s="979"/>
      <c r="AL250" s="980"/>
    </row>
    <row r="251" spans="2:38" ht="25.5" customHeight="1">
      <c r="B251" s="982" t="s">
        <v>5813</v>
      </c>
      <c r="C251" s="983"/>
      <c r="D251" s="983"/>
      <c r="E251" s="984"/>
      <c r="F251" s="988" t="s">
        <v>59</v>
      </c>
      <c r="G251" s="988"/>
      <c r="H251" s="988"/>
      <c r="I251" s="988"/>
      <c r="J251" s="988"/>
      <c r="K251" s="989"/>
      <c r="L251" s="990"/>
      <c r="M251" s="991"/>
      <c r="N251" s="991"/>
      <c r="O251" s="991"/>
      <c r="P251" s="991"/>
      <c r="Q251" s="991"/>
      <c r="R251" s="991"/>
      <c r="S251" s="991"/>
      <c r="T251" s="991"/>
      <c r="U251" s="992"/>
      <c r="V251" s="993" t="s">
        <v>443</v>
      </c>
      <c r="W251" s="994"/>
      <c r="X251" s="994"/>
      <c r="Y251" s="994"/>
      <c r="Z251" s="994"/>
      <c r="AA251" s="994"/>
      <c r="AB251" s="994"/>
      <c r="AC251" s="994"/>
      <c r="AD251" s="994"/>
      <c r="AE251" s="994"/>
      <c r="AF251" s="994"/>
      <c r="AG251" s="994"/>
      <c r="AH251" s="994"/>
      <c r="AI251" s="994"/>
      <c r="AJ251" s="994"/>
      <c r="AK251" s="994"/>
      <c r="AL251" s="995"/>
    </row>
    <row r="252" spans="2:38" ht="13.5" hidden="1" customHeight="1">
      <c r="B252" s="985"/>
      <c r="C252" s="986"/>
      <c r="D252" s="986"/>
      <c r="E252" s="987"/>
      <c r="F252" s="996"/>
      <c r="G252" s="997"/>
      <c r="H252" s="997"/>
      <c r="I252" s="997"/>
      <c r="J252" s="997"/>
      <c r="K252" s="998"/>
      <c r="L252" s="999" t="s">
        <v>406</v>
      </c>
      <c r="M252" s="1000"/>
      <c r="N252" s="1001"/>
      <c r="O252" s="402" t="s">
        <v>407</v>
      </c>
      <c r="P252" s="402" t="s">
        <v>407</v>
      </c>
      <c r="Q252" s="402" t="s">
        <v>407</v>
      </c>
      <c r="R252" s="402" t="s">
        <v>407</v>
      </c>
      <c r="S252" s="402" t="s">
        <v>407</v>
      </c>
      <c r="T252" s="402" t="s">
        <v>407</v>
      </c>
      <c r="U252" s="402" t="s">
        <v>407</v>
      </c>
      <c r="V252" s="350" t="s">
        <v>407</v>
      </c>
      <c r="W252" s="350" t="s">
        <v>407</v>
      </c>
      <c r="X252" s="350" t="s">
        <v>407</v>
      </c>
      <c r="Y252" s="350" t="s">
        <v>407</v>
      </c>
      <c r="Z252" s="350" t="s">
        <v>407</v>
      </c>
      <c r="AA252" s="350" t="s">
        <v>407</v>
      </c>
      <c r="AB252" s="350" t="s">
        <v>407</v>
      </c>
      <c r="AC252" s="350" t="s">
        <v>407</v>
      </c>
      <c r="AD252" s="350" t="s">
        <v>407</v>
      </c>
      <c r="AE252" s="350" t="s">
        <v>407</v>
      </c>
      <c r="AF252" s="350" t="s">
        <v>407</v>
      </c>
      <c r="AG252" s="350" t="s">
        <v>407</v>
      </c>
      <c r="AH252" s="350" t="s">
        <v>407</v>
      </c>
      <c r="AI252" s="1002"/>
      <c r="AJ252" s="1003"/>
      <c r="AK252" s="1003"/>
      <c r="AL252" s="1004"/>
    </row>
    <row r="253" spans="2:38" ht="25.5" customHeight="1">
      <c r="B253" s="985"/>
      <c r="C253" s="986"/>
      <c r="D253" s="986"/>
      <c r="E253" s="987"/>
      <c r="F253" s="1005" t="s">
        <v>5138</v>
      </c>
      <c r="G253" s="988"/>
      <c r="H253" s="988"/>
      <c r="I253" s="988"/>
      <c r="J253" s="988"/>
      <c r="K253" s="989"/>
      <c r="L253" s="1006"/>
      <c r="M253" s="1007"/>
      <c r="N253" s="1007"/>
      <c r="O253" s="1007"/>
      <c r="P253" s="1007"/>
      <c r="Q253" s="1007"/>
      <c r="R253" s="1007"/>
      <c r="S253" s="1007"/>
      <c r="T253" s="1007"/>
      <c r="U253" s="1007"/>
      <c r="V253" s="1007"/>
      <c r="W253" s="1007"/>
      <c r="X253" s="1007"/>
      <c r="Y253" s="1008"/>
      <c r="Z253" s="1009" t="s">
        <v>444</v>
      </c>
      <c r="AA253" s="1009"/>
      <c r="AB253" s="1009"/>
      <c r="AC253" s="1009"/>
      <c r="AD253" s="1009"/>
      <c r="AE253" s="1009"/>
      <c r="AF253" s="1009"/>
      <c r="AG253" s="1009"/>
      <c r="AH253" s="1009"/>
      <c r="AI253" s="1009"/>
      <c r="AJ253" s="1009"/>
      <c r="AK253" s="1009"/>
      <c r="AL253" s="1010"/>
    </row>
    <row r="254" spans="2:38" ht="13.5" hidden="1" customHeight="1">
      <c r="B254" s="985"/>
      <c r="C254" s="986"/>
      <c r="D254" s="986"/>
      <c r="E254" s="987"/>
      <c r="F254" s="1011"/>
      <c r="G254" s="1011"/>
      <c r="H254" s="1011"/>
      <c r="I254" s="1011"/>
      <c r="J254" s="1011"/>
      <c r="K254" s="1012"/>
      <c r="L254" s="999" t="s">
        <v>406</v>
      </c>
      <c r="M254" s="1000"/>
      <c r="N254" s="1001"/>
      <c r="O254" s="402" t="s">
        <v>407</v>
      </c>
      <c r="P254" s="402" t="s">
        <v>407</v>
      </c>
      <c r="Q254" s="402" t="s">
        <v>407</v>
      </c>
      <c r="R254" s="402" t="s">
        <v>407</v>
      </c>
      <c r="S254" s="402" t="s">
        <v>407</v>
      </c>
      <c r="T254" s="402" t="s">
        <v>407</v>
      </c>
      <c r="U254" s="402" t="s">
        <v>407</v>
      </c>
      <c r="V254" s="402" t="s">
        <v>407</v>
      </c>
      <c r="W254" s="402" t="s">
        <v>407</v>
      </c>
      <c r="X254" s="402" t="s">
        <v>407</v>
      </c>
      <c r="Y254" s="402" t="s">
        <v>407</v>
      </c>
      <c r="Z254" s="402" t="s">
        <v>407</v>
      </c>
      <c r="AA254" s="402" t="s">
        <v>407</v>
      </c>
      <c r="AB254" s="402" t="s">
        <v>407</v>
      </c>
      <c r="AC254" s="402" t="s">
        <v>407</v>
      </c>
      <c r="AD254" s="402" t="s">
        <v>407</v>
      </c>
      <c r="AE254" s="402" t="s">
        <v>407</v>
      </c>
      <c r="AF254" s="402" t="s">
        <v>407</v>
      </c>
      <c r="AG254" s="402" t="s">
        <v>407</v>
      </c>
      <c r="AH254" s="402" t="s">
        <v>407</v>
      </c>
      <c r="AI254" s="1002"/>
      <c r="AJ254" s="1003"/>
      <c r="AK254" s="1003"/>
      <c r="AL254" s="1004"/>
    </row>
    <row r="255" spans="2:38">
      <c r="B255" s="985"/>
      <c r="C255" s="986"/>
      <c r="D255" s="986"/>
      <c r="E255" s="987"/>
      <c r="F255" s="1005" t="s">
        <v>8</v>
      </c>
      <c r="G255" s="988"/>
      <c r="H255" s="988"/>
      <c r="I255" s="988"/>
      <c r="J255" s="988"/>
      <c r="K255" s="989"/>
      <c r="L255" s="944"/>
      <c r="M255" s="1014"/>
      <c r="N255" s="945"/>
      <c r="O255" s="944"/>
      <c r="P255" s="945"/>
      <c r="Q255" s="942" t="s">
        <v>400</v>
      </c>
      <c r="R255" s="944"/>
      <c r="S255" s="945"/>
      <c r="T255" s="942" t="s">
        <v>401</v>
      </c>
      <c r="U255" s="944"/>
      <c r="V255" s="945"/>
      <c r="W255" s="948" t="s">
        <v>402</v>
      </c>
      <c r="X255" s="950" t="s">
        <v>5815</v>
      </c>
      <c r="Y255" s="950"/>
      <c r="Z255" s="950"/>
      <c r="AA255" s="950"/>
      <c r="AB255" s="950"/>
      <c r="AC255" s="950"/>
      <c r="AD255" s="950"/>
      <c r="AE255" s="950"/>
      <c r="AF255" s="950"/>
      <c r="AG255" s="950"/>
      <c r="AH255" s="950"/>
      <c r="AI255" s="950"/>
      <c r="AJ255" s="950"/>
      <c r="AK255" s="950"/>
      <c r="AL255" s="951"/>
    </row>
    <row r="256" spans="2:38">
      <c r="B256" s="985"/>
      <c r="C256" s="986"/>
      <c r="D256" s="986"/>
      <c r="E256" s="987"/>
      <c r="F256" s="1013"/>
      <c r="G256" s="1011"/>
      <c r="H256" s="1011"/>
      <c r="I256" s="1011"/>
      <c r="J256" s="1011"/>
      <c r="K256" s="1012"/>
      <c r="L256" s="946"/>
      <c r="M256" s="1015"/>
      <c r="N256" s="947"/>
      <c r="O256" s="946"/>
      <c r="P256" s="947"/>
      <c r="Q256" s="943"/>
      <c r="R256" s="946"/>
      <c r="S256" s="947"/>
      <c r="T256" s="943"/>
      <c r="U256" s="946"/>
      <c r="V256" s="947"/>
      <c r="W256" s="949"/>
      <c r="X256" s="952"/>
      <c r="Y256" s="952"/>
      <c r="Z256" s="952"/>
      <c r="AA256" s="952"/>
      <c r="AB256" s="952"/>
      <c r="AC256" s="952"/>
      <c r="AD256" s="952"/>
      <c r="AE256" s="952"/>
      <c r="AF256" s="952"/>
      <c r="AG256" s="952"/>
      <c r="AH256" s="952"/>
      <c r="AI256" s="952"/>
      <c r="AJ256" s="952"/>
      <c r="AK256" s="952"/>
      <c r="AL256" s="953"/>
    </row>
    <row r="257" spans="2:38" ht="25.5" customHeight="1">
      <c r="B257" s="985"/>
      <c r="C257" s="986"/>
      <c r="D257" s="986"/>
      <c r="E257" s="987"/>
      <c r="F257" s="954" t="s">
        <v>5127</v>
      </c>
      <c r="G257" s="954"/>
      <c r="H257" s="954"/>
      <c r="I257" s="954"/>
      <c r="J257" s="954"/>
      <c r="K257" s="955"/>
      <c r="L257" s="1022"/>
      <c r="M257" s="1023"/>
      <c r="N257" s="1023"/>
      <c r="O257" s="1023"/>
      <c r="P257" s="1023"/>
      <c r="Q257" s="1023"/>
      <c r="R257" s="1023"/>
      <c r="S257" s="1023"/>
      <c r="T257" s="1023"/>
      <c r="U257" s="1023"/>
      <c r="V257" s="1023"/>
      <c r="W257" s="1023"/>
      <c r="X257" s="1023"/>
      <c r="Y257" s="1023"/>
      <c r="Z257" s="1023"/>
      <c r="AA257" s="1023"/>
      <c r="AB257" s="1023"/>
      <c r="AC257" s="1023"/>
      <c r="AD257" s="1023"/>
      <c r="AE257" s="1023"/>
      <c r="AF257" s="1023"/>
      <c r="AG257" s="1023"/>
      <c r="AH257" s="1023"/>
      <c r="AI257" s="1023"/>
      <c r="AJ257" s="1023"/>
      <c r="AK257" s="1023"/>
      <c r="AL257" s="1024"/>
    </row>
    <row r="258" spans="2:38" ht="25.5" customHeight="1">
      <c r="B258" s="985"/>
      <c r="C258" s="986"/>
      <c r="D258" s="986"/>
      <c r="E258" s="987"/>
      <c r="F258" s="954" t="s">
        <v>507</v>
      </c>
      <c r="G258" s="954"/>
      <c r="H258" s="954"/>
      <c r="I258" s="954"/>
      <c r="J258" s="954"/>
      <c r="K258" s="955"/>
      <c r="L258" s="956"/>
      <c r="M258" s="956"/>
      <c r="N258" s="430" t="s">
        <v>418</v>
      </c>
      <c r="O258" s="956"/>
      <c r="P258" s="956"/>
      <c r="Q258" s="956"/>
      <c r="R258" s="430" t="s">
        <v>418</v>
      </c>
      <c r="S258" s="956"/>
      <c r="T258" s="956"/>
      <c r="U258" s="956"/>
      <c r="V258" s="957"/>
      <c r="W258" s="958"/>
      <c r="X258" s="958"/>
      <c r="Y258" s="958"/>
      <c r="Z258" s="958"/>
      <c r="AA258" s="958"/>
      <c r="AB258" s="958"/>
      <c r="AC258" s="958"/>
      <c r="AD258" s="958"/>
      <c r="AE258" s="958"/>
      <c r="AF258" s="958"/>
      <c r="AG258" s="958"/>
      <c r="AH258" s="958"/>
      <c r="AI258" s="958"/>
      <c r="AJ258" s="958"/>
      <c r="AK258" s="958"/>
      <c r="AL258" s="959"/>
    </row>
    <row r="259" spans="2:38" ht="25.5" customHeight="1">
      <c r="B259" s="985"/>
      <c r="C259" s="986"/>
      <c r="D259" s="986"/>
      <c r="E259" s="987"/>
      <c r="F259" s="960" t="s">
        <v>5116</v>
      </c>
      <c r="G259" s="954"/>
      <c r="H259" s="954"/>
      <c r="I259" s="954"/>
      <c r="J259" s="954"/>
      <c r="K259" s="955"/>
      <c r="L259" s="961"/>
      <c r="M259" s="962"/>
      <c r="N259" s="962"/>
      <c r="O259" s="962"/>
      <c r="P259" s="962"/>
      <c r="Q259" s="963"/>
      <c r="R259" s="964"/>
      <c r="S259" s="965"/>
      <c r="T259" s="965"/>
      <c r="U259" s="965"/>
      <c r="V259" s="965"/>
      <c r="W259" s="966"/>
      <c r="X259" s="967"/>
      <c r="Y259" s="967"/>
      <c r="Z259" s="967"/>
      <c r="AA259" s="967"/>
      <c r="AB259" s="968"/>
      <c r="AC259" s="969"/>
      <c r="AD259" s="969"/>
      <c r="AE259" s="969"/>
      <c r="AF259" s="969"/>
      <c r="AG259" s="969"/>
      <c r="AH259" s="969"/>
      <c r="AI259" s="969"/>
      <c r="AJ259" s="969"/>
      <c r="AK259" s="969"/>
      <c r="AL259" s="970"/>
    </row>
    <row r="260" spans="2:38" ht="25.5" customHeight="1">
      <c r="B260" s="985"/>
      <c r="C260" s="986"/>
      <c r="D260" s="986"/>
      <c r="E260" s="987"/>
      <c r="F260" s="971" t="s">
        <v>452</v>
      </c>
      <c r="G260" s="971"/>
      <c r="H260" s="971"/>
      <c r="I260" s="971"/>
      <c r="J260" s="971"/>
      <c r="K260" s="972"/>
      <c r="L260" s="962"/>
      <c r="M260" s="962"/>
      <c r="N260" s="962"/>
      <c r="O260" s="962"/>
      <c r="P260" s="962"/>
      <c r="Q260" s="962"/>
      <c r="R260" s="962"/>
      <c r="S260" s="962"/>
      <c r="T260" s="962"/>
      <c r="U260" s="963"/>
      <c r="V260" s="975" t="s">
        <v>5822</v>
      </c>
      <c r="W260" s="976"/>
      <c r="X260" s="976"/>
      <c r="Y260" s="976"/>
      <c r="Z260" s="976"/>
      <c r="AA260" s="976"/>
      <c r="AB260" s="976"/>
      <c r="AC260" s="976"/>
      <c r="AD260" s="976"/>
      <c r="AE260" s="976"/>
      <c r="AF260" s="976"/>
      <c r="AG260" s="976"/>
      <c r="AH260" s="976"/>
      <c r="AI260" s="976"/>
      <c r="AJ260" s="976"/>
      <c r="AK260" s="976"/>
      <c r="AL260" s="977"/>
    </row>
    <row r="261" spans="2:38" ht="25.5" customHeight="1">
      <c r="B261" s="985"/>
      <c r="C261" s="986"/>
      <c r="D261" s="986"/>
      <c r="E261" s="987"/>
      <c r="F261" s="973"/>
      <c r="G261" s="973"/>
      <c r="H261" s="973"/>
      <c r="I261" s="973"/>
      <c r="J261" s="973"/>
      <c r="K261" s="974"/>
      <c r="L261" s="432" t="s">
        <v>75</v>
      </c>
      <c r="M261" s="981"/>
      <c r="N261" s="981"/>
      <c r="O261" s="981"/>
      <c r="P261" s="981"/>
      <c r="Q261" s="939" t="s">
        <v>7</v>
      </c>
      <c r="R261" s="940"/>
      <c r="S261" s="940"/>
      <c r="T261" s="940"/>
      <c r="U261" s="941"/>
      <c r="V261" s="978"/>
      <c r="W261" s="979"/>
      <c r="X261" s="979"/>
      <c r="Y261" s="979"/>
      <c r="Z261" s="979"/>
      <c r="AA261" s="979"/>
      <c r="AB261" s="979"/>
      <c r="AC261" s="979"/>
      <c r="AD261" s="979"/>
      <c r="AE261" s="979"/>
      <c r="AF261" s="979"/>
      <c r="AG261" s="979"/>
      <c r="AH261" s="979"/>
      <c r="AI261" s="979"/>
      <c r="AJ261" s="979"/>
      <c r="AK261" s="979"/>
      <c r="AL261" s="980"/>
    </row>
    <row r="262" spans="2:38" ht="25.5" customHeight="1">
      <c r="B262" s="982" t="s">
        <v>5814</v>
      </c>
      <c r="C262" s="983"/>
      <c r="D262" s="983"/>
      <c r="E262" s="984"/>
      <c r="F262" s="988" t="s">
        <v>59</v>
      </c>
      <c r="G262" s="988"/>
      <c r="H262" s="988"/>
      <c r="I262" s="988"/>
      <c r="J262" s="988"/>
      <c r="K262" s="989"/>
      <c r="L262" s="990"/>
      <c r="M262" s="991"/>
      <c r="N262" s="991"/>
      <c r="O262" s="991"/>
      <c r="P262" s="991"/>
      <c r="Q262" s="991"/>
      <c r="R262" s="991"/>
      <c r="S262" s="991"/>
      <c r="T262" s="991"/>
      <c r="U262" s="992"/>
      <c r="V262" s="993" t="s">
        <v>443</v>
      </c>
      <c r="W262" s="994"/>
      <c r="X262" s="994"/>
      <c r="Y262" s="994"/>
      <c r="Z262" s="994"/>
      <c r="AA262" s="994"/>
      <c r="AB262" s="994"/>
      <c r="AC262" s="994"/>
      <c r="AD262" s="994"/>
      <c r="AE262" s="994"/>
      <c r="AF262" s="994"/>
      <c r="AG262" s="994"/>
      <c r="AH262" s="994"/>
      <c r="AI262" s="994"/>
      <c r="AJ262" s="994"/>
      <c r="AK262" s="994"/>
      <c r="AL262" s="995"/>
    </row>
    <row r="263" spans="2:38" ht="13.5" hidden="1" customHeight="1">
      <c r="B263" s="985"/>
      <c r="C263" s="986"/>
      <c r="D263" s="986"/>
      <c r="E263" s="987"/>
      <c r="F263" s="996"/>
      <c r="G263" s="997"/>
      <c r="H263" s="997"/>
      <c r="I263" s="997"/>
      <c r="J263" s="997"/>
      <c r="K263" s="998"/>
      <c r="L263" s="999" t="s">
        <v>406</v>
      </c>
      <c r="M263" s="1000"/>
      <c r="N263" s="1001"/>
      <c r="O263" s="402" t="s">
        <v>407</v>
      </c>
      <c r="P263" s="402" t="s">
        <v>407</v>
      </c>
      <c r="Q263" s="402" t="s">
        <v>407</v>
      </c>
      <c r="R263" s="402" t="s">
        <v>407</v>
      </c>
      <c r="S263" s="402" t="s">
        <v>407</v>
      </c>
      <c r="T263" s="402" t="s">
        <v>407</v>
      </c>
      <c r="U263" s="402" t="s">
        <v>407</v>
      </c>
      <c r="V263" s="350" t="s">
        <v>407</v>
      </c>
      <c r="W263" s="350" t="s">
        <v>407</v>
      </c>
      <c r="X263" s="350" t="s">
        <v>407</v>
      </c>
      <c r="Y263" s="350" t="s">
        <v>407</v>
      </c>
      <c r="Z263" s="350" t="s">
        <v>407</v>
      </c>
      <c r="AA263" s="350" t="s">
        <v>407</v>
      </c>
      <c r="AB263" s="350" t="s">
        <v>407</v>
      </c>
      <c r="AC263" s="350" t="s">
        <v>407</v>
      </c>
      <c r="AD263" s="350" t="s">
        <v>407</v>
      </c>
      <c r="AE263" s="350" t="s">
        <v>407</v>
      </c>
      <c r="AF263" s="350" t="s">
        <v>407</v>
      </c>
      <c r="AG263" s="350" t="s">
        <v>407</v>
      </c>
      <c r="AH263" s="350" t="s">
        <v>407</v>
      </c>
      <c r="AI263" s="1002"/>
      <c r="AJ263" s="1003"/>
      <c r="AK263" s="1003"/>
      <c r="AL263" s="1004"/>
    </row>
    <row r="264" spans="2:38" ht="25.5" customHeight="1">
      <c r="B264" s="985"/>
      <c r="C264" s="986"/>
      <c r="D264" s="986"/>
      <c r="E264" s="987"/>
      <c r="F264" s="1005" t="s">
        <v>5138</v>
      </c>
      <c r="G264" s="988"/>
      <c r="H264" s="988"/>
      <c r="I264" s="988"/>
      <c r="J264" s="988"/>
      <c r="K264" s="989"/>
      <c r="L264" s="1006"/>
      <c r="M264" s="1007"/>
      <c r="N264" s="1007"/>
      <c r="O264" s="1007"/>
      <c r="P264" s="1007"/>
      <c r="Q264" s="1007"/>
      <c r="R264" s="1007"/>
      <c r="S264" s="1007"/>
      <c r="T264" s="1007"/>
      <c r="U264" s="1007"/>
      <c r="V264" s="1007"/>
      <c r="W264" s="1007"/>
      <c r="X264" s="1007"/>
      <c r="Y264" s="1008"/>
      <c r="Z264" s="1009" t="s">
        <v>444</v>
      </c>
      <c r="AA264" s="1009"/>
      <c r="AB264" s="1009"/>
      <c r="AC264" s="1009"/>
      <c r="AD264" s="1009"/>
      <c r="AE264" s="1009"/>
      <c r="AF264" s="1009"/>
      <c r="AG264" s="1009"/>
      <c r="AH264" s="1009"/>
      <c r="AI264" s="1009"/>
      <c r="AJ264" s="1009"/>
      <c r="AK264" s="1009"/>
      <c r="AL264" s="1010"/>
    </row>
    <row r="265" spans="2:38" ht="13.5" hidden="1" customHeight="1">
      <c r="B265" s="985"/>
      <c r="C265" s="986"/>
      <c r="D265" s="986"/>
      <c r="E265" s="987"/>
      <c r="F265" s="1011"/>
      <c r="G265" s="1011"/>
      <c r="H265" s="1011"/>
      <c r="I265" s="1011"/>
      <c r="J265" s="1011"/>
      <c r="K265" s="1012"/>
      <c r="L265" s="999" t="s">
        <v>406</v>
      </c>
      <c r="M265" s="1000"/>
      <c r="N265" s="1001"/>
      <c r="O265" s="402" t="s">
        <v>407</v>
      </c>
      <c r="P265" s="402" t="s">
        <v>407</v>
      </c>
      <c r="Q265" s="402" t="s">
        <v>407</v>
      </c>
      <c r="R265" s="402" t="s">
        <v>407</v>
      </c>
      <c r="S265" s="402" t="s">
        <v>407</v>
      </c>
      <c r="T265" s="402" t="s">
        <v>407</v>
      </c>
      <c r="U265" s="402" t="s">
        <v>407</v>
      </c>
      <c r="V265" s="402" t="s">
        <v>407</v>
      </c>
      <c r="W265" s="402" t="s">
        <v>407</v>
      </c>
      <c r="X265" s="402" t="s">
        <v>407</v>
      </c>
      <c r="Y265" s="402" t="s">
        <v>407</v>
      </c>
      <c r="Z265" s="402" t="s">
        <v>407</v>
      </c>
      <c r="AA265" s="402" t="s">
        <v>407</v>
      </c>
      <c r="AB265" s="402" t="s">
        <v>407</v>
      </c>
      <c r="AC265" s="402" t="s">
        <v>407</v>
      </c>
      <c r="AD265" s="402" t="s">
        <v>407</v>
      </c>
      <c r="AE265" s="402" t="s">
        <v>407</v>
      </c>
      <c r="AF265" s="402" t="s">
        <v>407</v>
      </c>
      <c r="AG265" s="402" t="s">
        <v>407</v>
      </c>
      <c r="AH265" s="402" t="s">
        <v>407</v>
      </c>
      <c r="AI265" s="1002"/>
      <c r="AJ265" s="1003"/>
      <c r="AK265" s="1003"/>
      <c r="AL265" s="1004"/>
    </row>
    <row r="266" spans="2:38">
      <c r="B266" s="985"/>
      <c r="C266" s="986"/>
      <c r="D266" s="986"/>
      <c r="E266" s="987"/>
      <c r="F266" s="1005" t="s">
        <v>8</v>
      </c>
      <c r="G266" s="988"/>
      <c r="H266" s="988"/>
      <c r="I266" s="988"/>
      <c r="J266" s="988"/>
      <c r="K266" s="989"/>
      <c r="L266" s="944"/>
      <c r="M266" s="1014"/>
      <c r="N266" s="945"/>
      <c r="O266" s="944"/>
      <c r="P266" s="945"/>
      <c r="Q266" s="942" t="s">
        <v>400</v>
      </c>
      <c r="R266" s="944"/>
      <c r="S266" s="945"/>
      <c r="T266" s="942" t="s">
        <v>401</v>
      </c>
      <c r="U266" s="944"/>
      <c r="V266" s="945"/>
      <c r="W266" s="948" t="s">
        <v>402</v>
      </c>
      <c r="X266" s="950" t="s">
        <v>5815</v>
      </c>
      <c r="Y266" s="950"/>
      <c r="Z266" s="950"/>
      <c r="AA266" s="950"/>
      <c r="AB266" s="950"/>
      <c r="AC266" s="950"/>
      <c r="AD266" s="950"/>
      <c r="AE266" s="950"/>
      <c r="AF266" s="950"/>
      <c r="AG266" s="950"/>
      <c r="AH266" s="950"/>
      <c r="AI266" s="950"/>
      <c r="AJ266" s="950"/>
      <c r="AK266" s="950"/>
      <c r="AL266" s="951"/>
    </row>
    <row r="267" spans="2:38">
      <c r="B267" s="985"/>
      <c r="C267" s="986"/>
      <c r="D267" s="986"/>
      <c r="E267" s="987"/>
      <c r="F267" s="1013"/>
      <c r="G267" s="1011"/>
      <c r="H267" s="1011"/>
      <c r="I267" s="1011"/>
      <c r="J267" s="1011"/>
      <c r="K267" s="1012"/>
      <c r="L267" s="946"/>
      <c r="M267" s="1015"/>
      <c r="N267" s="947"/>
      <c r="O267" s="946"/>
      <c r="P267" s="947"/>
      <c r="Q267" s="943"/>
      <c r="R267" s="946"/>
      <c r="S267" s="947"/>
      <c r="T267" s="943"/>
      <c r="U267" s="946"/>
      <c r="V267" s="947"/>
      <c r="W267" s="949"/>
      <c r="X267" s="952"/>
      <c r="Y267" s="952"/>
      <c r="Z267" s="952"/>
      <c r="AA267" s="952"/>
      <c r="AB267" s="952"/>
      <c r="AC267" s="952"/>
      <c r="AD267" s="952"/>
      <c r="AE267" s="952"/>
      <c r="AF267" s="952"/>
      <c r="AG267" s="952"/>
      <c r="AH267" s="952"/>
      <c r="AI267" s="952"/>
      <c r="AJ267" s="952"/>
      <c r="AK267" s="952"/>
      <c r="AL267" s="953"/>
    </row>
    <row r="268" spans="2:38" ht="25.5" customHeight="1">
      <c r="B268" s="985"/>
      <c r="C268" s="986"/>
      <c r="D268" s="986"/>
      <c r="E268" s="987"/>
      <c r="F268" s="954" t="s">
        <v>5127</v>
      </c>
      <c r="G268" s="954"/>
      <c r="H268" s="954"/>
      <c r="I268" s="954"/>
      <c r="J268" s="954"/>
      <c r="K268" s="955"/>
      <c r="L268" s="1022"/>
      <c r="M268" s="1023"/>
      <c r="N268" s="1023"/>
      <c r="O268" s="1023"/>
      <c r="P268" s="1023"/>
      <c r="Q268" s="1023"/>
      <c r="R268" s="1023"/>
      <c r="S268" s="1023"/>
      <c r="T268" s="1023"/>
      <c r="U268" s="1023"/>
      <c r="V268" s="1023"/>
      <c r="W268" s="1023"/>
      <c r="X268" s="1023"/>
      <c r="Y268" s="1023"/>
      <c r="Z268" s="1023"/>
      <c r="AA268" s="1023"/>
      <c r="AB268" s="1023"/>
      <c r="AC268" s="1023"/>
      <c r="AD268" s="1023"/>
      <c r="AE268" s="1023"/>
      <c r="AF268" s="1023"/>
      <c r="AG268" s="1023"/>
      <c r="AH268" s="1023"/>
      <c r="AI268" s="1023"/>
      <c r="AJ268" s="1023"/>
      <c r="AK268" s="1023"/>
      <c r="AL268" s="1024"/>
    </row>
    <row r="269" spans="2:38" ht="25.5" customHeight="1">
      <c r="B269" s="985"/>
      <c r="C269" s="986"/>
      <c r="D269" s="986"/>
      <c r="E269" s="987"/>
      <c r="F269" s="954" t="s">
        <v>507</v>
      </c>
      <c r="G269" s="954"/>
      <c r="H269" s="954"/>
      <c r="I269" s="954"/>
      <c r="J269" s="954"/>
      <c r="K269" s="955"/>
      <c r="L269" s="956"/>
      <c r="M269" s="956"/>
      <c r="N269" s="430" t="s">
        <v>418</v>
      </c>
      <c r="O269" s="956"/>
      <c r="P269" s="956"/>
      <c r="Q269" s="956"/>
      <c r="R269" s="430" t="s">
        <v>418</v>
      </c>
      <c r="S269" s="956"/>
      <c r="T269" s="956"/>
      <c r="U269" s="956"/>
      <c r="V269" s="957"/>
      <c r="W269" s="958"/>
      <c r="X269" s="958"/>
      <c r="Y269" s="958"/>
      <c r="Z269" s="958"/>
      <c r="AA269" s="958"/>
      <c r="AB269" s="958"/>
      <c r="AC269" s="958"/>
      <c r="AD269" s="958"/>
      <c r="AE269" s="958"/>
      <c r="AF269" s="958"/>
      <c r="AG269" s="958"/>
      <c r="AH269" s="958"/>
      <c r="AI269" s="958"/>
      <c r="AJ269" s="958"/>
      <c r="AK269" s="958"/>
      <c r="AL269" s="959"/>
    </row>
    <row r="270" spans="2:38" ht="25.5" customHeight="1">
      <c r="B270" s="985"/>
      <c r="C270" s="986"/>
      <c r="D270" s="986"/>
      <c r="E270" s="987"/>
      <c r="F270" s="960" t="s">
        <v>5116</v>
      </c>
      <c r="G270" s="954"/>
      <c r="H270" s="954"/>
      <c r="I270" s="954"/>
      <c r="J270" s="954"/>
      <c r="K270" s="955"/>
      <c r="L270" s="961"/>
      <c r="M270" s="962"/>
      <c r="N270" s="962"/>
      <c r="O270" s="962"/>
      <c r="P270" s="962"/>
      <c r="Q270" s="963"/>
      <c r="R270" s="964"/>
      <c r="S270" s="965"/>
      <c r="T270" s="965"/>
      <c r="U270" s="965"/>
      <c r="V270" s="965"/>
      <c r="W270" s="966"/>
      <c r="X270" s="967"/>
      <c r="Y270" s="967"/>
      <c r="Z270" s="967"/>
      <c r="AA270" s="967"/>
      <c r="AB270" s="968"/>
      <c r="AC270" s="969"/>
      <c r="AD270" s="969"/>
      <c r="AE270" s="969"/>
      <c r="AF270" s="969"/>
      <c r="AG270" s="969"/>
      <c r="AH270" s="969"/>
      <c r="AI270" s="969"/>
      <c r="AJ270" s="969"/>
      <c r="AK270" s="969"/>
      <c r="AL270" s="970"/>
    </row>
    <row r="271" spans="2:38" ht="25.5" customHeight="1">
      <c r="B271" s="985"/>
      <c r="C271" s="986"/>
      <c r="D271" s="986"/>
      <c r="E271" s="987"/>
      <c r="F271" s="971" t="s">
        <v>452</v>
      </c>
      <c r="G271" s="971"/>
      <c r="H271" s="971"/>
      <c r="I271" s="971"/>
      <c r="J271" s="971"/>
      <c r="K271" s="972"/>
      <c r="L271" s="962"/>
      <c r="M271" s="962"/>
      <c r="N271" s="962"/>
      <c r="O271" s="962"/>
      <c r="P271" s="962"/>
      <c r="Q271" s="962"/>
      <c r="R271" s="962"/>
      <c r="S271" s="962"/>
      <c r="T271" s="962"/>
      <c r="U271" s="963"/>
      <c r="V271" s="1016" t="s">
        <v>5107</v>
      </c>
      <c r="W271" s="1017"/>
      <c r="X271" s="1017"/>
      <c r="Y271" s="1017"/>
      <c r="Z271" s="1017"/>
      <c r="AA271" s="1017"/>
      <c r="AB271" s="1017"/>
      <c r="AC271" s="1017"/>
      <c r="AD271" s="1017"/>
      <c r="AE271" s="1017"/>
      <c r="AF271" s="1017"/>
      <c r="AG271" s="1017"/>
      <c r="AH271" s="1017"/>
      <c r="AI271" s="1017"/>
      <c r="AJ271" s="1017"/>
      <c r="AK271" s="1017"/>
      <c r="AL271" s="1018"/>
    </row>
    <row r="272" spans="2:38" ht="25.5" customHeight="1">
      <c r="B272" s="985"/>
      <c r="C272" s="986"/>
      <c r="D272" s="986"/>
      <c r="E272" s="987"/>
      <c r="F272" s="973"/>
      <c r="G272" s="973"/>
      <c r="H272" s="973"/>
      <c r="I272" s="973"/>
      <c r="J272" s="973"/>
      <c r="K272" s="974"/>
      <c r="L272" s="432" t="s">
        <v>75</v>
      </c>
      <c r="M272" s="981"/>
      <c r="N272" s="981"/>
      <c r="O272" s="981"/>
      <c r="P272" s="981"/>
      <c r="Q272" s="939" t="s">
        <v>7</v>
      </c>
      <c r="R272" s="940"/>
      <c r="S272" s="940"/>
      <c r="T272" s="940"/>
      <c r="U272" s="941"/>
      <c r="V272" s="1019"/>
      <c r="W272" s="1020"/>
      <c r="X272" s="1020"/>
      <c r="Y272" s="1020"/>
      <c r="Z272" s="1020"/>
      <c r="AA272" s="1020"/>
      <c r="AB272" s="1020"/>
      <c r="AC272" s="1020"/>
      <c r="AD272" s="1020"/>
      <c r="AE272" s="1020"/>
      <c r="AF272" s="1020"/>
      <c r="AG272" s="1020"/>
      <c r="AH272" s="1020"/>
      <c r="AI272" s="1020"/>
      <c r="AJ272" s="1020"/>
      <c r="AK272" s="1020"/>
      <c r="AL272" s="1021"/>
    </row>
    <row r="273" spans="2:40" ht="25.5" customHeight="1">
      <c r="B273" s="1690" t="s">
        <v>5128</v>
      </c>
      <c r="C273" s="1691"/>
      <c r="D273" s="1691"/>
      <c r="E273" s="1692"/>
      <c r="F273" s="988" t="s">
        <v>59</v>
      </c>
      <c r="G273" s="988"/>
      <c r="H273" s="988"/>
      <c r="I273" s="988"/>
      <c r="J273" s="988"/>
      <c r="K273" s="989"/>
      <c r="L273" s="1454"/>
      <c r="M273" s="991"/>
      <c r="N273" s="991"/>
      <c r="O273" s="991"/>
      <c r="P273" s="991"/>
      <c r="Q273" s="991"/>
      <c r="R273" s="991"/>
      <c r="S273" s="991"/>
      <c r="T273" s="991"/>
      <c r="U273" s="992"/>
      <c r="V273" s="1457" t="s">
        <v>443</v>
      </c>
      <c r="W273" s="1009"/>
      <c r="X273" s="1009"/>
      <c r="Y273" s="1009"/>
      <c r="Z273" s="1009"/>
      <c r="AA273" s="1009"/>
      <c r="AB273" s="1009"/>
      <c r="AC273" s="1009"/>
      <c r="AD273" s="1009"/>
      <c r="AE273" s="1009"/>
      <c r="AF273" s="1009"/>
      <c r="AG273" s="1009"/>
      <c r="AH273" s="1009"/>
      <c r="AI273" s="1009"/>
      <c r="AJ273" s="1009"/>
      <c r="AK273" s="1009"/>
      <c r="AL273" s="1010"/>
    </row>
    <row r="274" spans="2:40" ht="13.5" hidden="1" customHeight="1">
      <c r="B274" s="1693"/>
      <c r="C274" s="1694"/>
      <c r="D274" s="1694"/>
      <c r="E274" s="1695"/>
      <c r="F274" s="996"/>
      <c r="G274" s="997"/>
      <c r="H274" s="997"/>
      <c r="I274" s="997"/>
      <c r="J274" s="997"/>
      <c r="K274" s="1548"/>
      <c r="L274" s="1376" t="s">
        <v>406</v>
      </c>
      <c r="M274" s="1000"/>
      <c r="N274" s="1001"/>
      <c r="O274" s="315" t="s">
        <v>407</v>
      </c>
      <c r="P274" s="315" t="s">
        <v>407</v>
      </c>
      <c r="Q274" s="315" t="s">
        <v>407</v>
      </c>
      <c r="R274" s="315" t="s">
        <v>407</v>
      </c>
      <c r="S274" s="315" t="s">
        <v>407</v>
      </c>
      <c r="T274" s="315" t="s">
        <v>407</v>
      </c>
      <c r="U274" s="315" t="s">
        <v>407</v>
      </c>
      <c r="V274" s="315" t="s">
        <v>407</v>
      </c>
      <c r="W274" s="315" t="s">
        <v>407</v>
      </c>
      <c r="X274" s="315" t="s">
        <v>407</v>
      </c>
      <c r="Y274" s="315" t="s">
        <v>407</v>
      </c>
      <c r="Z274" s="315" t="s">
        <v>407</v>
      </c>
      <c r="AA274" s="315" t="s">
        <v>407</v>
      </c>
      <c r="AB274" s="315" t="s">
        <v>407</v>
      </c>
      <c r="AC274" s="315" t="s">
        <v>407</v>
      </c>
      <c r="AD274" s="315" t="s">
        <v>407</v>
      </c>
      <c r="AE274" s="315" t="s">
        <v>407</v>
      </c>
      <c r="AF274" s="315" t="s">
        <v>407</v>
      </c>
      <c r="AG274" s="315" t="s">
        <v>407</v>
      </c>
      <c r="AH274" s="315" t="s">
        <v>407</v>
      </c>
      <c r="AI274" s="1549"/>
      <c r="AJ274" s="1550"/>
      <c r="AK274" s="1550"/>
      <c r="AL274" s="1551"/>
    </row>
    <row r="275" spans="2:40" ht="25.5" customHeight="1">
      <c r="B275" s="1693"/>
      <c r="C275" s="1694"/>
      <c r="D275" s="1694"/>
      <c r="E275" s="1695"/>
      <c r="F275" s="1237" t="s">
        <v>5126</v>
      </c>
      <c r="G275" s="971"/>
      <c r="H275" s="971"/>
      <c r="I275" s="971"/>
      <c r="J275" s="971"/>
      <c r="K275" s="972"/>
      <c r="L275" s="1390"/>
      <c r="M275" s="1007"/>
      <c r="N275" s="1007"/>
      <c r="O275" s="1007"/>
      <c r="P275" s="1007"/>
      <c r="Q275" s="1007"/>
      <c r="R275" s="1007"/>
      <c r="S275" s="1007"/>
      <c r="T275" s="1007"/>
      <c r="U275" s="1007"/>
      <c r="V275" s="1007"/>
      <c r="W275" s="1007"/>
      <c r="X275" s="1007"/>
      <c r="Y275" s="1008"/>
      <c r="Z275" s="1009" t="s">
        <v>444</v>
      </c>
      <c r="AA275" s="1009"/>
      <c r="AB275" s="1009"/>
      <c r="AC275" s="1009"/>
      <c r="AD275" s="1009"/>
      <c r="AE275" s="1009"/>
      <c r="AF275" s="1009"/>
      <c r="AG275" s="1009"/>
      <c r="AH275" s="1009"/>
      <c r="AI275" s="1009"/>
      <c r="AJ275" s="1009"/>
      <c r="AK275" s="1009"/>
      <c r="AL275" s="1010"/>
    </row>
    <row r="276" spans="2:40" ht="13.5" hidden="1" customHeight="1">
      <c r="B276" s="1693"/>
      <c r="C276" s="1694"/>
      <c r="D276" s="1694"/>
      <c r="E276" s="1695"/>
      <c r="F276" s="1011"/>
      <c r="G276" s="1011"/>
      <c r="H276" s="1011"/>
      <c r="I276" s="1011"/>
      <c r="J276" s="1011"/>
      <c r="K276" s="1012"/>
      <c r="L276" s="1376" t="s">
        <v>406</v>
      </c>
      <c r="M276" s="1000"/>
      <c r="N276" s="1001"/>
      <c r="O276" s="315" t="s">
        <v>407</v>
      </c>
      <c r="P276" s="315" t="s">
        <v>407</v>
      </c>
      <c r="Q276" s="315" t="s">
        <v>407</v>
      </c>
      <c r="R276" s="315" t="s">
        <v>407</v>
      </c>
      <c r="S276" s="315" t="s">
        <v>407</v>
      </c>
      <c r="T276" s="315" t="s">
        <v>407</v>
      </c>
      <c r="U276" s="315" t="s">
        <v>407</v>
      </c>
      <c r="V276" s="315" t="s">
        <v>407</v>
      </c>
      <c r="W276" s="315" t="s">
        <v>407</v>
      </c>
      <c r="X276" s="315" t="s">
        <v>407</v>
      </c>
      <c r="Y276" s="315" t="s">
        <v>407</v>
      </c>
      <c r="Z276" s="315" t="s">
        <v>407</v>
      </c>
      <c r="AA276" s="315" t="s">
        <v>407</v>
      </c>
      <c r="AB276" s="315" t="s">
        <v>407</v>
      </c>
      <c r="AC276" s="315" t="s">
        <v>407</v>
      </c>
      <c r="AD276" s="315" t="s">
        <v>407</v>
      </c>
      <c r="AE276" s="315" t="s">
        <v>407</v>
      </c>
      <c r="AF276" s="315" t="s">
        <v>407</v>
      </c>
      <c r="AG276" s="315" t="s">
        <v>407</v>
      </c>
      <c r="AH276" s="315" t="s">
        <v>407</v>
      </c>
      <c r="AI276" s="1549"/>
      <c r="AJ276" s="1550"/>
      <c r="AK276" s="1550"/>
      <c r="AL276" s="1551"/>
    </row>
    <row r="277" spans="2:40" ht="25.5" customHeight="1">
      <c r="B277" s="1693"/>
      <c r="C277" s="1694"/>
      <c r="D277" s="1694"/>
      <c r="E277" s="1695"/>
      <c r="F277" s="954" t="s">
        <v>517</v>
      </c>
      <c r="G277" s="954"/>
      <c r="H277" s="954"/>
      <c r="I277" s="954"/>
      <c r="J277" s="954"/>
      <c r="K277" s="955"/>
      <c r="L277" s="1559"/>
      <c r="M277" s="1384"/>
      <c r="N277" s="1384"/>
      <c r="O277" s="1384"/>
      <c r="P277" s="1384"/>
      <c r="Q277" s="1384"/>
      <c r="R277" s="1384"/>
      <c r="S277" s="1384"/>
      <c r="T277" s="1384"/>
      <c r="U277" s="1385"/>
      <c r="V277" s="349"/>
      <c r="W277" s="1560"/>
      <c r="X277" s="1560"/>
      <c r="Y277" s="1560"/>
      <c r="Z277" s="1560"/>
      <c r="AA277" s="1560"/>
      <c r="AB277" s="1560"/>
      <c r="AC277" s="1560"/>
      <c r="AD277" s="1560"/>
      <c r="AE277" s="1560"/>
      <c r="AF277" s="1560"/>
      <c r="AG277" s="1560"/>
      <c r="AH277" s="1560"/>
      <c r="AI277" s="1560"/>
      <c r="AJ277" s="1560"/>
      <c r="AK277" s="1560"/>
      <c r="AL277" s="1561"/>
    </row>
    <row r="278" spans="2:40" ht="25.5" customHeight="1">
      <c r="B278" s="1693"/>
      <c r="C278" s="1694"/>
      <c r="D278" s="1694"/>
      <c r="E278" s="1695"/>
      <c r="F278" s="1237" t="s">
        <v>504</v>
      </c>
      <c r="G278" s="971"/>
      <c r="H278" s="971"/>
      <c r="I278" s="971"/>
      <c r="J278" s="971"/>
      <c r="K278" s="972"/>
      <c r="L278" s="962"/>
      <c r="M278" s="962"/>
      <c r="N278" s="962"/>
      <c r="O278" s="962"/>
      <c r="P278" s="962"/>
      <c r="Q278" s="962"/>
      <c r="R278" s="962"/>
      <c r="S278" s="962"/>
      <c r="T278" s="962"/>
      <c r="U278" s="963"/>
      <c r="V278" s="1556"/>
      <c r="W278" s="1557"/>
      <c r="X278" s="1557"/>
      <c r="Y278" s="1557"/>
      <c r="Z278" s="1557"/>
      <c r="AA278" s="1557"/>
      <c r="AB278" s="1557"/>
      <c r="AC278" s="1557"/>
      <c r="AD278" s="1557"/>
      <c r="AE278" s="1557"/>
      <c r="AF278" s="1557"/>
      <c r="AG278" s="1557"/>
      <c r="AH278" s="1557"/>
      <c r="AI278" s="1557"/>
      <c r="AJ278" s="1557"/>
      <c r="AK278" s="1557"/>
      <c r="AL278" s="1558"/>
    </row>
    <row r="279" spans="2:40" ht="25.5" customHeight="1">
      <c r="B279" s="1693"/>
      <c r="C279" s="1694"/>
      <c r="D279" s="1694"/>
      <c r="E279" s="1695"/>
      <c r="F279" s="1079"/>
      <c r="G279" s="973"/>
      <c r="H279" s="973"/>
      <c r="I279" s="973"/>
      <c r="J279" s="973"/>
      <c r="K279" s="1555"/>
      <c r="L279" s="394" t="s">
        <v>75</v>
      </c>
      <c r="M279" s="981"/>
      <c r="N279" s="981"/>
      <c r="O279" s="981"/>
      <c r="P279" s="981"/>
      <c r="Q279" s="1487" t="s">
        <v>7</v>
      </c>
      <c r="R279" s="1298"/>
      <c r="S279" s="1298"/>
      <c r="T279" s="1288"/>
      <c r="U279" s="1288"/>
      <c r="V279" s="1288"/>
      <c r="W279" s="1288"/>
      <c r="X279" s="1288"/>
      <c r="Y279" s="1288"/>
      <c r="Z279" s="1288"/>
      <c r="AA279" s="1288"/>
      <c r="AB279" s="1288"/>
      <c r="AC279" s="1288"/>
      <c r="AD279" s="1288"/>
      <c r="AE279" s="1288"/>
      <c r="AF279" s="1288"/>
      <c r="AG279" s="1288"/>
      <c r="AH279" s="1288"/>
      <c r="AI279" s="1288"/>
      <c r="AJ279" s="1288"/>
      <c r="AK279" s="1288"/>
      <c r="AL279" s="1289"/>
    </row>
    <row r="280" spans="2:40" ht="13.5" hidden="1" customHeight="1">
      <c r="B280" s="1693"/>
      <c r="C280" s="1694"/>
      <c r="D280" s="1694"/>
      <c r="E280" s="1695"/>
      <c r="F280" s="1080"/>
      <c r="G280" s="1081"/>
      <c r="H280" s="1081"/>
      <c r="I280" s="1081"/>
      <c r="J280" s="1081"/>
      <c r="K280" s="1082"/>
      <c r="L280" s="1376" t="s">
        <v>406</v>
      </c>
      <c r="M280" s="1000"/>
      <c r="N280" s="1001"/>
      <c r="O280" s="315" t="s">
        <v>407</v>
      </c>
      <c r="P280" s="315" t="s">
        <v>407</v>
      </c>
      <c r="Q280" s="333" t="s">
        <v>418</v>
      </c>
      <c r="R280" s="350" t="s">
        <v>407</v>
      </c>
      <c r="S280" s="350" t="s">
        <v>407</v>
      </c>
      <c r="T280" s="350" t="s">
        <v>407</v>
      </c>
      <c r="U280" s="350" t="s">
        <v>407</v>
      </c>
      <c r="V280" s="350" t="s">
        <v>407</v>
      </c>
      <c r="W280" s="350" t="s">
        <v>407</v>
      </c>
      <c r="X280" s="333" t="s">
        <v>418</v>
      </c>
      <c r="Y280" s="350" t="s">
        <v>407</v>
      </c>
      <c r="Z280" s="1552"/>
      <c r="AA280" s="1553"/>
      <c r="AB280" s="1553"/>
      <c r="AC280" s="1553"/>
      <c r="AD280" s="1553"/>
      <c r="AE280" s="1553"/>
      <c r="AF280" s="1553"/>
      <c r="AG280" s="1553"/>
      <c r="AH280" s="1553"/>
      <c r="AI280" s="1553"/>
      <c r="AJ280" s="1553"/>
      <c r="AK280" s="1553"/>
      <c r="AL280" s="1554"/>
    </row>
    <row r="281" spans="2:40" ht="25.5" customHeight="1">
      <c r="B281" s="1696"/>
      <c r="C281" s="1697"/>
      <c r="D281" s="1697"/>
      <c r="E281" s="1698"/>
      <c r="F281" s="954" t="s">
        <v>8</v>
      </c>
      <c r="G281" s="954"/>
      <c r="H281" s="954"/>
      <c r="I281" s="954"/>
      <c r="J281" s="954"/>
      <c r="K281" s="955"/>
      <c r="L281" s="1393"/>
      <c r="M281" s="981"/>
      <c r="N281" s="981"/>
      <c r="O281" s="1393"/>
      <c r="P281" s="1275"/>
      <c r="Q281" s="399" t="s">
        <v>400</v>
      </c>
      <c r="R281" s="1393"/>
      <c r="S281" s="1275"/>
      <c r="T281" s="385" t="s">
        <v>401</v>
      </c>
      <c r="U281" s="1393"/>
      <c r="V281" s="1275"/>
      <c r="W281" s="385" t="s">
        <v>402</v>
      </c>
      <c r="X281" s="940"/>
      <c r="Y281" s="940"/>
      <c r="Z281" s="940"/>
      <c r="AA281" s="940"/>
      <c r="AB281" s="940"/>
      <c r="AC281" s="940"/>
      <c r="AD281" s="940"/>
      <c r="AE281" s="940"/>
      <c r="AF281" s="940"/>
      <c r="AG281" s="940"/>
      <c r="AH281" s="940"/>
      <c r="AI281" s="940"/>
      <c r="AJ281" s="940"/>
      <c r="AK281" s="940"/>
      <c r="AL281" s="941"/>
      <c r="AN281" s="458" t="s">
        <v>5178</v>
      </c>
    </row>
    <row r="282" spans="2:40" ht="25.5" customHeight="1">
      <c r="B282" s="1690" t="s">
        <v>5129</v>
      </c>
      <c r="C282" s="1691"/>
      <c r="D282" s="1691"/>
      <c r="E282" s="1692"/>
      <c r="F282" s="988" t="s">
        <v>59</v>
      </c>
      <c r="G282" s="988"/>
      <c r="H282" s="988"/>
      <c r="I282" s="988"/>
      <c r="J282" s="988"/>
      <c r="K282" s="989"/>
      <c r="L282" s="1454"/>
      <c r="M282" s="991"/>
      <c r="N282" s="991"/>
      <c r="O282" s="991"/>
      <c r="P282" s="991"/>
      <c r="Q282" s="991"/>
      <c r="R282" s="991"/>
      <c r="S282" s="991"/>
      <c r="T282" s="991"/>
      <c r="U282" s="992"/>
      <c r="V282" s="1457" t="s">
        <v>443</v>
      </c>
      <c r="W282" s="1009"/>
      <c r="X282" s="1009"/>
      <c r="Y282" s="1009"/>
      <c r="Z282" s="1009"/>
      <c r="AA282" s="1009"/>
      <c r="AB282" s="1009"/>
      <c r="AC282" s="1009"/>
      <c r="AD282" s="1009"/>
      <c r="AE282" s="1009"/>
      <c r="AF282" s="1009"/>
      <c r="AG282" s="1009"/>
      <c r="AH282" s="1009"/>
      <c r="AI282" s="1009"/>
      <c r="AJ282" s="1009"/>
      <c r="AK282" s="1009"/>
      <c r="AL282" s="1010"/>
    </row>
    <row r="283" spans="2:40" ht="13.5" hidden="1" customHeight="1">
      <c r="B283" s="1693"/>
      <c r="C283" s="1694"/>
      <c r="D283" s="1694"/>
      <c r="E283" s="1695"/>
      <c r="F283" s="996"/>
      <c r="G283" s="997"/>
      <c r="H283" s="997"/>
      <c r="I283" s="997"/>
      <c r="J283" s="997"/>
      <c r="K283" s="1548"/>
      <c r="L283" s="1376" t="s">
        <v>406</v>
      </c>
      <c r="M283" s="1000"/>
      <c r="N283" s="1001"/>
      <c r="O283" s="315" t="s">
        <v>407</v>
      </c>
      <c r="P283" s="315" t="s">
        <v>407</v>
      </c>
      <c r="Q283" s="315" t="s">
        <v>407</v>
      </c>
      <c r="R283" s="315" t="s">
        <v>407</v>
      </c>
      <c r="S283" s="315" t="s">
        <v>407</v>
      </c>
      <c r="T283" s="315" t="s">
        <v>407</v>
      </c>
      <c r="U283" s="315" t="s">
        <v>407</v>
      </c>
      <c r="V283" s="315" t="s">
        <v>407</v>
      </c>
      <c r="W283" s="315" t="s">
        <v>407</v>
      </c>
      <c r="X283" s="315" t="s">
        <v>407</v>
      </c>
      <c r="Y283" s="315" t="s">
        <v>407</v>
      </c>
      <c r="Z283" s="315" t="s">
        <v>407</v>
      </c>
      <c r="AA283" s="315" t="s">
        <v>407</v>
      </c>
      <c r="AB283" s="315" t="s">
        <v>407</v>
      </c>
      <c r="AC283" s="315" t="s">
        <v>407</v>
      </c>
      <c r="AD283" s="315" t="s">
        <v>407</v>
      </c>
      <c r="AE283" s="315" t="s">
        <v>407</v>
      </c>
      <c r="AF283" s="315" t="s">
        <v>407</v>
      </c>
      <c r="AG283" s="315" t="s">
        <v>407</v>
      </c>
      <c r="AH283" s="315" t="s">
        <v>407</v>
      </c>
      <c r="AI283" s="1549"/>
      <c r="AJ283" s="1550"/>
      <c r="AK283" s="1550"/>
      <c r="AL283" s="1551"/>
    </row>
    <row r="284" spans="2:40" ht="25.5" customHeight="1">
      <c r="B284" s="1693"/>
      <c r="C284" s="1694"/>
      <c r="D284" s="1694"/>
      <c r="E284" s="1695"/>
      <c r="F284" s="1237" t="s">
        <v>5126</v>
      </c>
      <c r="G284" s="971"/>
      <c r="H284" s="971"/>
      <c r="I284" s="971"/>
      <c r="J284" s="971"/>
      <c r="K284" s="972"/>
      <c r="L284" s="1390"/>
      <c r="M284" s="1007"/>
      <c r="N284" s="1007"/>
      <c r="O284" s="1007"/>
      <c r="P284" s="1007"/>
      <c r="Q284" s="1007"/>
      <c r="R284" s="1007"/>
      <c r="S284" s="1007"/>
      <c r="T284" s="1007"/>
      <c r="U284" s="1007"/>
      <c r="V284" s="1007"/>
      <c r="W284" s="1007"/>
      <c r="X284" s="1007"/>
      <c r="Y284" s="1008"/>
      <c r="Z284" s="1009" t="s">
        <v>444</v>
      </c>
      <c r="AA284" s="1009"/>
      <c r="AB284" s="1009"/>
      <c r="AC284" s="1009"/>
      <c r="AD284" s="1009"/>
      <c r="AE284" s="1009"/>
      <c r="AF284" s="1009"/>
      <c r="AG284" s="1009"/>
      <c r="AH284" s="1009"/>
      <c r="AI284" s="1009"/>
      <c r="AJ284" s="1009"/>
      <c r="AK284" s="1009"/>
      <c r="AL284" s="1010"/>
    </row>
    <row r="285" spans="2:40" ht="13.5" hidden="1" customHeight="1">
      <c r="B285" s="1693"/>
      <c r="C285" s="1694"/>
      <c r="D285" s="1694"/>
      <c r="E285" s="1695"/>
      <c r="F285" s="1011"/>
      <c r="G285" s="1011"/>
      <c r="H285" s="1011"/>
      <c r="I285" s="1011"/>
      <c r="J285" s="1011"/>
      <c r="K285" s="1012"/>
      <c r="L285" s="1376" t="s">
        <v>406</v>
      </c>
      <c r="M285" s="1000"/>
      <c r="N285" s="1001"/>
      <c r="O285" s="315" t="s">
        <v>407</v>
      </c>
      <c r="P285" s="315" t="s">
        <v>407</v>
      </c>
      <c r="Q285" s="315" t="s">
        <v>407</v>
      </c>
      <c r="R285" s="315" t="s">
        <v>407</v>
      </c>
      <c r="S285" s="315" t="s">
        <v>407</v>
      </c>
      <c r="T285" s="315" t="s">
        <v>407</v>
      </c>
      <c r="U285" s="315" t="s">
        <v>407</v>
      </c>
      <c r="V285" s="315" t="s">
        <v>407</v>
      </c>
      <c r="W285" s="315" t="s">
        <v>407</v>
      </c>
      <c r="X285" s="315" t="s">
        <v>407</v>
      </c>
      <c r="Y285" s="315" t="s">
        <v>407</v>
      </c>
      <c r="Z285" s="315" t="s">
        <v>407</v>
      </c>
      <c r="AA285" s="315" t="s">
        <v>407</v>
      </c>
      <c r="AB285" s="315" t="s">
        <v>407</v>
      </c>
      <c r="AC285" s="315" t="s">
        <v>407</v>
      </c>
      <c r="AD285" s="315" t="s">
        <v>407</v>
      </c>
      <c r="AE285" s="315" t="s">
        <v>407</v>
      </c>
      <c r="AF285" s="315" t="s">
        <v>407</v>
      </c>
      <c r="AG285" s="315" t="s">
        <v>407</v>
      </c>
      <c r="AH285" s="315" t="s">
        <v>407</v>
      </c>
      <c r="AI285" s="1549"/>
      <c r="AJ285" s="1550"/>
      <c r="AK285" s="1550"/>
      <c r="AL285" s="1551"/>
    </row>
    <row r="286" spans="2:40" ht="25.5" customHeight="1">
      <c r="B286" s="1693"/>
      <c r="C286" s="1694"/>
      <c r="D286" s="1694"/>
      <c r="E286" s="1695"/>
      <c r="F286" s="954" t="s">
        <v>517</v>
      </c>
      <c r="G286" s="954"/>
      <c r="H286" s="954"/>
      <c r="I286" s="954"/>
      <c r="J286" s="954"/>
      <c r="K286" s="955"/>
      <c r="L286" s="1559"/>
      <c r="M286" s="1384"/>
      <c r="N286" s="1384"/>
      <c r="O286" s="1384"/>
      <c r="P286" s="1384"/>
      <c r="Q286" s="1384"/>
      <c r="R286" s="1384"/>
      <c r="S286" s="1384"/>
      <c r="T286" s="1384"/>
      <c r="U286" s="1385"/>
      <c r="V286" s="349"/>
      <c r="W286" s="1560"/>
      <c r="X286" s="1560"/>
      <c r="Y286" s="1560"/>
      <c r="Z286" s="1560"/>
      <c r="AA286" s="1560"/>
      <c r="AB286" s="1560"/>
      <c r="AC286" s="1560"/>
      <c r="AD286" s="1560"/>
      <c r="AE286" s="1560"/>
      <c r="AF286" s="1560"/>
      <c r="AG286" s="1560"/>
      <c r="AH286" s="1560"/>
      <c r="AI286" s="1560"/>
      <c r="AJ286" s="1560"/>
      <c r="AK286" s="1560"/>
      <c r="AL286" s="1561"/>
    </row>
    <row r="287" spans="2:40" ht="25.5" customHeight="1">
      <c r="B287" s="1693"/>
      <c r="C287" s="1694"/>
      <c r="D287" s="1694"/>
      <c r="E287" s="1695"/>
      <c r="F287" s="1237" t="s">
        <v>504</v>
      </c>
      <c r="G287" s="971"/>
      <c r="H287" s="971"/>
      <c r="I287" s="971"/>
      <c r="J287" s="971"/>
      <c r="K287" s="972"/>
      <c r="L287" s="962"/>
      <c r="M287" s="962"/>
      <c r="N287" s="962"/>
      <c r="O287" s="962"/>
      <c r="P287" s="962"/>
      <c r="Q287" s="962"/>
      <c r="R287" s="962"/>
      <c r="S287" s="962"/>
      <c r="T287" s="962"/>
      <c r="U287" s="963"/>
      <c r="V287" s="1556"/>
      <c r="W287" s="1557"/>
      <c r="X287" s="1557"/>
      <c r="Y287" s="1557"/>
      <c r="Z287" s="1557"/>
      <c r="AA287" s="1557"/>
      <c r="AB287" s="1557"/>
      <c r="AC287" s="1557"/>
      <c r="AD287" s="1557"/>
      <c r="AE287" s="1557"/>
      <c r="AF287" s="1557"/>
      <c r="AG287" s="1557"/>
      <c r="AH287" s="1557"/>
      <c r="AI287" s="1557"/>
      <c r="AJ287" s="1557"/>
      <c r="AK287" s="1557"/>
      <c r="AL287" s="1558"/>
    </row>
    <row r="288" spans="2:40" ht="25.5" customHeight="1">
      <c r="B288" s="1693"/>
      <c r="C288" s="1694"/>
      <c r="D288" s="1694"/>
      <c r="E288" s="1695"/>
      <c r="F288" s="1079"/>
      <c r="G288" s="973"/>
      <c r="H288" s="973"/>
      <c r="I288" s="973"/>
      <c r="J288" s="973"/>
      <c r="K288" s="1555"/>
      <c r="L288" s="394" t="s">
        <v>75</v>
      </c>
      <c r="M288" s="981"/>
      <c r="N288" s="981"/>
      <c r="O288" s="981"/>
      <c r="P288" s="981"/>
      <c r="Q288" s="1487" t="s">
        <v>7</v>
      </c>
      <c r="R288" s="1298"/>
      <c r="S288" s="1298"/>
      <c r="T288" s="1288"/>
      <c r="U288" s="1288"/>
      <c r="V288" s="1288"/>
      <c r="W288" s="1288"/>
      <c r="X288" s="1288"/>
      <c r="Y288" s="1288"/>
      <c r="Z288" s="1288"/>
      <c r="AA288" s="1288"/>
      <c r="AB288" s="1288"/>
      <c r="AC288" s="1288"/>
      <c r="AD288" s="1288"/>
      <c r="AE288" s="1288"/>
      <c r="AF288" s="1288"/>
      <c r="AG288" s="1288"/>
      <c r="AH288" s="1288"/>
      <c r="AI288" s="1288"/>
      <c r="AJ288" s="1288"/>
      <c r="AK288" s="1288"/>
      <c r="AL288" s="1289"/>
    </row>
    <row r="289" spans="2:40" ht="25.5" hidden="1" customHeight="1">
      <c r="B289" s="1693"/>
      <c r="C289" s="1694"/>
      <c r="D289" s="1694"/>
      <c r="E289" s="1695"/>
      <c r="F289" s="1080"/>
      <c r="G289" s="1081"/>
      <c r="H289" s="1081"/>
      <c r="I289" s="1081"/>
      <c r="J289" s="1081"/>
      <c r="K289" s="1082"/>
      <c r="L289" s="1376" t="s">
        <v>406</v>
      </c>
      <c r="M289" s="1000"/>
      <c r="N289" s="1001"/>
      <c r="O289" s="315" t="s">
        <v>407</v>
      </c>
      <c r="P289" s="315" t="s">
        <v>407</v>
      </c>
      <c r="Q289" s="333" t="s">
        <v>418</v>
      </c>
      <c r="R289" s="350" t="s">
        <v>407</v>
      </c>
      <c r="S289" s="350" t="s">
        <v>407</v>
      </c>
      <c r="T289" s="350" t="s">
        <v>407</v>
      </c>
      <c r="U289" s="350" t="s">
        <v>407</v>
      </c>
      <c r="V289" s="350" t="s">
        <v>407</v>
      </c>
      <c r="W289" s="350" t="s">
        <v>407</v>
      </c>
      <c r="X289" s="333" t="s">
        <v>418</v>
      </c>
      <c r="Y289" s="350" t="s">
        <v>407</v>
      </c>
      <c r="Z289" s="1552"/>
      <c r="AA289" s="1553"/>
      <c r="AB289" s="1553"/>
      <c r="AC289" s="1553"/>
      <c r="AD289" s="1553"/>
      <c r="AE289" s="1553"/>
      <c r="AF289" s="1553"/>
      <c r="AG289" s="1553"/>
      <c r="AH289" s="1553"/>
      <c r="AI289" s="1553"/>
      <c r="AJ289" s="1553"/>
      <c r="AK289" s="1553"/>
      <c r="AL289" s="1554"/>
    </row>
    <row r="290" spans="2:40" ht="25.5" customHeight="1">
      <c r="B290" s="1696"/>
      <c r="C290" s="1697"/>
      <c r="D290" s="1697"/>
      <c r="E290" s="1698"/>
      <c r="F290" s="954" t="s">
        <v>8</v>
      </c>
      <c r="G290" s="954"/>
      <c r="H290" s="954"/>
      <c r="I290" s="954"/>
      <c r="J290" s="954"/>
      <c r="K290" s="955"/>
      <c r="L290" s="1393"/>
      <c r="M290" s="981"/>
      <c r="N290" s="981"/>
      <c r="O290" s="1393"/>
      <c r="P290" s="1275"/>
      <c r="Q290" s="399" t="s">
        <v>400</v>
      </c>
      <c r="R290" s="1393"/>
      <c r="S290" s="1275"/>
      <c r="T290" s="397" t="s">
        <v>401</v>
      </c>
      <c r="U290" s="1393"/>
      <c r="V290" s="1275"/>
      <c r="W290" s="397" t="s">
        <v>402</v>
      </c>
      <c r="X290" s="940"/>
      <c r="Y290" s="940"/>
      <c r="Z290" s="940"/>
      <c r="AA290" s="940"/>
      <c r="AB290" s="940"/>
      <c r="AC290" s="940"/>
      <c r="AD290" s="940"/>
      <c r="AE290" s="940"/>
      <c r="AF290" s="940"/>
      <c r="AG290" s="940"/>
      <c r="AH290" s="940"/>
      <c r="AI290" s="940"/>
      <c r="AJ290" s="940"/>
      <c r="AK290" s="940"/>
      <c r="AL290" s="941"/>
      <c r="AN290" s="458" t="s">
        <v>5178</v>
      </c>
    </row>
    <row r="291" spans="2:40" ht="25.5" customHeight="1">
      <c r="B291" s="1690" t="s">
        <v>5130</v>
      </c>
      <c r="C291" s="1691"/>
      <c r="D291" s="1691"/>
      <c r="E291" s="1692"/>
      <c r="F291" s="988" t="s">
        <v>59</v>
      </c>
      <c r="G291" s="988"/>
      <c r="H291" s="988"/>
      <c r="I291" s="988"/>
      <c r="J291" s="988"/>
      <c r="K291" s="989"/>
      <c r="L291" s="1454"/>
      <c r="M291" s="991"/>
      <c r="N291" s="991"/>
      <c r="O291" s="991"/>
      <c r="P291" s="991"/>
      <c r="Q291" s="991"/>
      <c r="R291" s="991"/>
      <c r="S291" s="991"/>
      <c r="T291" s="991"/>
      <c r="U291" s="992"/>
      <c r="V291" s="1457" t="s">
        <v>443</v>
      </c>
      <c r="W291" s="1009"/>
      <c r="X291" s="1009"/>
      <c r="Y291" s="1009"/>
      <c r="Z291" s="1009"/>
      <c r="AA291" s="1009"/>
      <c r="AB291" s="1009"/>
      <c r="AC291" s="1009"/>
      <c r="AD291" s="1009"/>
      <c r="AE291" s="1009"/>
      <c r="AF291" s="1009"/>
      <c r="AG291" s="1009"/>
      <c r="AH291" s="1009"/>
      <c r="AI291" s="1009"/>
      <c r="AJ291" s="1009"/>
      <c r="AK291" s="1009"/>
      <c r="AL291" s="1010"/>
    </row>
    <row r="292" spans="2:40" ht="13.5" hidden="1" customHeight="1">
      <c r="B292" s="1693"/>
      <c r="C292" s="1694"/>
      <c r="D292" s="1694"/>
      <c r="E292" s="1695"/>
      <c r="F292" s="996"/>
      <c r="G292" s="997"/>
      <c r="H292" s="997"/>
      <c r="I292" s="997"/>
      <c r="J292" s="997"/>
      <c r="K292" s="1548"/>
      <c r="L292" s="1376" t="s">
        <v>406</v>
      </c>
      <c r="M292" s="1000"/>
      <c r="N292" s="1001"/>
      <c r="O292" s="315" t="s">
        <v>407</v>
      </c>
      <c r="P292" s="315" t="s">
        <v>407</v>
      </c>
      <c r="Q292" s="315" t="s">
        <v>407</v>
      </c>
      <c r="R292" s="315" t="s">
        <v>407</v>
      </c>
      <c r="S292" s="315" t="s">
        <v>407</v>
      </c>
      <c r="T292" s="315" t="s">
        <v>407</v>
      </c>
      <c r="U292" s="315" t="s">
        <v>407</v>
      </c>
      <c r="V292" s="315" t="s">
        <v>407</v>
      </c>
      <c r="W292" s="315" t="s">
        <v>407</v>
      </c>
      <c r="X292" s="315" t="s">
        <v>407</v>
      </c>
      <c r="Y292" s="315" t="s">
        <v>407</v>
      </c>
      <c r="Z292" s="315" t="s">
        <v>407</v>
      </c>
      <c r="AA292" s="315" t="s">
        <v>407</v>
      </c>
      <c r="AB292" s="315" t="s">
        <v>407</v>
      </c>
      <c r="AC292" s="315" t="s">
        <v>407</v>
      </c>
      <c r="AD292" s="315" t="s">
        <v>407</v>
      </c>
      <c r="AE292" s="315" t="s">
        <v>407</v>
      </c>
      <c r="AF292" s="315" t="s">
        <v>407</v>
      </c>
      <c r="AG292" s="315" t="s">
        <v>407</v>
      </c>
      <c r="AH292" s="315" t="s">
        <v>407</v>
      </c>
      <c r="AI292" s="1549"/>
      <c r="AJ292" s="1550"/>
      <c r="AK292" s="1550"/>
      <c r="AL292" s="1551"/>
    </row>
    <row r="293" spans="2:40" ht="25.5" customHeight="1">
      <c r="B293" s="1693"/>
      <c r="C293" s="1694"/>
      <c r="D293" s="1694"/>
      <c r="E293" s="1695"/>
      <c r="F293" s="1237" t="s">
        <v>5126</v>
      </c>
      <c r="G293" s="971"/>
      <c r="H293" s="971"/>
      <c r="I293" s="971"/>
      <c r="J293" s="971"/>
      <c r="K293" s="972"/>
      <c r="L293" s="1390"/>
      <c r="M293" s="1007"/>
      <c r="N293" s="1007"/>
      <c r="O293" s="1007"/>
      <c r="P293" s="1007"/>
      <c r="Q293" s="1007"/>
      <c r="R293" s="1007"/>
      <c r="S293" s="1007"/>
      <c r="T293" s="1007"/>
      <c r="U293" s="1007"/>
      <c r="V293" s="1007"/>
      <c r="W293" s="1007"/>
      <c r="X293" s="1007"/>
      <c r="Y293" s="1008"/>
      <c r="Z293" s="1009" t="s">
        <v>444</v>
      </c>
      <c r="AA293" s="1009"/>
      <c r="AB293" s="1009"/>
      <c r="AC293" s="1009"/>
      <c r="AD293" s="1009"/>
      <c r="AE293" s="1009"/>
      <c r="AF293" s="1009"/>
      <c r="AG293" s="1009"/>
      <c r="AH293" s="1009"/>
      <c r="AI293" s="1009"/>
      <c r="AJ293" s="1009"/>
      <c r="AK293" s="1009"/>
      <c r="AL293" s="1010"/>
    </row>
    <row r="294" spans="2:40" ht="13.5" hidden="1" customHeight="1">
      <c r="B294" s="1693"/>
      <c r="C294" s="1694"/>
      <c r="D294" s="1694"/>
      <c r="E294" s="1695"/>
      <c r="F294" s="1011"/>
      <c r="G294" s="1011"/>
      <c r="H294" s="1011"/>
      <c r="I294" s="1011"/>
      <c r="J294" s="1011"/>
      <c r="K294" s="1012"/>
      <c r="L294" s="1376" t="s">
        <v>406</v>
      </c>
      <c r="M294" s="1000"/>
      <c r="N294" s="1001"/>
      <c r="O294" s="315" t="s">
        <v>407</v>
      </c>
      <c r="P294" s="315" t="s">
        <v>407</v>
      </c>
      <c r="Q294" s="315" t="s">
        <v>407</v>
      </c>
      <c r="R294" s="315" t="s">
        <v>407</v>
      </c>
      <c r="S294" s="315" t="s">
        <v>407</v>
      </c>
      <c r="T294" s="315" t="s">
        <v>407</v>
      </c>
      <c r="U294" s="315" t="s">
        <v>407</v>
      </c>
      <c r="V294" s="315" t="s">
        <v>407</v>
      </c>
      <c r="W294" s="315" t="s">
        <v>407</v>
      </c>
      <c r="X294" s="315" t="s">
        <v>407</v>
      </c>
      <c r="Y294" s="315" t="s">
        <v>407</v>
      </c>
      <c r="Z294" s="315" t="s">
        <v>407</v>
      </c>
      <c r="AA294" s="315" t="s">
        <v>407</v>
      </c>
      <c r="AB294" s="315" t="s">
        <v>407</v>
      </c>
      <c r="AC294" s="315" t="s">
        <v>407</v>
      </c>
      <c r="AD294" s="315" t="s">
        <v>407</v>
      </c>
      <c r="AE294" s="315" t="s">
        <v>407</v>
      </c>
      <c r="AF294" s="315" t="s">
        <v>407</v>
      </c>
      <c r="AG294" s="315" t="s">
        <v>407</v>
      </c>
      <c r="AH294" s="315" t="s">
        <v>407</v>
      </c>
      <c r="AI294" s="1549"/>
      <c r="AJ294" s="1550"/>
      <c r="AK294" s="1550"/>
      <c r="AL294" s="1551"/>
    </row>
    <row r="295" spans="2:40" ht="25.5" customHeight="1">
      <c r="B295" s="1693"/>
      <c r="C295" s="1694"/>
      <c r="D295" s="1694"/>
      <c r="E295" s="1695"/>
      <c r="F295" s="954" t="s">
        <v>517</v>
      </c>
      <c r="G295" s="954"/>
      <c r="H295" s="954"/>
      <c r="I295" s="954"/>
      <c r="J295" s="954"/>
      <c r="K295" s="955"/>
      <c r="L295" s="1559"/>
      <c r="M295" s="1384"/>
      <c r="N295" s="1384"/>
      <c r="O295" s="1384"/>
      <c r="P295" s="1384"/>
      <c r="Q295" s="1384"/>
      <c r="R295" s="1384"/>
      <c r="S295" s="1384"/>
      <c r="T295" s="1384"/>
      <c r="U295" s="1385"/>
      <c r="V295" s="349"/>
      <c r="W295" s="1560"/>
      <c r="X295" s="1560"/>
      <c r="Y295" s="1560"/>
      <c r="Z295" s="1560"/>
      <c r="AA295" s="1560"/>
      <c r="AB295" s="1560"/>
      <c r="AC295" s="1560"/>
      <c r="AD295" s="1560"/>
      <c r="AE295" s="1560"/>
      <c r="AF295" s="1560"/>
      <c r="AG295" s="1560"/>
      <c r="AH295" s="1560"/>
      <c r="AI295" s="1560"/>
      <c r="AJ295" s="1560"/>
      <c r="AK295" s="1560"/>
      <c r="AL295" s="1561"/>
    </row>
    <row r="296" spans="2:40" ht="25.5" customHeight="1">
      <c r="B296" s="1693"/>
      <c r="C296" s="1694"/>
      <c r="D296" s="1694"/>
      <c r="E296" s="1695"/>
      <c r="F296" s="1237" t="s">
        <v>504</v>
      </c>
      <c r="G296" s="971"/>
      <c r="H296" s="971"/>
      <c r="I296" s="971"/>
      <c r="J296" s="971"/>
      <c r="K296" s="972"/>
      <c r="L296" s="962"/>
      <c r="M296" s="962"/>
      <c r="N296" s="962"/>
      <c r="O296" s="962"/>
      <c r="P296" s="962"/>
      <c r="Q296" s="962"/>
      <c r="R296" s="962"/>
      <c r="S296" s="962"/>
      <c r="T296" s="962"/>
      <c r="U296" s="963"/>
      <c r="V296" s="1556"/>
      <c r="W296" s="1557"/>
      <c r="X296" s="1557"/>
      <c r="Y296" s="1557"/>
      <c r="Z296" s="1557"/>
      <c r="AA296" s="1557"/>
      <c r="AB296" s="1557"/>
      <c r="AC296" s="1557"/>
      <c r="AD296" s="1557"/>
      <c r="AE296" s="1557"/>
      <c r="AF296" s="1557"/>
      <c r="AG296" s="1557"/>
      <c r="AH296" s="1557"/>
      <c r="AI296" s="1557"/>
      <c r="AJ296" s="1557"/>
      <c r="AK296" s="1557"/>
      <c r="AL296" s="1558"/>
    </row>
    <row r="297" spans="2:40" ht="25.5" customHeight="1">
      <c r="B297" s="1693"/>
      <c r="C297" s="1694"/>
      <c r="D297" s="1694"/>
      <c r="E297" s="1695"/>
      <c r="F297" s="1079"/>
      <c r="G297" s="973"/>
      <c r="H297" s="973"/>
      <c r="I297" s="973"/>
      <c r="J297" s="973"/>
      <c r="K297" s="1555"/>
      <c r="L297" s="394" t="s">
        <v>75</v>
      </c>
      <c r="M297" s="981"/>
      <c r="N297" s="981"/>
      <c r="O297" s="981"/>
      <c r="P297" s="981"/>
      <c r="Q297" s="1487" t="s">
        <v>7</v>
      </c>
      <c r="R297" s="1298"/>
      <c r="S297" s="1298"/>
      <c r="T297" s="1288"/>
      <c r="U297" s="1288"/>
      <c r="V297" s="1288"/>
      <c r="W297" s="1288"/>
      <c r="X297" s="1288"/>
      <c r="Y297" s="1288"/>
      <c r="Z297" s="1288"/>
      <c r="AA297" s="1288"/>
      <c r="AB297" s="1288"/>
      <c r="AC297" s="1288"/>
      <c r="AD297" s="1288"/>
      <c r="AE297" s="1288"/>
      <c r="AF297" s="1288"/>
      <c r="AG297" s="1288"/>
      <c r="AH297" s="1288"/>
      <c r="AI297" s="1288"/>
      <c r="AJ297" s="1288"/>
      <c r="AK297" s="1288"/>
      <c r="AL297" s="1289"/>
    </row>
    <row r="298" spans="2:40" ht="13.5" hidden="1" customHeight="1">
      <c r="B298" s="1693"/>
      <c r="C298" s="1694"/>
      <c r="D298" s="1694"/>
      <c r="E298" s="1695"/>
      <c r="F298" s="1080"/>
      <c r="G298" s="1081"/>
      <c r="H298" s="1081"/>
      <c r="I298" s="1081"/>
      <c r="J298" s="1081"/>
      <c r="K298" s="1082"/>
      <c r="L298" s="1376" t="s">
        <v>406</v>
      </c>
      <c r="M298" s="1000"/>
      <c r="N298" s="1001"/>
      <c r="O298" s="315" t="s">
        <v>407</v>
      </c>
      <c r="P298" s="315" t="s">
        <v>407</v>
      </c>
      <c r="Q298" s="333" t="s">
        <v>418</v>
      </c>
      <c r="R298" s="350" t="s">
        <v>407</v>
      </c>
      <c r="S298" s="350" t="s">
        <v>407</v>
      </c>
      <c r="T298" s="350" t="s">
        <v>407</v>
      </c>
      <c r="U298" s="350" t="s">
        <v>407</v>
      </c>
      <c r="V298" s="350" t="s">
        <v>407</v>
      </c>
      <c r="W298" s="350" t="s">
        <v>407</v>
      </c>
      <c r="X298" s="333" t="s">
        <v>418</v>
      </c>
      <c r="Y298" s="350" t="s">
        <v>407</v>
      </c>
      <c r="Z298" s="1552"/>
      <c r="AA298" s="1553"/>
      <c r="AB298" s="1553"/>
      <c r="AC298" s="1553"/>
      <c r="AD298" s="1553"/>
      <c r="AE298" s="1553"/>
      <c r="AF298" s="1553"/>
      <c r="AG298" s="1553"/>
      <c r="AH298" s="1553"/>
      <c r="AI298" s="1553"/>
      <c r="AJ298" s="1553"/>
      <c r="AK298" s="1553"/>
      <c r="AL298" s="1554"/>
    </row>
    <row r="299" spans="2:40" ht="25.5" customHeight="1">
      <c r="B299" s="1696"/>
      <c r="C299" s="1697"/>
      <c r="D299" s="1697"/>
      <c r="E299" s="1698"/>
      <c r="F299" s="954" t="s">
        <v>8</v>
      </c>
      <c r="G299" s="954"/>
      <c r="H299" s="954"/>
      <c r="I299" s="954"/>
      <c r="J299" s="954"/>
      <c r="K299" s="955"/>
      <c r="L299" s="1393"/>
      <c r="M299" s="981"/>
      <c r="N299" s="981"/>
      <c r="O299" s="1393"/>
      <c r="P299" s="1275"/>
      <c r="Q299" s="399" t="s">
        <v>400</v>
      </c>
      <c r="R299" s="1393"/>
      <c r="S299" s="1275"/>
      <c r="T299" s="397" t="s">
        <v>401</v>
      </c>
      <c r="U299" s="1393"/>
      <c r="V299" s="1275"/>
      <c r="W299" s="397" t="s">
        <v>402</v>
      </c>
      <c r="X299" s="940"/>
      <c r="Y299" s="940"/>
      <c r="Z299" s="940"/>
      <c r="AA299" s="940"/>
      <c r="AB299" s="940"/>
      <c r="AC299" s="940"/>
      <c r="AD299" s="940"/>
      <c r="AE299" s="940"/>
      <c r="AF299" s="940"/>
      <c r="AG299" s="940"/>
      <c r="AH299" s="940"/>
      <c r="AI299" s="940"/>
      <c r="AJ299" s="940"/>
      <c r="AK299" s="940"/>
      <c r="AL299" s="941"/>
    </row>
    <row r="300" spans="2:40" ht="25.5" customHeight="1">
      <c r="B300" s="1690" t="s">
        <v>5131</v>
      </c>
      <c r="C300" s="1691"/>
      <c r="D300" s="1691"/>
      <c r="E300" s="1692"/>
      <c r="F300" s="988" t="s">
        <v>59</v>
      </c>
      <c r="G300" s="988"/>
      <c r="H300" s="988"/>
      <c r="I300" s="988"/>
      <c r="J300" s="988"/>
      <c r="K300" s="989"/>
      <c r="L300" s="1454"/>
      <c r="M300" s="991"/>
      <c r="N300" s="991"/>
      <c r="O300" s="991"/>
      <c r="P300" s="991"/>
      <c r="Q300" s="991"/>
      <c r="R300" s="991"/>
      <c r="S300" s="991"/>
      <c r="T300" s="991"/>
      <c r="U300" s="992"/>
      <c r="V300" s="1457" t="s">
        <v>443</v>
      </c>
      <c r="W300" s="1009"/>
      <c r="X300" s="1009"/>
      <c r="Y300" s="1009"/>
      <c r="Z300" s="1009"/>
      <c r="AA300" s="1009"/>
      <c r="AB300" s="1009"/>
      <c r="AC300" s="1009"/>
      <c r="AD300" s="1009"/>
      <c r="AE300" s="1009"/>
      <c r="AF300" s="1009"/>
      <c r="AG300" s="1009"/>
      <c r="AH300" s="1009"/>
      <c r="AI300" s="1009"/>
      <c r="AJ300" s="1009"/>
      <c r="AK300" s="1009"/>
      <c r="AL300" s="1010"/>
      <c r="AN300" s="458" t="s">
        <v>5178</v>
      </c>
    </row>
    <row r="301" spans="2:40" ht="13.5" hidden="1" customHeight="1">
      <c r="B301" s="1693"/>
      <c r="C301" s="1694"/>
      <c r="D301" s="1694"/>
      <c r="E301" s="1695"/>
      <c r="F301" s="996"/>
      <c r="G301" s="997"/>
      <c r="H301" s="997"/>
      <c r="I301" s="997"/>
      <c r="J301" s="997"/>
      <c r="K301" s="1548"/>
      <c r="L301" s="1376" t="s">
        <v>406</v>
      </c>
      <c r="M301" s="1000"/>
      <c r="N301" s="1001"/>
      <c r="O301" s="315" t="s">
        <v>407</v>
      </c>
      <c r="P301" s="315" t="s">
        <v>407</v>
      </c>
      <c r="Q301" s="315" t="s">
        <v>407</v>
      </c>
      <c r="R301" s="315" t="s">
        <v>407</v>
      </c>
      <c r="S301" s="315" t="s">
        <v>407</v>
      </c>
      <c r="T301" s="315" t="s">
        <v>407</v>
      </c>
      <c r="U301" s="315" t="s">
        <v>407</v>
      </c>
      <c r="V301" s="315" t="s">
        <v>407</v>
      </c>
      <c r="W301" s="315" t="s">
        <v>407</v>
      </c>
      <c r="X301" s="315" t="s">
        <v>407</v>
      </c>
      <c r="Y301" s="315" t="s">
        <v>407</v>
      </c>
      <c r="Z301" s="315" t="s">
        <v>407</v>
      </c>
      <c r="AA301" s="315" t="s">
        <v>407</v>
      </c>
      <c r="AB301" s="315" t="s">
        <v>407</v>
      </c>
      <c r="AC301" s="315" t="s">
        <v>407</v>
      </c>
      <c r="AD301" s="315" t="s">
        <v>407</v>
      </c>
      <c r="AE301" s="315" t="s">
        <v>407</v>
      </c>
      <c r="AF301" s="315" t="s">
        <v>407</v>
      </c>
      <c r="AG301" s="315" t="s">
        <v>407</v>
      </c>
      <c r="AH301" s="315" t="s">
        <v>407</v>
      </c>
      <c r="AI301" s="1549"/>
      <c r="AJ301" s="1550"/>
      <c r="AK301" s="1550"/>
      <c r="AL301" s="1551"/>
    </row>
    <row r="302" spans="2:40" ht="25.5" customHeight="1">
      <c r="B302" s="1693"/>
      <c r="C302" s="1694"/>
      <c r="D302" s="1694"/>
      <c r="E302" s="1695"/>
      <c r="F302" s="1237" t="s">
        <v>5126</v>
      </c>
      <c r="G302" s="971"/>
      <c r="H302" s="971"/>
      <c r="I302" s="971"/>
      <c r="J302" s="971"/>
      <c r="K302" s="972"/>
      <c r="L302" s="1390"/>
      <c r="M302" s="1007"/>
      <c r="N302" s="1007"/>
      <c r="O302" s="1007"/>
      <c r="P302" s="1007"/>
      <c r="Q302" s="1007"/>
      <c r="R302" s="1007"/>
      <c r="S302" s="1007"/>
      <c r="T302" s="1007"/>
      <c r="U302" s="1007"/>
      <c r="V302" s="1007"/>
      <c r="W302" s="1007"/>
      <c r="X302" s="1007"/>
      <c r="Y302" s="1008"/>
      <c r="Z302" s="1009" t="s">
        <v>444</v>
      </c>
      <c r="AA302" s="1009"/>
      <c r="AB302" s="1009"/>
      <c r="AC302" s="1009"/>
      <c r="AD302" s="1009"/>
      <c r="AE302" s="1009"/>
      <c r="AF302" s="1009"/>
      <c r="AG302" s="1009"/>
      <c r="AH302" s="1009"/>
      <c r="AI302" s="1009"/>
      <c r="AJ302" s="1009"/>
      <c r="AK302" s="1009"/>
      <c r="AL302" s="1010"/>
    </row>
    <row r="303" spans="2:40" ht="13.5" hidden="1" customHeight="1">
      <c r="B303" s="1693"/>
      <c r="C303" s="1694"/>
      <c r="D303" s="1694"/>
      <c r="E303" s="1695"/>
      <c r="F303" s="1011"/>
      <c r="G303" s="1011"/>
      <c r="H303" s="1011"/>
      <c r="I303" s="1011"/>
      <c r="J303" s="1011"/>
      <c r="K303" s="1012"/>
      <c r="L303" s="1376" t="s">
        <v>406</v>
      </c>
      <c r="M303" s="1000"/>
      <c r="N303" s="1001"/>
      <c r="O303" s="315" t="s">
        <v>407</v>
      </c>
      <c r="P303" s="315" t="s">
        <v>407</v>
      </c>
      <c r="Q303" s="315" t="s">
        <v>407</v>
      </c>
      <c r="R303" s="315" t="s">
        <v>407</v>
      </c>
      <c r="S303" s="315" t="s">
        <v>407</v>
      </c>
      <c r="T303" s="315" t="s">
        <v>407</v>
      </c>
      <c r="U303" s="315" t="s">
        <v>407</v>
      </c>
      <c r="V303" s="315" t="s">
        <v>407</v>
      </c>
      <c r="W303" s="315" t="s">
        <v>407</v>
      </c>
      <c r="X303" s="315" t="s">
        <v>407</v>
      </c>
      <c r="Y303" s="315" t="s">
        <v>407</v>
      </c>
      <c r="Z303" s="315" t="s">
        <v>407</v>
      </c>
      <c r="AA303" s="315" t="s">
        <v>407</v>
      </c>
      <c r="AB303" s="315" t="s">
        <v>407</v>
      </c>
      <c r="AC303" s="315" t="s">
        <v>407</v>
      </c>
      <c r="AD303" s="315" t="s">
        <v>407</v>
      </c>
      <c r="AE303" s="315" t="s">
        <v>407</v>
      </c>
      <c r="AF303" s="315" t="s">
        <v>407</v>
      </c>
      <c r="AG303" s="315" t="s">
        <v>407</v>
      </c>
      <c r="AH303" s="315" t="s">
        <v>407</v>
      </c>
      <c r="AI303" s="1549"/>
      <c r="AJ303" s="1550"/>
      <c r="AK303" s="1550"/>
      <c r="AL303" s="1551"/>
    </row>
    <row r="304" spans="2:40" ht="25.5" customHeight="1">
      <c r="B304" s="1693"/>
      <c r="C304" s="1694"/>
      <c r="D304" s="1694"/>
      <c r="E304" s="1695"/>
      <c r="F304" s="954" t="s">
        <v>517</v>
      </c>
      <c r="G304" s="954"/>
      <c r="H304" s="954"/>
      <c r="I304" s="954"/>
      <c r="J304" s="954"/>
      <c r="K304" s="955"/>
      <c r="L304" s="1559"/>
      <c r="M304" s="1384"/>
      <c r="N304" s="1384"/>
      <c r="O304" s="1384"/>
      <c r="P304" s="1384"/>
      <c r="Q304" s="1384"/>
      <c r="R304" s="1384"/>
      <c r="S304" s="1384"/>
      <c r="T304" s="1384"/>
      <c r="U304" s="1385"/>
      <c r="V304" s="349"/>
      <c r="W304" s="1560"/>
      <c r="X304" s="1560"/>
      <c r="Y304" s="1560"/>
      <c r="Z304" s="1560"/>
      <c r="AA304" s="1560"/>
      <c r="AB304" s="1560"/>
      <c r="AC304" s="1560"/>
      <c r="AD304" s="1560"/>
      <c r="AE304" s="1560"/>
      <c r="AF304" s="1560"/>
      <c r="AG304" s="1560"/>
      <c r="AH304" s="1560"/>
      <c r="AI304" s="1560"/>
      <c r="AJ304" s="1560"/>
      <c r="AK304" s="1560"/>
      <c r="AL304" s="1561"/>
    </row>
    <row r="305" spans="2:40" ht="25.5" customHeight="1">
      <c r="B305" s="1693"/>
      <c r="C305" s="1694"/>
      <c r="D305" s="1694"/>
      <c r="E305" s="1695"/>
      <c r="F305" s="1237" t="s">
        <v>504</v>
      </c>
      <c r="G305" s="971"/>
      <c r="H305" s="971"/>
      <c r="I305" s="971"/>
      <c r="J305" s="971"/>
      <c r="K305" s="972"/>
      <c r="L305" s="962"/>
      <c r="M305" s="962"/>
      <c r="N305" s="962"/>
      <c r="O305" s="962"/>
      <c r="P305" s="962"/>
      <c r="Q305" s="962"/>
      <c r="R305" s="962"/>
      <c r="S305" s="962"/>
      <c r="T305" s="962"/>
      <c r="U305" s="963"/>
      <c r="V305" s="1556"/>
      <c r="W305" s="1557"/>
      <c r="X305" s="1557"/>
      <c r="Y305" s="1557"/>
      <c r="Z305" s="1557"/>
      <c r="AA305" s="1557"/>
      <c r="AB305" s="1557"/>
      <c r="AC305" s="1557"/>
      <c r="AD305" s="1557"/>
      <c r="AE305" s="1557"/>
      <c r="AF305" s="1557"/>
      <c r="AG305" s="1557"/>
      <c r="AH305" s="1557"/>
      <c r="AI305" s="1557"/>
      <c r="AJ305" s="1557"/>
      <c r="AK305" s="1557"/>
      <c r="AL305" s="1558"/>
    </row>
    <row r="306" spans="2:40" ht="25.5" customHeight="1">
      <c r="B306" s="1693"/>
      <c r="C306" s="1694"/>
      <c r="D306" s="1694"/>
      <c r="E306" s="1695"/>
      <c r="F306" s="1079"/>
      <c r="G306" s="973"/>
      <c r="H306" s="973"/>
      <c r="I306" s="973"/>
      <c r="J306" s="973"/>
      <c r="K306" s="1555"/>
      <c r="L306" s="394" t="s">
        <v>75</v>
      </c>
      <c r="M306" s="981"/>
      <c r="N306" s="981"/>
      <c r="O306" s="981"/>
      <c r="P306" s="981"/>
      <c r="Q306" s="1487" t="s">
        <v>7</v>
      </c>
      <c r="R306" s="1298"/>
      <c r="S306" s="1298"/>
      <c r="T306" s="1288"/>
      <c r="U306" s="1288"/>
      <c r="V306" s="1288"/>
      <c r="W306" s="1288"/>
      <c r="X306" s="1288"/>
      <c r="Y306" s="1288"/>
      <c r="Z306" s="1288"/>
      <c r="AA306" s="1288"/>
      <c r="AB306" s="1288"/>
      <c r="AC306" s="1288"/>
      <c r="AD306" s="1288"/>
      <c r="AE306" s="1288"/>
      <c r="AF306" s="1288"/>
      <c r="AG306" s="1288"/>
      <c r="AH306" s="1288"/>
      <c r="AI306" s="1288"/>
      <c r="AJ306" s="1288"/>
      <c r="AK306" s="1288"/>
      <c r="AL306" s="1289"/>
    </row>
    <row r="307" spans="2:40" ht="13.5" hidden="1" customHeight="1">
      <c r="B307" s="1693"/>
      <c r="C307" s="1694"/>
      <c r="D307" s="1694"/>
      <c r="E307" s="1695"/>
      <c r="F307" s="1080"/>
      <c r="G307" s="1081"/>
      <c r="H307" s="1081"/>
      <c r="I307" s="1081"/>
      <c r="J307" s="1081"/>
      <c r="K307" s="1082"/>
      <c r="L307" s="1376" t="s">
        <v>406</v>
      </c>
      <c r="M307" s="1000"/>
      <c r="N307" s="1001"/>
      <c r="O307" s="315" t="s">
        <v>407</v>
      </c>
      <c r="P307" s="315" t="s">
        <v>407</v>
      </c>
      <c r="Q307" s="333" t="s">
        <v>418</v>
      </c>
      <c r="R307" s="350" t="s">
        <v>407</v>
      </c>
      <c r="S307" s="350" t="s">
        <v>407</v>
      </c>
      <c r="T307" s="350" t="s">
        <v>407</v>
      </c>
      <c r="U307" s="350" t="s">
        <v>407</v>
      </c>
      <c r="V307" s="350" t="s">
        <v>407</v>
      </c>
      <c r="W307" s="350" t="s">
        <v>407</v>
      </c>
      <c r="X307" s="333" t="s">
        <v>418</v>
      </c>
      <c r="Y307" s="350" t="s">
        <v>407</v>
      </c>
      <c r="Z307" s="1552"/>
      <c r="AA307" s="1553"/>
      <c r="AB307" s="1553"/>
      <c r="AC307" s="1553"/>
      <c r="AD307" s="1553"/>
      <c r="AE307" s="1553"/>
      <c r="AF307" s="1553"/>
      <c r="AG307" s="1553"/>
      <c r="AH307" s="1553"/>
      <c r="AI307" s="1553"/>
      <c r="AJ307" s="1553"/>
      <c r="AK307" s="1553"/>
      <c r="AL307" s="1554"/>
    </row>
    <row r="308" spans="2:40" ht="25.5" customHeight="1">
      <c r="B308" s="1696"/>
      <c r="C308" s="1697"/>
      <c r="D308" s="1697"/>
      <c r="E308" s="1698"/>
      <c r="F308" s="954" t="s">
        <v>8</v>
      </c>
      <c r="G308" s="954"/>
      <c r="H308" s="954"/>
      <c r="I308" s="954"/>
      <c r="J308" s="954"/>
      <c r="K308" s="955"/>
      <c r="L308" s="1393"/>
      <c r="M308" s="981"/>
      <c r="N308" s="981"/>
      <c r="O308" s="1393"/>
      <c r="P308" s="1275"/>
      <c r="Q308" s="399" t="s">
        <v>400</v>
      </c>
      <c r="R308" s="1393"/>
      <c r="S308" s="1275"/>
      <c r="T308" s="397" t="s">
        <v>401</v>
      </c>
      <c r="U308" s="1393"/>
      <c r="V308" s="1275"/>
      <c r="W308" s="397" t="s">
        <v>402</v>
      </c>
      <c r="X308" s="940"/>
      <c r="Y308" s="940"/>
      <c r="Z308" s="940"/>
      <c r="AA308" s="940"/>
      <c r="AB308" s="940"/>
      <c r="AC308" s="940"/>
      <c r="AD308" s="940"/>
      <c r="AE308" s="940"/>
      <c r="AF308" s="940"/>
      <c r="AG308" s="940"/>
      <c r="AH308" s="940"/>
      <c r="AI308" s="940"/>
      <c r="AJ308" s="940"/>
      <c r="AK308" s="940"/>
      <c r="AL308" s="941"/>
      <c r="AN308" s="458" t="s">
        <v>5178</v>
      </c>
    </row>
    <row r="309" spans="2:40" ht="25.5" customHeight="1">
      <c r="B309" s="1690" t="s">
        <v>5132</v>
      </c>
      <c r="C309" s="1691"/>
      <c r="D309" s="1691"/>
      <c r="E309" s="1692"/>
      <c r="F309" s="988" t="s">
        <v>59</v>
      </c>
      <c r="G309" s="988"/>
      <c r="H309" s="988"/>
      <c r="I309" s="988"/>
      <c r="J309" s="988"/>
      <c r="K309" s="989"/>
      <c r="L309" s="990"/>
      <c r="M309" s="991"/>
      <c r="N309" s="991"/>
      <c r="O309" s="991"/>
      <c r="P309" s="991"/>
      <c r="Q309" s="991"/>
      <c r="R309" s="991"/>
      <c r="S309" s="991"/>
      <c r="T309" s="991"/>
      <c r="U309" s="992"/>
      <c r="V309" s="1563" t="s">
        <v>443</v>
      </c>
      <c r="W309" s="1009"/>
      <c r="X309" s="1009"/>
      <c r="Y309" s="1009"/>
      <c r="Z309" s="1009"/>
      <c r="AA309" s="1009"/>
      <c r="AB309" s="1009"/>
      <c r="AC309" s="1009"/>
      <c r="AD309" s="1009"/>
      <c r="AE309" s="1009"/>
      <c r="AF309" s="1009"/>
      <c r="AG309" s="1009"/>
      <c r="AH309" s="1009"/>
      <c r="AI309" s="1009"/>
      <c r="AJ309" s="1009"/>
      <c r="AK309" s="1009"/>
      <c r="AL309" s="1010"/>
    </row>
    <row r="310" spans="2:40" ht="13.5" hidden="1" customHeight="1">
      <c r="B310" s="1693"/>
      <c r="C310" s="1694"/>
      <c r="D310" s="1694"/>
      <c r="E310" s="1699"/>
      <c r="F310" s="996"/>
      <c r="G310" s="997"/>
      <c r="H310" s="997"/>
      <c r="I310" s="997"/>
      <c r="J310" s="997"/>
      <c r="K310" s="998"/>
      <c r="L310" s="999" t="s">
        <v>406</v>
      </c>
      <c r="M310" s="1000"/>
      <c r="N310" s="1001"/>
      <c r="O310" s="402" t="s">
        <v>407</v>
      </c>
      <c r="P310" s="402" t="s">
        <v>407</v>
      </c>
      <c r="Q310" s="402" t="s">
        <v>407</v>
      </c>
      <c r="R310" s="402" t="s">
        <v>407</v>
      </c>
      <c r="S310" s="402" t="s">
        <v>407</v>
      </c>
      <c r="T310" s="402" t="s">
        <v>407</v>
      </c>
      <c r="U310" s="402" t="s">
        <v>407</v>
      </c>
      <c r="V310" s="402" t="s">
        <v>407</v>
      </c>
      <c r="W310" s="402" t="s">
        <v>407</v>
      </c>
      <c r="X310" s="402" t="s">
        <v>407</v>
      </c>
      <c r="Y310" s="402" t="s">
        <v>407</v>
      </c>
      <c r="Z310" s="402" t="s">
        <v>407</v>
      </c>
      <c r="AA310" s="402" t="s">
        <v>407</v>
      </c>
      <c r="AB310" s="402" t="s">
        <v>407</v>
      </c>
      <c r="AC310" s="402" t="s">
        <v>407</v>
      </c>
      <c r="AD310" s="402" t="s">
        <v>407</v>
      </c>
      <c r="AE310" s="402" t="s">
        <v>407</v>
      </c>
      <c r="AF310" s="402" t="s">
        <v>407</v>
      </c>
      <c r="AG310" s="402" t="s">
        <v>407</v>
      </c>
      <c r="AH310" s="402" t="s">
        <v>407</v>
      </c>
      <c r="AI310" s="1562"/>
      <c r="AJ310" s="1550"/>
      <c r="AK310" s="1550"/>
      <c r="AL310" s="1551"/>
    </row>
    <row r="311" spans="2:40" ht="25.5" customHeight="1">
      <c r="B311" s="1693"/>
      <c r="C311" s="1694"/>
      <c r="D311" s="1694"/>
      <c r="E311" s="1699"/>
      <c r="F311" s="1237" t="s">
        <v>5126</v>
      </c>
      <c r="G311" s="971"/>
      <c r="H311" s="971"/>
      <c r="I311" s="971"/>
      <c r="J311" s="971"/>
      <c r="K311" s="972"/>
      <c r="L311" s="1006"/>
      <c r="M311" s="1007"/>
      <c r="N311" s="1007"/>
      <c r="O311" s="1007"/>
      <c r="P311" s="1007"/>
      <c r="Q311" s="1007"/>
      <c r="R311" s="1007"/>
      <c r="S311" s="1007"/>
      <c r="T311" s="1007"/>
      <c r="U311" s="1007"/>
      <c r="V311" s="1007"/>
      <c r="W311" s="1007"/>
      <c r="X311" s="1007"/>
      <c r="Y311" s="1008"/>
      <c r="Z311" s="1009" t="s">
        <v>444</v>
      </c>
      <c r="AA311" s="1009"/>
      <c r="AB311" s="1009"/>
      <c r="AC311" s="1009"/>
      <c r="AD311" s="1009"/>
      <c r="AE311" s="1009"/>
      <c r="AF311" s="1009"/>
      <c r="AG311" s="1009"/>
      <c r="AH311" s="1009"/>
      <c r="AI311" s="1009"/>
      <c r="AJ311" s="1009"/>
      <c r="AK311" s="1009"/>
      <c r="AL311" s="1010"/>
    </row>
    <row r="312" spans="2:40" ht="13.5" hidden="1" customHeight="1">
      <c r="B312" s="1693"/>
      <c r="C312" s="1694"/>
      <c r="D312" s="1694"/>
      <c r="E312" s="1699"/>
      <c r="F312" s="1011"/>
      <c r="G312" s="1011"/>
      <c r="H312" s="1011"/>
      <c r="I312" s="1011"/>
      <c r="J312" s="1011"/>
      <c r="K312" s="1012"/>
      <c r="L312" s="999" t="s">
        <v>406</v>
      </c>
      <c r="M312" s="1000"/>
      <c r="N312" s="1001"/>
      <c r="O312" s="402" t="s">
        <v>407</v>
      </c>
      <c r="P312" s="402" t="s">
        <v>407</v>
      </c>
      <c r="Q312" s="402" t="s">
        <v>407</v>
      </c>
      <c r="R312" s="402" t="s">
        <v>407</v>
      </c>
      <c r="S312" s="402" t="s">
        <v>407</v>
      </c>
      <c r="T312" s="402" t="s">
        <v>407</v>
      </c>
      <c r="U312" s="402" t="s">
        <v>407</v>
      </c>
      <c r="V312" s="402" t="s">
        <v>407</v>
      </c>
      <c r="W312" s="402" t="s">
        <v>407</v>
      </c>
      <c r="X312" s="402" t="s">
        <v>407</v>
      </c>
      <c r="Y312" s="402" t="s">
        <v>407</v>
      </c>
      <c r="Z312" s="402" t="s">
        <v>407</v>
      </c>
      <c r="AA312" s="402" t="s">
        <v>407</v>
      </c>
      <c r="AB312" s="402" t="s">
        <v>407</v>
      </c>
      <c r="AC312" s="402" t="s">
        <v>407</v>
      </c>
      <c r="AD312" s="402" t="s">
        <v>407</v>
      </c>
      <c r="AE312" s="402" t="s">
        <v>407</v>
      </c>
      <c r="AF312" s="402" t="s">
        <v>407</v>
      </c>
      <c r="AG312" s="402" t="s">
        <v>407</v>
      </c>
      <c r="AH312" s="402" t="s">
        <v>407</v>
      </c>
      <c r="AI312" s="1562"/>
      <c r="AJ312" s="1550"/>
      <c r="AK312" s="1550"/>
      <c r="AL312" s="1551"/>
    </row>
    <row r="313" spans="2:40" ht="25.5" customHeight="1">
      <c r="B313" s="1693"/>
      <c r="C313" s="1694"/>
      <c r="D313" s="1694"/>
      <c r="E313" s="1699"/>
      <c r="F313" s="954" t="s">
        <v>517</v>
      </c>
      <c r="G313" s="954"/>
      <c r="H313" s="954"/>
      <c r="I313" s="954"/>
      <c r="J313" s="954"/>
      <c r="K313" s="955"/>
      <c r="L313" s="1559"/>
      <c r="M313" s="1384"/>
      <c r="N313" s="1384"/>
      <c r="O313" s="1384"/>
      <c r="P313" s="1384"/>
      <c r="Q313" s="1384"/>
      <c r="R313" s="1384"/>
      <c r="S313" s="1384"/>
      <c r="T313" s="1384"/>
      <c r="U313" s="1385"/>
      <c r="V313" s="349"/>
      <c r="W313" s="1560"/>
      <c r="X313" s="1560"/>
      <c r="Y313" s="1560"/>
      <c r="Z313" s="1560"/>
      <c r="AA313" s="1560"/>
      <c r="AB313" s="1560"/>
      <c r="AC313" s="1560"/>
      <c r="AD313" s="1560"/>
      <c r="AE313" s="1560"/>
      <c r="AF313" s="1560"/>
      <c r="AG313" s="1560"/>
      <c r="AH313" s="1560"/>
      <c r="AI313" s="1560"/>
      <c r="AJ313" s="1560"/>
      <c r="AK313" s="1560"/>
      <c r="AL313" s="1561"/>
    </row>
    <row r="314" spans="2:40" ht="25.5" customHeight="1">
      <c r="B314" s="1693"/>
      <c r="C314" s="1694"/>
      <c r="D314" s="1694"/>
      <c r="E314" s="1699"/>
      <c r="F314" s="1237" t="s">
        <v>504</v>
      </c>
      <c r="G314" s="971"/>
      <c r="H314" s="971"/>
      <c r="I314" s="971"/>
      <c r="J314" s="971"/>
      <c r="K314" s="972"/>
      <c r="L314" s="962"/>
      <c r="M314" s="962"/>
      <c r="N314" s="962"/>
      <c r="O314" s="962"/>
      <c r="P314" s="962"/>
      <c r="Q314" s="962"/>
      <c r="R314" s="962"/>
      <c r="S314" s="962"/>
      <c r="T314" s="962"/>
      <c r="U314" s="963"/>
      <c r="V314" s="1556"/>
      <c r="W314" s="1557"/>
      <c r="X314" s="1557"/>
      <c r="Y314" s="1557"/>
      <c r="Z314" s="1557"/>
      <c r="AA314" s="1557"/>
      <c r="AB314" s="1557"/>
      <c r="AC314" s="1557"/>
      <c r="AD314" s="1557"/>
      <c r="AE314" s="1557"/>
      <c r="AF314" s="1557"/>
      <c r="AG314" s="1557"/>
      <c r="AH314" s="1557"/>
      <c r="AI314" s="1557"/>
      <c r="AJ314" s="1557"/>
      <c r="AK314" s="1557"/>
      <c r="AL314" s="1558"/>
    </row>
    <row r="315" spans="2:40" ht="25.5" customHeight="1">
      <c r="B315" s="1693"/>
      <c r="C315" s="1694"/>
      <c r="D315" s="1694"/>
      <c r="E315" s="1699"/>
      <c r="F315" s="1079"/>
      <c r="G315" s="973"/>
      <c r="H315" s="973"/>
      <c r="I315" s="973"/>
      <c r="J315" s="973"/>
      <c r="K315" s="974"/>
      <c r="L315" s="403" t="s">
        <v>75</v>
      </c>
      <c r="M315" s="981"/>
      <c r="N315" s="981"/>
      <c r="O315" s="981"/>
      <c r="P315" s="981"/>
      <c r="Q315" s="1569" t="s">
        <v>7</v>
      </c>
      <c r="R315" s="1298"/>
      <c r="S315" s="1298"/>
      <c r="T315" s="1288"/>
      <c r="U315" s="1288"/>
      <c r="V315" s="1288"/>
      <c r="W315" s="1288"/>
      <c r="X315" s="1288"/>
      <c r="Y315" s="1288"/>
      <c r="Z315" s="1288"/>
      <c r="AA315" s="1288"/>
      <c r="AB315" s="1288"/>
      <c r="AC315" s="1288"/>
      <c r="AD315" s="1288"/>
      <c r="AE315" s="1288"/>
      <c r="AF315" s="1288"/>
      <c r="AG315" s="1288"/>
      <c r="AH315" s="1288"/>
      <c r="AI315" s="1288"/>
      <c r="AJ315" s="1288"/>
      <c r="AK315" s="1288"/>
      <c r="AL315" s="1289"/>
    </row>
    <row r="316" spans="2:40" ht="13.5" hidden="1" customHeight="1">
      <c r="B316" s="1693"/>
      <c r="C316" s="1694"/>
      <c r="D316" s="1694"/>
      <c r="E316" s="1699"/>
      <c r="F316" s="1080"/>
      <c r="G316" s="1081"/>
      <c r="H316" s="1081"/>
      <c r="I316" s="1081"/>
      <c r="J316" s="1081"/>
      <c r="K316" s="1082"/>
      <c r="L316" s="999" t="s">
        <v>406</v>
      </c>
      <c r="M316" s="1000"/>
      <c r="N316" s="1001"/>
      <c r="O316" s="402" t="s">
        <v>407</v>
      </c>
      <c r="P316" s="402" t="s">
        <v>407</v>
      </c>
      <c r="Q316" s="382" t="s">
        <v>418</v>
      </c>
      <c r="R316" s="350" t="s">
        <v>407</v>
      </c>
      <c r="S316" s="350" t="s">
        <v>407</v>
      </c>
      <c r="T316" s="350" t="s">
        <v>407</v>
      </c>
      <c r="U316" s="350" t="s">
        <v>407</v>
      </c>
      <c r="V316" s="350" t="s">
        <v>407</v>
      </c>
      <c r="W316" s="350" t="s">
        <v>407</v>
      </c>
      <c r="X316" s="382" t="s">
        <v>418</v>
      </c>
      <c r="Y316" s="350" t="s">
        <v>407</v>
      </c>
      <c r="Z316" s="1552"/>
      <c r="AA316" s="1553"/>
      <c r="AB316" s="1553"/>
      <c r="AC316" s="1553"/>
      <c r="AD316" s="1553"/>
      <c r="AE316" s="1553"/>
      <c r="AF316" s="1553"/>
      <c r="AG316" s="1553"/>
      <c r="AH316" s="1553"/>
      <c r="AI316" s="1553"/>
      <c r="AJ316" s="1553"/>
      <c r="AK316" s="1553"/>
      <c r="AL316" s="1554"/>
    </row>
    <row r="317" spans="2:40" ht="25.5" customHeight="1" thickBot="1">
      <c r="B317" s="1700"/>
      <c r="C317" s="1701"/>
      <c r="D317" s="1701"/>
      <c r="E317" s="1702"/>
      <c r="F317" s="1290" t="s">
        <v>8</v>
      </c>
      <c r="G317" s="1290"/>
      <c r="H317" s="1290"/>
      <c r="I317" s="1290"/>
      <c r="J317" s="1290"/>
      <c r="K317" s="1291"/>
      <c r="L317" s="1564"/>
      <c r="M317" s="1565"/>
      <c r="N317" s="1566"/>
      <c r="O317" s="1564"/>
      <c r="P317" s="1566"/>
      <c r="Q317" s="404" t="s">
        <v>400</v>
      </c>
      <c r="R317" s="1564"/>
      <c r="S317" s="1566"/>
      <c r="T317" s="405" t="s">
        <v>401</v>
      </c>
      <c r="U317" s="1564"/>
      <c r="V317" s="1566"/>
      <c r="W317" s="405" t="s">
        <v>402</v>
      </c>
      <c r="X317" s="1567"/>
      <c r="Y317" s="1567"/>
      <c r="Z317" s="1567"/>
      <c r="AA317" s="1567"/>
      <c r="AB317" s="1567"/>
      <c r="AC317" s="1567"/>
      <c r="AD317" s="1567"/>
      <c r="AE317" s="1567"/>
      <c r="AF317" s="1567"/>
      <c r="AG317" s="1567"/>
      <c r="AH317" s="1567"/>
      <c r="AI317" s="1567"/>
      <c r="AJ317" s="1567"/>
      <c r="AK317" s="1567"/>
      <c r="AL317" s="1568"/>
      <c r="AN317" s="458" t="s">
        <v>5178</v>
      </c>
    </row>
    <row r="318" spans="2:40" hidden="1">
      <c r="F318" s="433"/>
      <c r="G318" s="433"/>
      <c r="H318" s="433"/>
      <c r="I318" s="433"/>
      <c r="J318" s="433"/>
      <c r="K318" s="433"/>
      <c r="AH318" s="1304" t="s">
        <v>442</v>
      </c>
      <c r="AI318" s="1304"/>
      <c r="AJ318" s="1304"/>
      <c r="AK318" s="1304"/>
      <c r="AL318" s="1304"/>
    </row>
    <row r="319" spans="2:40" ht="25.5" hidden="1" customHeight="1">
      <c r="B319" s="1703" t="s">
        <v>5145</v>
      </c>
      <c r="C319" s="1704"/>
      <c r="D319" s="1704"/>
      <c r="E319" s="1705"/>
      <c r="F319" s="1396" t="s">
        <v>59</v>
      </c>
      <c r="G319" s="954"/>
      <c r="H319" s="954"/>
      <c r="I319" s="954"/>
      <c r="J319" s="954"/>
      <c r="K319" s="955"/>
      <c r="L319" s="1454"/>
      <c r="M319" s="991"/>
      <c r="N319" s="991"/>
      <c r="O319" s="991"/>
      <c r="P319" s="991"/>
      <c r="Q319" s="991"/>
      <c r="R319" s="991"/>
      <c r="S319" s="991"/>
      <c r="T319" s="991"/>
      <c r="U319" s="992"/>
      <c r="V319" s="1457" t="s">
        <v>443</v>
      </c>
      <c r="W319" s="1009"/>
      <c r="X319" s="1009"/>
      <c r="Y319" s="1009"/>
      <c r="Z319" s="1009"/>
      <c r="AA319" s="1009"/>
      <c r="AB319" s="1009"/>
      <c r="AC319" s="1009"/>
      <c r="AD319" s="1009"/>
      <c r="AE319" s="1009"/>
      <c r="AF319" s="1009"/>
      <c r="AG319" s="1009"/>
      <c r="AH319" s="1009"/>
      <c r="AI319" s="1009"/>
      <c r="AJ319" s="1009"/>
      <c r="AK319" s="1009"/>
      <c r="AL319" s="1010"/>
    </row>
    <row r="320" spans="2:40" ht="25.5" hidden="1" customHeight="1">
      <c r="B320" s="1706"/>
      <c r="C320" s="1707"/>
      <c r="D320" s="1707"/>
      <c r="E320" s="1708"/>
      <c r="F320" s="1396" t="s">
        <v>5126</v>
      </c>
      <c r="G320" s="954"/>
      <c r="H320" s="954"/>
      <c r="I320" s="954"/>
      <c r="J320" s="954"/>
      <c r="K320" s="955"/>
      <c r="L320" s="1376" t="s">
        <v>406</v>
      </c>
      <c r="M320" s="1000"/>
      <c r="N320" s="1001"/>
      <c r="O320" s="315" t="s">
        <v>407</v>
      </c>
      <c r="P320" s="315" t="s">
        <v>407</v>
      </c>
      <c r="Q320" s="315" t="s">
        <v>407</v>
      </c>
      <c r="R320" s="315" t="s">
        <v>407</v>
      </c>
      <c r="S320" s="315" t="s">
        <v>407</v>
      </c>
      <c r="T320" s="315" t="s">
        <v>407</v>
      </c>
      <c r="U320" s="315" t="s">
        <v>407</v>
      </c>
      <c r="V320" s="315" t="s">
        <v>407</v>
      </c>
      <c r="W320" s="315" t="s">
        <v>407</v>
      </c>
      <c r="X320" s="315" t="s">
        <v>407</v>
      </c>
      <c r="Y320" s="315" t="s">
        <v>407</v>
      </c>
      <c r="Z320" s="315" t="s">
        <v>407</v>
      </c>
      <c r="AA320" s="315" t="s">
        <v>407</v>
      </c>
      <c r="AB320" s="315" t="s">
        <v>407</v>
      </c>
      <c r="AC320" s="315" t="s">
        <v>407</v>
      </c>
      <c r="AD320" s="315" t="s">
        <v>407</v>
      </c>
      <c r="AE320" s="315" t="s">
        <v>407</v>
      </c>
      <c r="AF320" s="315" t="s">
        <v>407</v>
      </c>
      <c r="AG320" s="315" t="s">
        <v>407</v>
      </c>
      <c r="AH320" s="315" t="s">
        <v>407</v>
      </c>
      <c r="AI320" s="1408"/>
      <c r="AJ320" s="1003"/>
      <c r="AK320" s="1003"/>
      <c r="AL320" s="1004"/>
    </row>
    <row r="321" spans="2:40" ht="25.5" hidden="1" customHeight="1">
      <c r="B321" s="1706"/>
      <c r="C321" s="1707"/>
      <c r="D321" s="1707"/>
      <c r="E321" s="1708"/>
      <c r="F321" s="1005"/>
      <c r="G321" s="988"/>
      <c r="H321" s="988"/>
      <c r="I321" s="988"/>
      <c r="J321" s="988"/>
      <c r="K321" s="989"/>
      <c r="L321" s="1390"/>
      <c r="M321" s="1007"/>
      <c r="N321" s="1007"/>
      <c r="O321" s="1007"/>
      <c r="P321" s="1007"/>
      <c r="Q321" s="1007"/>
      <c r="R321" s="1007"/>
      <c r="S321" s="1007"/>
      <c r="T321" s="1007"/>
      <c r="U321" s="1007"/>
      <c r="V321" s="1007"/>
      <c r="W321" s="1007"/>
      <c r="X321" s="1007"/>
      <c r="Y321" s="1008"/>
      <c r="Z321" s="1009" t="s">
        <v>444</v>
      </c>
      <c r="AA321" s="1009"/>
      <c r="AB321" s="1009"/>
      <c r="AC321" s="1009"/>
      <c r="AD321" s="1009"/>
      <c r="AE321" s="1009"/>
      <c r="AF321" s="1009"/>
      <c r="AG321" s="1009"/>
      <c r="AH321" s="1009"/>
      <c r="AI321" s="1009"/>
      <c r="AJ321" s="1009"/>
      <c r="AK321" s="1009"/>
      <c r="AL321" s="1010"/>
    </row>
    <row r="322" spans="2:40" ht="25.5" hidden="1" customHeight="1">
      <c r="B322" s="1706"/>
      <c r="C322" s="1707"/>
      <c r="D322" s="1707"/>
      <c r="E322" s="1708"/>
      <c r="F322" s="1013"/>
      <c r="G322" s="1011"/>
      <c r="H322" s="1011"/>
      <c r="I322" s="1011"/>
      <c r="J322" s="1011"/>
      <c r="K322" s="1012"/>
      <c r="L322" s="1376" t="s">
        <v>406</v>
      </c>
      <c r="M322" s="1000"/>
      <c r="N322" s="1001"/>
      <c r="O322" s="315" t="s">
        <v>407</v>
      </c>
      <c r="P322" s="315" t="s">
        <v>407</v>
      </c>
      <c r="Q322" s="315" t="s">
        <v>407</v>
      </c>
      <c r="R322" s="315" t="s">
        <v>407</v>
      </c>
      <c r="S322" s="315" t="s">
        <v>407</v>
      </c>
      <c r="T322" s="315" t="s">
        <v>407</v>
      </c>
      <c r="U322" s="315" t="s">
        <v>407</v>
      </c>
      <c r="V322" s="315" t="s">
        <v>407</v>
      </c>
      <c r="W322" s="315" t="s">
        <v>407</v>
      </c>
      <c r="X322" s="315" t="s">
        <v>407</v>
      </c>
      <c r="Y322" s="315" t="s">
        <v>407</v>
      </c>
      <c r="Z322" s="315" t="s">
        <v>407</v>
      </c>
      <c r="AA322" s="315" t="s">
        <v>407</v>
      </c>
      <c r="AB322" s="315" t="s">
        <v>407</v>
      </c>
      <c r="AC322" s="315" t="s">
        <v>407</v>
      </c>
      <c r="AD322" s="315" t="s">
        <v>407</v>
      </c>
      <c r="AE322" s="315" t="s">
        <v>407</v>
      </c>
      <c r="AF322" s="315" t="s">
        <v>407</v>
      </c>
      <c r="AG322" s="315" t="s">
        <v>407</v>
      </c>
      <c r="AH322" s="315" t="s">
        <v>407</v>
      </c>
      <c r="AI322" s="1408"/>
      <c r="AJ322" s="1003"/>
      <c r="AK322" s="1003"/>
      <c r="AL322" s="1004"/>
    </row>
    <row r="323" spans="2:40" ht="25.5" hidden="1" customHeight="1">
      <c r="B323" s="1706"/>
      <c r="C323" s="1707"/>
      <c r="D323" s="1707"/>
      <c r="E323" s="1708"/>
      <c r="F323" s="1396" t="s">
        <v>5113</v>
      </c>
      <c r="G323" s="954"/>
      <c r="H323" s="954"/>
      <c r="I323" s="954"/>
      <c r="J323" s="954"/>
      <c r="K323" s="955"/>
      <c r="L323" s="1393"/>
      <c r="M323" s="1275"/>
      <c r="N323" s="406" t="s">
        <v>417</v>
      </c>
      <c r="O323" s="1393"/>
      <c r="P323" s="981"/>
      <c r="Q323" s="1275"/>
      <c r="R323" s="1486"/>
      <c r="S323" s="940"/>
      <c r="T323" s="940"/>
      <c r="U323" s="940"/>
      <c r="V323" s="940"/>
      <c r="W323" s="940"/>
      <c r="X323" s="940"/>
      <c r="Y323" s="940"/>
      <c r="Z323" s="940"/>
      <c r="AA323" s="940"/>
      <c r="AB323" s="940"/>
      <c r="AC323" s="940"/>
      <c r="AD323" s="940"/>
      <c r="AE323" s="940"/>
      <c r="AF323" s="940"/>
      <c r="AG323" s="940"/>
      <c r="AH323" s="940"/>
      <c r="AI323" s="940"/>
      <c r="AJ323" s="940"/>
      <c r="AK323" s="940"/>
      <c r="AL323" s="941"/>
    </row>
    <row r="324" spans="2:40" ht="25.5" hidden="1" customHeight="1">
      <c r="B324" s="1706"/>
      <c r="C324" s="1707"/>
      <c r="D324" s="1707"/>
      <c r="E324" s="1708"/>
      <c r="F324" s="1396" t="s">
        <v>518</v>
      </c>
      <c r="G324" s="954"/>
      <c r="H324" s="954"/>
      <c r="I324" s="954"/>
      <c r="J324" s="954"/>
      <c r="K324" s="955"/>
      <c r="L324" s="1483"/>
      <c r="M324" s="962"/>
      <c r="N324" s="962"/>
      <c r="O324" s="962"/>
      <c r="P324" s="962"/>
      <c r="Q324" s="962"/>
      <c r="R324" s="962"/>
      <c r="S324" s="962"/>
      <c r="T324" s="962"/>
      <c r="U324" s="962"/>
      <c r="V324" s="962"/>
      <c r="W324" s="962"/>
      <c r="X324" s="962"/>
      <c r="Y324" s="962"/>
      <c r="Z324" s="962"/>
      <c r="AA324" s="962"/>
      <c r="AB324" s="962"/>
      <c r="AC324" s="962"/>
      <c r="AD324" s="962"/>
      <c r="AE324" s="962"/>
      <c r="AF324" s="962"/>
      <c r="AG324" s="962"/>
      <c r="AH324" s="962"/>
      <c r="AI324" s="962"/>
      <c r="AJ324" s="962"/>
      <c r="AK324" s="962"/>
      <c r="AL324" s="963"/>
    </row>
    <row r="325" spans="2:40" ht="25.5" hidden="1" customHeight="1">
      <c r="B325" s="1706"/>
      <c r="C325" s="1707"/>
      <c r="D325" s="1707"/>
      <c r="E325" s="1708"/>
      <c r="F325" s="1396" t="s">
        <v>507</v>
      </c>
      <c r="G325" s="954"/>
      <c r="H325" s="954"/>
      <c r="I325" s="954"/>
      <c r="J325" s="954"/>
      <c r="K325" s="955"/>
      <c r="L325" s="1580"/>
      <c r="M325" s="1580"/>
      <c r="N325" s="395" t="s">
        <v>417</v>
      </c>
      <c r="O325" s="1580"/>
      <c r="P325" s="1580"/>
      <c r="Q325" s="1580"/>
      <c r="R325" s="395" t="s">
        <v>417</v>
      </c>
      <c r="S325" s="1580"/>
      <c r="T325" s="1580"/>
      <c r="U325" s="1580"/>
      <c r="V325" s="1577"/>
      <c r="W325" s="1578"/>
      <c r="X325" s="1578"/>
      <c r="Y325" s="1578"/>
      <c r="Z325" s="1578"/>
      <c r="AA325" s="1578"/>
      <c r="AB325" s="1578"/>
      <c r="AC325" s="1578"/>
      <c r="AD325" s="1578"/>
      <c r="AE325" s="1578"/>
      <c r="AF325" s="1578"/>
      <c r="AG325" s="1578"/>
      <c r="AH325" s="1578"/>
      <c r="AI325" s="1578"/>
      <c r="AJ325" s="1578"/>
      <c r="AK325" s="1578"/>
      <c r="AL325" s="1579"/>
    </row>
    <row r="326" spans="2:40" ht="25.5" hidden="1" customHeight="1">
      <c r="B326" s="1706"/>
      <c r="C326" s="1707"/>
      <c r="D326" s="1707"/>
      <c r="E326" s="1708"/>
      <c r="F326" s="1237" t="s">
        <v>504</v>
      </c>
      <c r="G326" s="971"/>
      <c r="H326" s="971"/>
      <c r="I326" s="971"/>
      <c r="J326" s="971"/>
      <c r="K326" s="972"/>
      <c r="L326" s="1583"/>
      <c r="M326" s="1584"/>
      <c r="N326" s="1584"/>
      <c r="O326" s="1584"/>
      <c r="P326" s="1584"/>
      <c r="Q326" s="1584"/>
      <c r="R326" s="1584"/>
      <c r="S326" s="1584"/>
      <c r="T326" s="1584"/>
      <c r="U326" s="1585"/>
      <c r="V326" s="1576"/>
      <c r="W326" s="1288"/>
      <c r="X326" s="1288"/>
      <c r="Y326" s="1288"/>
      <c r="Z326" s="1288"/>
      <c r="AA326" s="1288"/>
      <c r="AB326" s="1288"/>
      <c r="AC326" s="1288"/>
      <c r="AD326" s="1288"/>
      <c r="AE326" s="1288"/>
      <c r="AF326" s="1288"/>
      <c r="AG326" s="1288"/>
      <c r="AH326" s="1288"/>
      <c r="AI326" s="1288"/>
      <c r="AJ326" s="1288"/>
      <c r="AK326" s="1288"/>
      <c r="AL326" s="1289"/>
    </row>
    <row r="327" spans="2:40" ht="25.5" hidden="1" customHeight="1">
      <c r="B327" s="1706"/>
      <c r="C327" s="1707"/>
      <c r="D327" s="1707"/>
      <c r="E327" s="1708"/>
      <c r="F327" s="1079"/>
      <c r="G327" s="973"/>
      <c r="H327" s="973"/>
      <c r="I327" s="973"/>
      <c r="J327" s="973"/>
      <c r="K327" s="1555"/>
      <c r="L327" s="394" t="s">
        <v>75</v>
      </c>
      <c r="M327" s="981"/>
      <c r="N327" s="981"/>
      <c r="O327" s="981"/>
      <c r="P327" s="981"/>
      <c r="Q327" s="1487" t="s">
        <v>7</v>
      </c>
      <c r="R327" s="1298"/>
      <c r="S327" s="1298"/>
      <c r="T327" s="353"/>
      <c r="U327" s="354"/>
      <c r="V327" s="1500" t="s">
        <v>96</v>
      </c>
      <c r="W327" s="1076"/>
      <c r="X327" s="1076"/>
      <c r="Y327" s="1076"/>
      <c r="Z327" s="1077"/>
      <c r="AA327" s="1586"/>
      <c r="AB327" s="1581"/>
      <c r="AC327" s="1581"/>
      <c r="AD327" s="1393"/>
      <c r="AE327" s="1275"/>
      <c r="AF327" s="399" t="s">
        <v>400</v>
      </c>
      <c r="AG327" s="1393"/>
      <c r="AH327" s="1275"/>
      <c r="AI327" s="397" t="s">
        <v>401</v>
      </c>
      <c r="AJ327" s="1393"/>
      <c r="AK327" s="1275"/>
      <c r="AL327" s="392" t="s">
        <v>402</v>
      </c>
    </row>
    <row r="328" spans="2:40" ht="25.5" hidden="1" customHeight="1">
      <c r="B328" s="1706"/>
      <c r="C328" s="1707"/>
      <c r="D328" s="1707"/>
      <c r="E328" s="1708"/>
      <c r="F328" s="1080"/>
      <c r="G328" s="1081"/>
      <c r="H328" s="1081"/>
      <c r="I328" s="1081"/>
      <c r="J328" s="1081"/>
      <c r="K328" s="1082"/>
      <c r="L328" s="1219" t="s">
        <v>406</v>
      </c>
      <c r="M328" s="1220"/>
      <c r="N328" s="1221"/>
      <c r="O328" s="355" t="s">
        <v>407</v>
      </c>
      <c r="P328" s="355" t="s">
        <v>407</v>
      </c>
      <c r="Q328" s="334" t="s">
        <v>418</v>
      </c>
      <c r="R328" s="355" t="s">
        <v>407</v>
      </c>
      <c r="S328" s="355" t="s">
        <v>407</v>
      </c>
      <c r="T328" s="355" t="s">
        <v>407</v>
      </c>
      <c r="U328" s="355" t="s">
        <v>407</v>
      </c>
      <c r="V328" s="355" t="s">
        <v>407</v>
      </c>
      <c r="W328" s="355" t="s">
        <v>407</v>
      </c>
      <c r="X328" s="334" t="s">
        <v>418</v>
      </c>
      <c r="Y328" s="355" t="s">
        <v>407</v>
      </c>
      <c r="Z328" s="1573"/>
      <c r="AA328" s="1574"/>
      <c r="AB328" s="1574"/>
      <c r="AC328" s="1574"/>
      <c r="AD328" s="1574"/>
      <c r="AE328" s="1574"/>
      <c r="AF328" s="1574"/>
      <c r="AG328" s="1574"/>
      <c r="AH328" s="1574"/>
      <c r="AI328" s="1574"/>
      <c r="AJ328" s="1574"/>
      <c r="AK328" s="1574"/>
      <c r="AL328" s="1575"/>
    </row>
    <row r="329" spans="2:40" ht="25.5" hidden="1" customHeight="1">
      <c r="B329" s="1709"/>
      <c r="C329" s="1710"/>
      <c r="D329" s="1710"/>
      <c r="E329" s="1711"/>
      <c r="F329" s="1396" t="s">
        <v>8</v>
      </c>
      <c r="G329" s="954"/>
      <c r="H329" s="954"/>
      <c r="I329" s="954"/>
      <c r="J329" s="954"/>
      <c r="K329" s="955"/>
      <c r="L329" s="1586"/>
      <c r="M329" s="1581"/>
      <c r="N329" s="1581"/>
      <c r="O329" s="1393"/>
      <c r="P329" s="1275"/>
      <c r="Q329" s="399" t="s">
        <v>400</v>
      </c>
      <c r="R329" s="1393"/>
      <c r="S329" s="1275"/>
      <c r="T329" s="397" t="s">
        <v>401</v>
      </c>
      <c r="U329" s="1393"/>
      <c r="V329" s="1275"/>
      <c r="W329" s="397" t="s">
        <v>402</v>
      </c>
      <c r="X329" s="940"/>
      <c r="Y329" s="940"/>
      <c r="Z329" s="940"/>
      <c r="AA329" s="940"/>
      <c r="AB329" s="940"/>
      <c r="AC329" s="1500" t="s">
        <v>449</v>
      </c>
      <c r="AD329" s="1076"/>
      <c r="AE329" s="1076"/>
      <c r="AF329" s="1076"/>
      <c r="AG329" s="1076"/>
      <c r="AH329" s="1077"/>
      <c r="AI329" s="1581"/>
      <c r="AJ329" s="1581"/>
      <c r="AK329" s="1581"/>
      <c r="AL329" s="1582"/>
      <c r="AN329" s="458" t="s">
        <v>5178</v>
      </c>
    </row>
    <row r="330" spans="2:40" ht="25.5" hidden="1" customHeight="1">
      <c r="B330" s="1703" t="s">
        <v>5146</v>
      </c>
      <c r="C330" s="1704"/>
      <c r="D330" s="1704"/>
      <c r="E330" s="1705"/>
      <c r="F330" s="960" t="s">
        <v>59</v>
      </c>
      <c r="G330" s="954"/>
      <c r="H330" s="954"/>
      <c r="I330" s="954"/>
      <c r="J330" s="954"/>
      <c r="K330" s="955"/>
      <c r="L330" s="990"/>
      <c r="M330" s="991"/>
      <c r="N330" s="991"/>
      <c r="O330" s="991"/>
      <c r="P330" s="991"/>
      <c r="Q330" s="991"/>
      <c r="R330" s="991"/>
      <c r="S330" s="991"/>
      <c r="T330" s="991"/>
      <c r="U330" s="992"/>
      <c r="V330" s="1563" t="s">
        <v>443</v>
      </c>
      <c r="W330" s="1009"/>
      <c r="X330" s="1009"/>
      <c r="Y330" s="1009"/>
      <c r="Z330" s="1009"/>
      <c r="AA330" s="1009"/>
      <c r="AB330" s="1009"/>
      <c r="AC330" s="1009"/>
      <c r="AD330" s="1009"/>
      <c r="AE330" s="1009"/>
      <c r="AF330" s="1009"/>
      <c r="AG330" s="1009"/>
      <c r="AH330" s="1009"/>
      <c r="AI330" s="1009"/>
      <c r="AJ330" s="1009"/>
      <c r="AK330" s="1009"/>
      <c r="AL330" s="1010"/>
    </row>
    <row r="331" spans="2:40" ht="25.5" hidden="1" customHeight="1">
      <c r="B331" s="1706"/>
      <c r="C331" s="1707"/>
      <c r="D331" s="1707"/>
      <c r="E331" s="1708"/>
      <c r="F331" s="960" t="s">
        <v>5126</v>
      </c>
      <c r="G331" s="954"/>
      <c r="H331" s="954"/>
      <c r="I331" s="954"/>
      <c r="J331" s="954"/>
      <c r="K331" s="955"/>
      <c r="L331" s="999" t="s">
        <v>406</v>
      </c>
      <c r="M331" s="1000"/>
      <c r="N331" s="1001"/>
      <c r="O331" s="402" t="s">
        <v>407</v>
      </c>
      <c r="P331" s="402" t="s">
        <v>407</v>
      </c>
      <c r="Q331" s="402" t="s">
        <v>407</v>
      </c>
      <c r="R331" s="402" t="s">
        <v>407</v>
      </c>
      <c r="S331" s="402" t="s">
        <v>407</v>
      </c>
      <c r="T331" s="402" t="s">
        <v>407</v>
      </c>
      <c r="U331" s="402" t="s">
        <v>407</v>
      </c>
      <c r="V331" s="402" t="s">
        <v>407</v>
      </c>
      <c r="W331" s="402" t="s">
        <v>407</v>
      </c>
      <c r="X331" s="402" t="s">
        <v>407</v>
      </c>
      <c r="Y331" s="402" t="s">
        <v>407</v>
      </c>
      <c r="Z331" s="402" t="s">
        <v>407</v>
      </c>
      <c r="AA331" s="402" t="s">
        <v>407</v>
      </c>
      <c r="AB331" s="402" t="s">
        <v>407</v>
      </c>
      <c r="AC331" s="402" t="s">
        <v>407</v>
      </c>
      <c r="AD331" s="402" t="s">
        <v>407</v>
      </c>
      <c r="AE331" s="402" t="s">
        <v>407</v>
      </c>
      <c r="AF331" s="402" t="s">
        <v>407</v>
      </c>
      <c r="AG331" s="402" t="s">
        <v>407</v>
      </c>
      <c r="AH331" s="402" t="s">
        <v>407</v>
      </c>
      <c r="AI331" s="1002"/>
      <c r="AJ331" s="1003"/>
      <c r="AK331" s="1003"/>
      <c r="AL331" s="1004"/>
    </row>
    <row r="332" spans="2:40" ht="25.5" hidden="1" customHeight="1">
      <c r="B332" s="1706"/>
      <c r="C332" s="1707"/>
      <c r="D332" s="1707"/>
      <c r="E332" s="1708"/>
      <c r="F332" s="1005"/>
      <c r="G332" s="988"/>
      <c r="H332" s="988"/>
      <c r="I332" s="988"/>
      <c r="J332" s="988"/>
      <c r="K332" s="989"/>
      <c r="L332" s="1006"/>
      <c r="M332" s="1007"/>
      <c r="N332" s="1007"/>
      <c r="O332" s="1007"/>
      <c r="P332" s="1007"/>
      <c r="Q332" s="1007"/>
      <c r="R332" s="1007"/>
      <c r="S332" s="1007"/>
      <c r="T332" s="1007"/>
      <c r="U332" s="1007"/>
      <c r="V332" s="1007"/>
      <c r="W332" s="1007"/>
      <c r="X332" s="1007"/>
      <c r="Y332" s="1008"/>
      <c r="Z332" s="1009" t="s">
        <v>444</v>
      </c>
      <c r="AA332" s="1009"/>
      <c r="AB332" s="1009"/>
      <c r="AC332" s="1009"/>
      <c r="AD332" s="1009"/>
      <c r="AE332" s="1009"/>
      <c r="AF332" s="1009"/>
      <c r="AG332" s="1009"/>
      <c r="AH332" s="1009"/>
      <c r="AI332" s="1009"/>
      <c r="AJ332" s="1009"/>
      <c r="AK332" s="1009"/>
      <c r="AL332" s="1010"/>
    </row>
    <row r="333" spans="2:40" ht="25.5" hidden="1" customHeight="1">
      <c r="B333" s="1706"/>
      <c r="C333" s="1707"/>
      <c r="D333" s="1707"/>
      <c r="E333" s="1708"/>
      <c r="F333" s="1013"/>
      <c r="G333" s="1011"/>
      <c r="H333" s="1011"/>
      <c r="I333" s="1011"/>
      <c r="J333" s="1011"/>
      <c r="K333" s="1012"/>
      <c r="L333" s="999" t="s">
        <v>406</v>
      </c>
      <c r="M333" s="1000"/>
      <c r="N333" s="1001"/>
      <c r="O333" s="402" t="s">
        <v>407</v>
      </c>
      <c r="P333" s="402" t="s">
        <v>407</v>
      </c>
      <c r="Q333" s="402" t="s">
        <v>407</v>
      </c>
      <c r="R333" s="402" t="s">
        <v>407</v>
      </c>
      <c r="S333" s="402" t="s">
        <v>407</v>
      </c>
      <c r="T333" s="402" t="s">
        <v>407</v>
      </c>
      <c r="U333" s="402" t="s">
        <v>407</v>
      </c>
      <c r="V333" s="402" t="s">
        <v>407</v>
      </c>
      <c r="W333" s="402" t="s">
        <v>407</v>
      </c>
      <c r="X333" s="402" t="s">
        <v>407</v>
      </c>
      <c r="Y333" s="402" t="s">
        <v>407</v>
      </c>
      <c r="Z333" s="402" t="s">
        <v>407</v>
      </c>
      <c r="AA333" s="402" t="s">
        <v>407</v>
      </c>
      <c r="AB333" s="402" t="s">
        <v>407</v>
      </c>
      <c r="AC333" s="402" t="s">
        <v>407</v>
      </c>
      <c r="AD333" s="402" t="s">
        <v>407</v>
      </c>
      <c r="AE333" s="402" t="s">
        <v>407</v>
      </c>
      <c r="AF333" s="402" t="s">
        <v>407</v>
      </c>
      <c r="AG333" s="402" t="s">
        <v>407</v>
      </c>
      <c r="AH333" s="402" t="s">
        <v>407</v>
      </c>
      <c r="AI333" s="1002"/>
      <c r="AJ333" s="1003"/>
      <c r="AK333" s="1003"/>
      <c r="AL333" s="1004"/>
    </row>
    <row r="334" spans="2:40" ht="25.5" hidden="1" customHeight="1">
      <c r="B334" s="1706"/>
      <c r="C334" s="1707"/>
      <c r="D334" s="1707"/>
      <c r="E334" s="1708"/>
      <c r="F334" s="960" t="s">
        <v>5113</v>
      </c>
      <c r="G334" s="954"/>
      <c r="H334" s="954"/>
      <c r="I334" s="954"/>
      <c r="J334" s="954"/>
      <c r="K334" s="955"/>
      <c r="L334" s="1078"/>
      <c r="M334" s="1275"/>
      <c r="N334" s="406" t="s">
        <v>417</v>
      </c>
      <c r="O334" s="1078"/>
      <c r="P334" s="981"/>
      <c r="Q334" s="1275"/>
      <c r="R334" s="939"/>
      <c r="S334" s="940"/>
      <c r="T334" s="940"/>
      <c r="U334" s="940"/>
      <c r="V334" s="940"/>
      <c r="W334" s="940"/>
      <c r="X334" s="940"/>
      <c r="Y334" s="940"/>
      <c r="Z334" s="940"/>
      <c r="AA334" s="940"/>
      <c r="AB334" s="940"/>
      <c r="AC334" s="940"/>
      <c r="AD334" s="940"/>
      <c r="AE334" s="940"/>
      <c r="AF334" s="940"/>
      <c r="AG334" s="940"/>
      <c r="AH334" s="940"/>
      <c r="AI334" s="940"/>
      <c r="AJ334" s="940"/>
      <c r="AK334" s="940"/>
      <c r="AL334" s="941"/>
    </row>
    <row r="335" spans="2:40" ht="25.5" hidden="1" customHeight="1">
      <c r="B335" s="1706"/>
      <c r="C335" s="1707"/>
      <c r="D335" s="1707"/>
      <c r="E335" s="1708"/>
      <c r="F335" s="960" t="s">
        <v>518</v>
      </c>
      <c r="G335" s="954"/>
      <c r="H335" s="954"/>
      <c r="I335" s="954"/>
      <c r="J335" s="954"/>
      <c r="K335" s="955"/>
      <c r="L335" s="961"/>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J335" s="962"/>
      <c r="AK335" s="962"/>
      <c r="AL335" s="963"/>
    </row>
    <row r="336" spans="2:40" ht="25.5" hidden="1" customHeight="1">
      <c r="B336" s="1706"/>
      <c r="C336" s="1707"/>
      <c r="D336" s="1707"/>
      <c r="E336" s="1708"/>
      <c r="F336" s="960" t="s">
        <v>507</v>
      </c>
      <c r="G336" s="954"/>
      <c r="H336" s="954"/>
      <c r="I336" s="954"/>
      <c r="J336" s="954"/>
      <c r="K336" s="955"/>
      <c r="L336" s="956"/>
      <c r="M336" s="956"/>
      <c r="N336" s="407" t="s">
        <v>417</v>
      </c>
      <c r="O336" s="956"/>
      <c r="P336" s="956"/>
      <c r="Q336" s="956"/>
      <c r="R336" s="407" t="s">
        <v>417</v>
      </c>
      <c r="S336" s="956"/>
      <c r="T336" s="956"/>
      <c r="U336" s="956"/>
      <c r="V336" s="1587"/>
      <c r="W336" s="1578"/>
      <c r="X336" s="1578"/>
      <c r="Y336" s="1578"/>
      <c r="Z336" s="1578"/>
      <c r="AA336" s="1578"/>
      <c r="AB336" s="1578"/>
      <c r="AC336" s="1578"/>
      <c r="AD336" s="1578"/>
      <c r="AE336" s="1578"/>
      <c r="AF336" s="1578"/>
      <c r="AG336" s="1578"/>
      <c r="AH336" s="1578"/>
      <c r="AI336" s="1578"/>
      <c r="AJ336" s="1578"/>
      <c r="AK336" s="1578"/>
      <c r="AL336" s="1579"/>
    </row>
    <row r="337" spans="2:40" ht="25.5" hidden="1" customHeight="1">
      <c r="B337" s="1706"/>
      <c r="C337" s="1707"/>
      <c r="D337" s="1707"/>
      <c r="E337" s="1708"/>
      <c r="F337" s="1237" t="s">
        <v>504</v>
      </c>
      <c r="G337" s="971"/>
      <c r="H337" s="971"/>
      <c r="I337" s="971"/>
      <c r="J337" s="971"/>
      <c r="K337" s="972"/>
      <c r="L337" s="1597"/>
      <c r="M337" s="1584"/>
      <c r="N337" s="1584"/>
      <c r="O337" s="1584"/>
      <c r="P337" s="1584"/>
      <c r="Q337" s="1584"/>
      <c r="R337" s="1584"/>
      <c r="S337" s="1584"/>
      <c r="T337" s="1584"/>
      <c r="U337" s="1585"/>
      <c r="V337" s="1287"/>
      <c r="W337" s="1288"/>
      <c r="X337" s="1288"/>
      <c r="Y337" s="1288"/>
      <c r="Z337" s="1288"/>
      <c r="AA337" s="1288"/>
      <c r="AB337" s="1288"/>
      <c r="AC337" s="1288"/>
      <c r="AD337" s="1288"/>
      <c r="AE337" s="1288"/>
      <c r="AF337" s="1288"/>
      <c r="AG337" s="1288"/>
      <c r="AH337" s="1288"/>
      <c r="AI337" s="1288"/>
      <c r="AJ337" s="1288"/>
      <c r="AK337" s="1288"/>
      <c r="AL337" s="1289"/>
    </row>
    <row r="338" spans="2:40" ht="25.5" hidden="1" customHeight="1">
      <c r="B338" s="1706"/>
      <c r="C338" s="1707"/>
      <c r="D338" s="1707"/>
      <c r="E338" s="1708"/>
      <c r="F338" s="1079"/>
      <c r="G338" s="973"/>
      <c r="H338" s="973"/>
      <c r="I338" s="973"/>
      <c r="J338" s="973"/>
      <c r="K338" s="974"/>
      <c r="L338" s="403" t="s">
        <v>75</v>
      </c>
      <c r="M338" s="981"/>
      <c r="N338" s="981"/>
      <c r="O338" s="981"/>
      <c r="P338" s="981"/>
      <c r="Q338" s="1569" t="s">
        <v>7</v>
      </c>
      <c r="R338" s="1298"/>
      <c r="S338" s="1298"/>
      <c r="T338" s="378"/>
      <c r="U338" s="377"/>
      <c r="V338" s="1075" t="s">
        <v>96</v>
      </c>
      <c r="W338" s="1076"/>
      <c r="X338" s="1076"/>
      <c r="Y338" s="1076"/>
      <c r="Z338" s="1077"/>
      <c r="AA338" s="1598"/>
      <c r="AB338" s="1581"/>
      <c r="AC338" s="1581"/>
      <c r="AD338" s="1078"/>
      <c r="AE338" s="1275"/>
      <c r="AF338" s="399" t="s">
        <v>400</v>
      </c>
      <c r="AG338" s="1078"/>
      <c r="AH338" s="1275"/>
      <c r="AI338" s="408" t="s">
        <v>401</v>
      </c>
      <c r="AJ338" s="1078"/>
      <c r="AK338" s="1275"/>
      <c r="AL338" s="409" t="s">
        <v>402</v>
      </c>
    </row>
    <row r="339" spans="2:40" ht="25.5" hidden="1" customHeight="1">
      <c r="B339" s="1706"/>
      <c r="C339" s="1707"/>
      <c r="D339" s="1707"/>
      <c r="E339" s="1708"/>
      <c r="F339" s="1080"/>
      <c r="G339" s="1081"/>
      <c r="H339" s="1081"/>
      <c r="I339" s="1081"/>
      <c r="J339" s="1081"/>
      <c r="K339" s="1082"/>
      <c r="L339" s="1219" t="s">
        <v>406</v>
      </c>
      <c r="M339" s="1220"/>
      <c r="N339" s="1221"/>
      <c r="O339" s="355" t="s">
        <v>407</v>
      </c>
      <c r="P339" s="355" t="s">
        <v>407</v>
      </c>
      <c r="Q339" s="381" t="s">
        <v>418</v>
      </c>
      <c r="R339" s="355" t="s">
        <v>407</v>
      </c>
      <c r="S339" s="355" t="s">
        <v>407</v>
      </c>
      <c r="T339" s="355" t="s">
        <v>407</v>
      </c>
      <c r="U339" s="355" t="s">
        <v>407</v>
      </c>
      <c r="V339" s="355" t="s">
        <v>407</v>
      </c>
      <c r="W339" s="355" t="s">
        <v>407</v>
      </c>
      <c r="X339" s="381" t="s">
        <v>418</v>
      </c>
      <c r="Y339" s="355" t="s">
        <v>407</v>
      </c>
      <c r="Z339" s="1573"/>
      <c r="AA339" s="1574"/>
      <c r="AB339" s="1574"/>
      <c r="AC339" s="1574"/>
      <c r="AD339" s="1574"/>
      <c r="AE339" s="1574"/>
      <c r="AF339" s="1574"/>
      <c r="AG339" s="1574"/>
      <c r="AH339" s="1574"/>
      <c r="AI339" s="1574"/>
      <c r="AJ339" s="1574"/>
      <c r="AK339" s="1574"/>
      <c r="AL339" s="1575"/>
    </row>
    <row r="340" spans="2:40" ht="25.5" hidden="1" customHeight="1" thickBot="1">
      <c r="B340" s="1709"/>
      <c r="C340" s="1710"/>
      <c r="D340" s="1710"/>
      <c r="E340" s="1711"/>
      <c r="F340" s="1590" t="s">
        <v>8</v>
      </c>
      <c r="G340" s="1290"/>
      <c r="H340" s="1290"/>
      <c r="I340" s="1290"/>
      <c r="J340" s="1290"/>
      <c r="K340" s="1291"/>
      <c r="L340" s="1591"/>
      <c r="M340" s="1592"/>
      <c r="N340" s="1593"/>
      <c r="O340" s="1564"/>
      <c r="P340" s="1566"/>
      <c r="Q340" s="404" t="s">
        <v>400</v>
      </c>
      <c r="R340" s="1564"/>
      <c r="S340" s="1566"/>
      <c r="T340" s="405" t="s">
        <v>401</v>
      </c>
      <c r="U340" s="1564"/>
      <c r="V340" s="1566"/>
      <c r="W340" s="405" t="s">
        <v>402</v>
      </c>
      <c r="X340" s="1567"/>
      <c r="Y340" s="1567"/>
      <c r="Z340" s="1567"/>
      <c r="AA340" s="1567"/>
      <c r="AB340" s="1567"/>
      <c r="AC340" s="1594" t="s">
        <v>449</v>
      </c>
      <c r="AD340" s="1595"/>
      <c r="AE340" s="1595"/>
      <c r="AF340" s="1595"/>
      <c r="AG340" s="1595"/>
      <c r="AH340" s="1596"/>
      <c r="AI340" s="1592"/>
      <c r="AJ340" s="1592"/>
      <c r="AK340" s="1592"/>
      <c r="AL340" s="1593"/>
      <c r="AN340" s="458" t="s">
        <v>5178</v>
      </c>
    </row>
    <row r="341" spans="2:40" hidden="1">
      <c r="AH341" s="1304" t="s">
        <v>442</v>
      </c>
      <c r="AI341" s="1304"/>
      <c r="AJ341" s="1304"/>
      <c r="AK341" s="1304"/>
      <c r="AL341" s="1304"/>
    </row>
    <row r="342" spans="2:40" ht="25.5" customHeight="1">
      <c r="B342" s="1703" t="s">
        <v>5147</v>
      </c>
      <c r="C342" s="1704"/>
      <c r="D342" s="1704"/>
      <c r="E342" s="1705"/>
      <c r="F342" s="1588" t="s">
        <v>517</v>
      </c>
      <c r="G342" s="1588"/>
      <c r="H342" s="1588"/>
      <c r="I342" s="1588"/>
      <c r="J342" s="1588"/>
      <c r="K342" s="1589"/>
      <c r="L342" s="1483"/>
      <c r="M342" s="962"/>
      <c r="N342" s="962"/>
      <c r="O342" s="962"/>
      <c r="P342" s="962"/>
      <c r="Q342" s="1486"/>
      <c r="R342" s="940"/>
      <c r="S342" s="940"/>
      <c r="T342" s="940"/>
      <c r="U342" s="940"/>
      <c r="V342" s="940"/>
      <c r="W342" s="940"/>
      <c r="X342" s="940"/>
      <c r="Y342" s="940"/>
      <c r="Z342" s="940"/>
      <c r="AA342" s="940"/>
      <c r="AB342" s="940"/>
      <c r="AC342" s="940"/>
      <c r="AD342" s="940"/>
      <c r="AE342" s="940"/>
      <c r="AF342" s="940"/>
      <c r="AG342" s="940"/>
      <c r="AH342" s="940"/>
      <c r="AI342" s="940"/>
      <c r="AJ342" s="940"/>
      <c r="AK342" s="940"/>
      <c r="AL342" s="941"/>
    </row>
    <row r="343" spans="2:40" ht="25.5" customHeight="1">
      <c r="B343" s="1706"/>
      <c r="C343" s="1707"/>
      <c r="D343" s="1707"/>
      <c r="E343" s="1708"/>
      <c r="F343" s="1588" t="s">
        <v>249</v>
      </c>
      <c r="G343" s="1588"/>
      <c r="H343" s="1588"/>
      <c r="I343" s="1588"/>
      <c r="J343" s="1588"/>
      <c r="K343" s="1589"/>
      <c r="L343" s="1393"/>
      <c r="M343" s="981"/>
      <c r="N343" s="981"/>
      <c r="O343" s="1393"/>
      <c r="P343" s="1275"/>
      <c r="Q343" s="399" t="s">
        <v>400</v>
      </c>
      <c r="R343" s="1393"/>
      <c r="S343" s="1275"/>
      <c r="T343" s="397" t="s">
        <v>401</v>
      </c>
      <c r="U343" s="1393"/>
      <c r="V343" s="1275"/>
      <c r="W343" s="397" t="s">
        <v>402</v>
      </c>
      <c r="X343" s="940"/>
      <c r="Y343" s="940"/>
      <c r="Z343" s="940"/>
      <c r="AA343" s="940"/>
      <c r="AB343" s="940"/>
      <c r="AC343" s="940"/>
      <c r="AD343" s="940"/>
      <c r="AE343" s="940"/>
      <c r="AF343" s="940"/>
      <c r="AG343" s="940"/>
      <c r="AH343" s="940"/>
      <c r="AI343" s="940"/>
      <c r="AJ343" s="940"/>
      <c r="AK343" s="940"/>
      <c r="AL343" s="941"/>
    </row>
    <row r="344" spans="2:40" ht="25.5" customHeight="1">
      <c r="B344" s="1706"/>
      <c r="C344" s="1707"/>
      <c r="D344" s="1707"/>
      <c r="E344" s="1708"/>
      <c r="F344" s="1599" t="s">
        <v>59</v>
      </c>
      <c r="G344" s="1588"/>
      <c r="H344" s="1588"/>
      <c r="I344" s="1588"/>
      <c r="J344" s="1588"/>
      <c r="K344" s="1589"/>
      <c r="L344" s="1454"/>
      <c r="M344" s="991"/>
      <c r="N344" s="991"/>
      <c r="O344" s="991"/>
      <c r="P344" s="991"/>
      <c r="Q344" s="991"/>
      <c r="R344" s="991"/>
      <c r="S344" s="991"/>
      <c r="T344" s="991"/>
      <c r="U344" s="992"/>
      <c r="V344" s="1457" t="s">
        <v>443</v>
      </c>
      <c r="W344" s="1009"/>
      <c r="X344" s="1009"/>
      <c r="Y344" s="1009"/>
      <c r="Z344" s="1009"/>
      <c r="AA344" s="1009"/>
      <c r="AB344" s="1009"/>
      <c r="AC344" s="1009"/>
      <c r="AD344" s="1009"/>
      <c r="AE344" s="1009"/>
      <c r="AF344" s="1009"/>
      <c r="AG344" s="1009"/>
      <c r="AH344" s="1009"/>
      <c r="AI344" s="1009"/>
      <c r="AJ344" s="1009"/>
      <c r="AK344" s="1009"/>
      <c r="AL344" s="1010"/>
    </row>
    <row r="345" spans="2:40" ht="25.5" hidden="1" customHeight="1">
      <c r="B345" s="1706"/>
      <c r="C345" s="1707"/>
      <c r="D345" s="1707"/>
      <c r="E345" s="1708"/>
      <c r="F345" s="1600" t="s">
        <v>5126</v>
      </c>
      <c r="G345" s="1588"/>
      <c r="H345" s="1588"/>
      <c r="I345" s="1588"/>
      <c r="J345" s="1588"/>
      <c r="K345" s="1589"/>
      <c r="L345" s="1376" t="s">
        <v>406</v>
      </c>
      <c r="M345" s="1000"/>
      <c r="N345" s="1001"/>
      <c r="O345" s="315" t="s">
        <v>407</v>
      </c>
      <c r="P345" s="315" t="s">
        <v>407</v>
      </c>
      <c r="Q345" s="315" t="s">
        <v>407</v>
      </c>
      <c r="R345" s="315" t="s">
        <v>407</v>
      </c>
      <c r="S345" s="315" t="s">
        <v>407</v>
      </c>
      <c r="T345" s="315" t="s">
        <v>407</v>
      </c>
      <c r="U345" s="315" t="s">
        <v>407</v>
      </c>
      <c r="V345" s="315" t="s">
        <v>407</v>
      </c>
      <c r="W345" s="315" t="s">
        <v>407</v>
      </c>
      <c r="X345" s="315" t="s">
        <v>407</v>
      </c>
      <c r="Y345" s="315" t="s">
        <v>407</v>
      </c>
      <c r="Z345" s="315" t="s">
        <v>407</v>
      </c>
      <c r="AA345" s="315" t="s">
        <v>407</v>
      </c>
      <c r="AB345" s="315" t="s">
        <v>407</v>
      </c>
      <c r="AC345" s="315" t="s">
        <v>407</v>
      </c>
      <c r="AD345" s="315" t="s">
        <v>407</v>
      </c>
      <c r="AE345" s="315" t="s">
        <v>407</v>
      </c>
      <c r="AF345" s="315" t="s">
        <v>407</v>
      </c>
      <c r="AG345" s="315" t="s">
        <v>407</v>
      </c>
      <c r="AH345" s="315" t="s">
        <v>407</v>
      </c>
      <c r="AI345" s="1408"/>
      <c r="AJ345" s="1003"/>
      <c r="AK345" s="1003"/>
      <c r="AL345" s="1004"/>
    </row>
    <row r="346" spans="2:40" ht="25.5" customHeight="1">
      <c r="B346" s="1706"/>
      <c r="C346" s="1707"/>
      <c r="D346" s="1707"/>
      <c r="E346" s="1708"/>
      <c r="F346" s="1601"/>
      <c r="G346" s="1602"/>
      <c r="H346" s="1602"/>
      <c r="I346" s="1602"/>
      <c r="J346" s="1602"/>
      <c r="K346" s="1603"/>
      <c r="L346" s="1390"/>
      <c r="M346" s="1007"/>
      <c r="N346" s="1007"/>
      <c r="O346" s="1007"/>
      <c r="P346" s="1007"/>
      <c r="Q346" s="1007"/>
      <c r="R346" s="1007"/>
      <c r="S346" s="1007"/>
      <c r="T346" s="1007"/>
      <c r="U346" s="1007"/>
      <c r="V346" s="1007"/>
      <c r="W346" s="1007"/>
      <c r="X346" s="1007"/>
      <c r="Y346" s="1008"/>
      <c r="Z346" s="1009" t="s">
        <v>444</v>
      </c>
      <c r="AA346" s="1009"/>
      <c r="AB346" s="1009"/>
      <c r="AC346" s="1009"/>
      <c r="AD346" s="1009"/>
      <c r="AE346" s="1009"/>
      <c r="AF346" s="1009"/>
      <c r="AG346" s="1009"/>
      <c r="AH346" s="1009"/>
      <c r="AI346" s="1009"/>
      <c r="AJ346" s="1009"/>
      <c r="AK346" s="1009"/>
      <c r="AL346" s="1010"/>
    </row>
    <row r="347" spans="2:40" ht="25.5" hidden="1" customHeight="1">
      <c r="B347" s="1706"/>
      <c r="C347" s="1707"/>
      <c r="D347" s="1707"/>
      <c r="E347" s="1708"/>
      <c r="F347" s="1606"/>
      <c r="G347" s="1606"/>
      <c r="H347" s="1606"/>
      <c r="I347" s="1606"/>
      <c r="J347" s="1606"/>
      <c r="K347" s="1607"/>
      <c r="L347" s="1376" t="s">
        <v>406</v>
      </c>
      <c r="M347" s="1000"/>
      <c r="N347" s="1001"/>
      <c r="O347" s="315" t="s">
        <v>407</v>
      </c>
      <c r="P347" s="315" t="s">
        <v>407</v>
      </c>
      <c r="Q347" s="315" t="s">
        <v>407</v>
      </c>
      <c r="R347" s="315" t="s">
        <v>407</v>
      </c>
      <c r="S347" s="315" t="s">
        <v>407</v>
      </c>
      <c r="T347" s="315" t="s">
        <v>407</v>
      </c>
      <c r="U347" s="315" t="s">
        <v>407</v>
      </c>
      <c r="V347" s="315" t="s">
        <v>407</v>
      </c>
      <c r="W347" s="315" t="s">
        <v>407</v>
      </c>
      <c r="X347" s="315" t="s">
        <v>407</v>
      </c>
      <c r="Y347" s="315" t="s">
        <v>407</v>
      </c>
      <c r="Z347" s="315" t="s">
        <v>407</v>
      </c>
      <c r="AA347" s="315" t="s">
        <v>407</v>
      </c>
      <c r="AB347" s="315" t="s">
        <v>407</v>
      </c>
      <c r="AC347" s="315" t="s">
        <v>407</v>
      </c>
      <c r="AD347" s="315" t="s">
        <v>407</v>
      </c>
      <c r="AE347" s="315" t="s">
        <v>407</v>
      </c>
      <c r="AF347" s="315" t="s">
        <v>407</v>
      </c>
      <c r="AG347" s="315" t="s">
        <v>407</v>
      </c>
      <c r="AH347" s="315" t="s">
        <v>407</v>
      </c>
      <c r="AI347" s="1408"/>
      <c r="AJ347" s="1003"/>
      <c r="AK347" s="1003"/>
      <c r="AL347" s="1004"/>
    </row>
    <row r="348" spans="2:40" ht="25.5" customHeight="1">
      <c r="B348" s="1706"/>
      <c r="C348" s="1707"/>
      <c r="D348" s="1707"/>
      <c r="E348" s="1708"/>
      <c r="F348" s="1588" t="s">
        <v>8</v>
      </c>
      <c r="G348" s="1588"/>
      <c r="H348" s="1588"/>
      <c r="I348" s="1588"/>
      <c r="J348" s="1588"/>
      <c r="K348" s="1589"/>
      <c r="L348" s="1393"/>
      <c r="M348" s="981"/>
      <c r="N348" s="1275"/>
      <c r="O348" s="1393"/>
      <c r="P348" s="1275"/>
      <c r="Q348" s="399" t="s">
        <v>400</v>
      </c>
      <c r="R348" s="1393"/>
      <c r="S348" s="1275"/>
      <c r="T348" s="397" t="s">
        <v>401</v>
      </c>
      <c r="U348" s="1393"/>
      <c r="V348" s="1275"/>
      <c r="W348" s="397" t="s">
        <v>402</v>
      </c>
      <c r="X348" s="940"/>
      <c r="Y348" s="940"/>
      <c r="Z348" s="940"/>
      <c r="AA348" s="940"/>
      <c r="AB348" s="940"/>
      <c r="AC348" s="940"/>
      <c r="AD348" s="940"/>
      <c r="AE348" s="940"/>
      <c r="AF348" s="940"/>
      <c r="AG348" s="940"/>
      <c r="AH348" s="940"/>
      <c r="AI348" s="940"/>
      <c r="AJ348" s="940"/>
      <c r="AK348" s="940"/>
      <c r="AL348" s="941"/>
    </row>
    <row r="349" spans="2:40" ht="25.5" customHeight="1">
      <c r="B349" s="1706"/>
      <c r="C349" s="1707"/>
      <c r="D349" s="1707"/>
      <c r="E349" s="1708"/>
      <c r="F349" s="1615" t="s">
        <v>520</v>
      </c>
      <c r="G349" s="1615"/>
      <c r="H349" s="1615"/>
      <c r="I349" s="1615"/>
      <c r="J349" s="1615"/>
      <c r="K349" s="1616"/>
      <c r="L349" s="946"/>
      <c r="M349" s="1015"/>
      <c r="N349" s="1015"/>
      <c r="O349" s="981"/>
      <c r="P349" s="981"/>
      <c r="Q349" s="1275"/>
      <c r="R349" s="318"/>
      <c r="S349" s="1483"/>
      <c r="T349" s="962"/>
      <c r="U349" s="962"/>
      <c r="V349" s="962"/>
      <c r="W349" s="962"/>
      <c r="X349" s="962"/>
      <c r="Y349" s="962"/>
      <c r="Z349" s="963"/>
      <c r="AA349" s="1486"/>
      <c r="AB349" s="940"/>
      <c r="AC349" s="940"/>
      <c r="AD349" s="940"/>
      <c r="AE349" s="940"/>
      <c r="AF349" s="940"/>
      <c r="AG349" s="940"/>
      <c r="AH349" s="940"/>
      <c r="AI349" s="940"/>
      <c r="AJ349" s="940"/>
      <c r="AK349" s="940"/>
      <c r="AL349" s="941"/>
    </row>
    <row r="350" spans="2:40" ht="25.5" hidden="1" customHeight="1">
      <c r="B350" s="1706"/>
      <c r="C350" s="1707"/>
      <c r="D350" s="1707"/>
      <c r="E350" s="1708"/>
      <c r="F350" s="1617"/>
      <c r="G350" s="1617"/>
      <c r="H350" s="1617"/>
      <c r="I350" s="1617"/>
      <c r="J350" s="1617"/>
      <c r="K350" s="1618"/>
      <c r="L350" s="1376" t="s">
        <v>406</v>
      </c>
      <c r="M350" s="1000"/>
      <c r="N350" s="1001"/>
      <c r="O350" s="350" t="s">
        <v>407</v>
      </c>
      <c r="P350" s="350" t="s">
        <v>407</v>
      </c>
      <c r="Q350" s="350" t="s">
        <v>407</v>
      </c>
      <c r="R350" s="350" t="s">
        <v>407</v>
      </c>
      <c r="S350" s="350" t="s">
        <v>407</v>
      </c>
      <c r="T350" s="1408"/>
      <c r="U350" s="1003"/>
      <c r="V350" s="1003"/>
      <c r="W350" s="1003"/>
      <c r="X350" s="1003"/>
      <c r="Y350" s="1003"/>
      <c r="Z350" s="1003"/>
      <c r="AA350" s="1003"/>
      <c r="AB350" s="1003"/>
      <c r="AC350" s="1003"/>
      <c r="AD350" s="1003"/>
      <c r="AE350" s="1003"/>
      <c r="AF350" s="1003"/>
      <c r="AG350" s="1003"/>
      <c r="AH350" s="1003"/>
      <c r="AI350" s="1003"/>
      <c r="AJ350" s="1003"/>
      <c r="AK350" s="1003"/>
      <c r="AL350" s="1004"/>
    </row>
    <row r="351" spans="2:40" ht="25.5" customHeight="1">
      <c r="B351" s="1706"/>
      <c r="C351" s="1707"/>
      <c r="D351" s="1707"/>
      <c r="E351" s="1708"/>
      <c r="F351" s="1619"/>
      <c r="G351" s="1619"/>
      <c r="H351" s="1619"/>
      <c r="I351" s="1619"/>
      <c r="J351" s="1619"/>
      <c r="K351" s="1620"/>
      <c r="L351" s="1621"/>
      <c r="M351" s="1622"/>
      <c r="N351" s="1622"/>
      <c r="O351" s="1622"/>
      <c r="P351" s="1622"/>
      <c r="Q351" s="1622"/>
      <c r="R351" s="1622"/>
      <c r="S351" s="1622"/>
      <c r="T351" s="1622"/>
      <c r="U351" s="1622"/>
      <c r="V351" s="1622"/>
      <c r="W351" s="1622"/>
      <c r="X351" s="1622"/>
      <c r="Y351" s="1622"/>
      <c r="Z351" s="1623"/>
      <c r="AA351" s="1267" t="s">
        <v>420</v>
      </c>
      <c r="AB351" s="1267"/>
      <c r="AC351" s="1267"/>
      <c r="AD351" s="1267"/>
      <c r="AE351" s="1267"/>
      <c r="AF351" s="1267"/>
      <c r="AG351" s="1267"/>
      <c r="AH351" s="1267"/>
      <c r="AI351" s="1267"/>
      <c r="AJ351" s="1267"/>
      <c r="AK351" s="1267"/>
      <c r="AL351" s="1268"/>
    </row>
    <row r="352" spans="2:40" ht="25.5" customHeight="1" thickBot="1">
      <c r="B352" s="1706"/>
      <c r="C352" s="1707"/>
      <c r="D352" s="1707"/>
      <c r="E352" s="1708"/>
      <c r="F352" s="1602" t="s">
        <v>5135</v>
      </c>
      <c r="G352" s="1602"/>
      <c r="H352" s="1602"/>
      <c r="I352" s="1602"/>
      <c r="J352" s="1602"/>
      <c r="K352" s="1603"/>
      <c r="L352" s="1608"/>
      <c r="M352" s="1609"/>
      <c r="N352" s="1609"/>
      <c r="O352" s="1609"/>
      <c r="P352" s="1609"/>
      <c r="Q352" s="1609"/>
      <c r="R352" s="1609"/>
      <c r="S352" s="1609"/>
      <c r="T352" s="1609"/>
      <c r="U352" s="1609"/>
      <c r="V352" s="1609"/>
      <c r="W352" s="1609"/>
      <c r="X352" s="1609"/>
      <c r="Y352" s="1609"/>
      <c r="Z352" s="1609"/>
      <c r="AA352" s="1609"/>
      <c r="AB352" s="1609"/>
      <c r="AC352" s="1609"/>
      <c r="AD352" s="1609"/>
      <c r="AE352" s="1609"/>
      <c r="AF352" s="1609"/>
      <c r="AG352" s="1609"/>
      <c r="AH352" s="1610"/>
      <c r="AI352" s="1611" t="s">
        <v>491</v>
      </c>
      <c r="AJ352" s="1612"/>
      <c r="AK352" s="1612"/>
      <c r="AL352" s="1613"/>
      <c r="AN352" s="458" t="s">
        <v>5178</v>
      </c>
    </row>
    <row r="353" spans="2:40" ht="25.5" hidden="1" customHeight="1">
      <c r="B353" s="336"/>
      <c r="C353" s="351"/>
      <c r="D353" s="359"/>
      <c r="E353" s="360"/>
      <c r="F353" s="1604"/>
      <c r="G353" s="1604"/>
      <c r="H353" s="1604"/>
      <c r="I353" s="1604"/>
      <c r="J353" s="1604"/>
      <c r="K353" s="1605"/>
      <c r="L353" s="1182" t="s">
        <v>406</v>
      </c>
      <c r="M353" s="1183"/>
      <c r="N353" s="1614"/>
      <c r="O353" s="350" t="s">
        <v>407</v>
      </c>
      <c r="P353" s="350" t="s">
        <v>407</v>
      </c>
      <c r="Q353" s="350" t="s">
        <v>407</v>
      </c>
      <c r="R353" s="350" t="s">
        <v>407</v>
      </c>
      <c r="S353" s="350" t="s">
        <v>407</v>
      </c>
      <c r="T353" s="350" t="s">
        <v>407</v>
      </c>
      <c r="U353" s="350" t="s">
        <v>407</v>
      </c>
      <c r="V353" s="350" t="s">
        <v>407</v>
      </c>
      <c r="W353" s="350" t="s">
        <v>407</v>
      </c>
      <c r="X353" s="350" t="s">
        <v>407</v>
      </c>
      <c r="Y353" s="350" t="s">
        <v>407</v>
      </c>
      <c r="Z353" s="350" t="s">
        <v>407</v>
      </c>
      <c r="AA353" s="350" t="s">
        <v>407</v>
      </c>
      <c r="AB353" s="350" t="s">
        <v>407</v>
      </c>
      <c r="AC353" s="350" t="s">
        <v>407</v>
      </c>
      <c r="AD353" s="350" t="s">
        <v>407</v>
      </c>
      <c r="AE353" s="350" t="s">
        <v>407</v>
      </c>
      <c r="AF353" s="350" t="s">
        <v>407</v>
      </c>
      <c r="AG353" s="350" t="s">
        <v>407</v>
      </c>
      <c r="AH353" s="350" t="s">
        <v>407</v>
      </c>
      <c r="AI353" s="1343"/>
      <c r="AJ353" s="1344"/>
      <c r="AK353" s="1344"/>
      <c r="AL353" s="1345"/>
    </row>
    <row r="354" spans="2:40" ht="25.5" hidden="1" customHeight="1">
      <c r="B354" s="337"/>
      <c r="C354" s="357"/>
      <c r="D354" s="358"/>
      <c r="E354" s="361"/>
      <c r="F354" s="1606"/>
      <c r="G354" s="1606"/>
      <c r="H354" s="1606"/>
      <c r="I354" s="1606"/>
      <c r="J354" s="1606"/>
      <c r="K354" s="1607"/>
      <c r="L354" s="1185"/>
      <c r="M354" s="1186"/>
      <c r="N354" s="1042"/>
      <c r="O354" s="350" t="s">
        <v>407</v>
      </c>
      <c r="P354" s="350" t="s">
        <v>407</v>
      </c>
      <c r="Q354" s="350" t="s">
        <v>407</v>
      </c>
      <c r="R354" s="350" t="s">
        <v>407</v>
      </c>
      <c r="S354" s="350" t="s">
        <v>407</v>
      </c>
      <c r="T354" s="350" t="s">
        <v>407</v>
      </c>
      <c r="U354" s="350" t="s">
        <v>407</v>
      </c>
      <c r="V354" s="350" t="s">
        <v>407</v>
      </c>
      <c r="W354" s="350" t="s">
        <v>407</v>
      </c>
      <c r="X354" s="350" t="s">
        <v>407</v>
      </c>
      <c r="Y354" s="350" t="s">
        <v>407</v>
      </c>
      <c r="Z354" s="350" t="s">
        <v>407</v>
      </c>
      <c r="AA354" s="350" t="s">
        <v>407</v>
      </c>
      <c r="AB354" s="350" t="s">
        <v>407</v>
      </c>
      <c r="AC354" s="350" t="s">
        <v>407</v>
      </c>
      <c r="AD354" s="350" t="s">
        <v>407</v>
      </c>
      <c r="AE354" s="350" t="s">
        <v>407</v>
      </c>
      <c r="AF354" s="350" t="s">
        <v>407</v>
      </c>
      <c r="AG354" s="350" t="s">
        <v>407</v>
      </c>
      <c r="AH354" s="350" t="s">
        <v>407</v>
      </c>
      <c r="AI354" s="1190"/>
      <c r="AJ354" s="1191"/>
      <c r="AK354" s="1191"/>
      <c r="AL354" s="1192"/>
    </row>
    <row r="355" spans="2:40" ht="25.5" customHeight="1" thickTop="1">
      <c r="B355" s="1703" t="s">
        <v>5148</v>
      </c>
      <c r="C355" s="1704"/>
      <c r="D355" s="1704"/>
      <c r="E355" s="1705"/>
      <c r="F355" s="1588" t="s">
        <v>517</v>
      </c>
      <c r="G355" s="1588"/>
      <c r="H355" s="1588"/>
      <c r="I355" s="1588"/>
      <c r="J355" s="1588"/>
      <c r="K355" s="1589"/>
      <c r="L355" s="1483"/>
      <c r="M355" s="962"/>
      <c r="N355" s="962"/>
      <c r="O355" s="962"/>
      <c r="P355" s="962"/>
      <c r="Q355" s="1486"/>
      <c r="R355" s="940"/>
      <c r="S355" s="940"/>
      <c r="T355" s="940"/>
      <c r="U355" s="940"/>
      <c r="V355" s="940"/>
      <c r="W355" s="940"/>
      <c r="X355" s="940"/>
      <c r="Y355" s="940"/>
      <c r="Z355" s="940"/>
      <c r="AA355" s="940"/>
      <c r="AB355" s="940"/>
      <c r="AC355" s="940"/>
      <c r="AD355" s="940"/>
      <c r="AE355" s="940"/>
      <c r="AF355" s="940"/>
      <c r="AG355" s="940"/>
      <c r="AH355" s="940"/>
      <c r="AI355" s="940"/>
      <c r="AJ355" s="940"/>
      <c r="AK355" s="940"/>
      <c r="AL355" s="941"/>
    </row>
    <row r="356" spans="2:40" ht="25.5" customHeight="1">
      <c r="B356" s="1706"/>
      <c r="C356" s="1707"/>
      <c r="D356" s="1707"/>
      <c r="E356" s="1708"/>
      <c r="F356" s="1588" t="s">
        <v>249</v>
      </c>
      <c r="G356" s="1588"/>
      <c r="H356" s="1588"/>
      <c r="I356" s="1588"/>
      <c r="J356" s="1588"/>
      <c r="K356" s="1589"/>
      <c r="L356" s="1393"/>
      <c r="M356" s="981"/>
      <c r="N356" s="981"/>
      <c r="O356" s="1393"/>
      <c r="P356" s="1275"/>
      <c r="Q356" s="399" t="s">
        <v>400</v>
      </c>
      <c r="R356" s="1393"/>
      <c r="S356" s="1275"/>
      <c r="T356" s="397" t="s">
        <v>401</v>
      </c>
      <c r="U356" s="1393"/>
      <c r="V356" s="1275"/>
      <c r="W356" s="397" t="s">
        <v>402</v>
      </c>
      <c r="X356" s="940"/>
      <c r="Y356" s="940"/>
      <c r="Z356" s="940"/>
      <c r="AA356" s="940"/>
      <c r="AB356" s="940"/>
      <c r="AC356" s="940"/>
      <c r="AD356" s="940"/>
      <c r="AE356" s="940"/>
      <c r="AF356" s="940"/>
      <c r="AG356" s="940"/>
      <c r="AH356" s="940"/>
      <c r="AI356" s="940"/>
      <c r="AJ356" s="940"/>
      <c r="AK356" s="940"/>
      <c r="AL356" s="941"/>
    </row>
    <row r="357" spans="2:40" ht="25.5" customHeight="1">
      <c r="B357" s="1706"/>
      <c r="C357" s="1707"/>
      <c r="D357" s="1707"/>
      <c r="E357" s="1708"/>
      <c r="F357" s="1599" t="s">
        <v>59</v>
      </c>
      <c r="G357" s="1588"/>
      <c r="H357" s="1588"/>
      <c r="I357" s="1588"/>
      <c r="J357" s="1588"/>
      <c r="K357" s="1589"/>
      <c r="L357" s="1454"/>
      <c r="M357" s="991"/>
      <c r="N357" s="991"/>
      <c r="O357" s="991"/>
      <c r="P357" s="991"/>
      <c r="Q357" s="991"/>
      <c r="R357" s="991"/>
      <c r="S357" s="991"/>
      <c r="T357" s="991"/>
      <c r="U357" s="992"/>
      <c r="V357" s="1457" t="s">
        <v>443</v>
      </c>
      <c r="W357" s="1009"/>
      <c r="X357" s="1009"/>
      <c r="Y357" s="1009"/>
      <c r="Z357" s="1009"/>
      <c r="AA357" s="1009"/>
      <c r="AB357" s="1009"/>
      <c r="AC357" s="1009"/>
      <c r="AD357" s="1009"/>
      <c r="AE357" s="1009"/>
      <c r="AF357" s="1009"/>
      <c r="AG357" s="1009"/>
      <c r="AH357" s="1009"/>
      <c r="AI357" s="1009"/>
      <c r="AJ357" s="1009"/>
      <c r="AK357" s="1009"/>
      <c r="AL357" s="1010"/>
    </row>
    <row r="358" spans="2:40" ht="25.5" hidden="1" customHeight="1">
      <c r="B358" s="1706"/>
      <c r="C358" s="1707"/>
      <c r="D358" s="1707"/>
      <c r="E358" s="1708"/>
      <c r="F358" s="1600" t="s">
        <v>516</v>
      </c>
      <c r="G358" s="1588"/>
      <c r="H358" s="1588"/>
      <c r="I358" s="1588"/>
      <c r="J358" s="1588"/>
      <c r="K358" s="1589"/>
      <c r="L358" s="1376" t="s">
        <v>406</v>
      </c>
      <c r="M358" s="1000"/>
      <c r="N358" s="1001"/>
      <c r="O358" s="315" t="s">
        <v>407</v>
      </c>
      <c r="P358" s="315" t="s">
        <v>407</v>
      </c>
      <c r="Q358" s="315" t="s">
        <v>407</v>
      </c>
      <c r="R358" s="315" t="s">
        <v>407</v>
      </c>
      <c r="S358" s="315" t="s">
        <v>407</v>
      </c>
      <c r="T358" s="315" t="s">
        <v>407</v>
      </c>
      <c r="U358" s="315" t="s">
        <v>407</v>
      </c>
      <c r="V358" s="315" t="s">
        <v>407</v>
      </c>
      <c r="W358" s="315" t="s">
        <v>407</v>
      </c>
      <c r="X358" s="315" t="s">
        <v>407</v>
      </c>
      <c r="Y358" s="315" t="s">
        <v>407</v>
      </c>
      <c r="Z358" s="315" t="s">
        <v>407</v>
      </c>
      <c r="AA358" s="315" t="s">
        <v>407</v>
      </c>
      <c r="AB358" s="315" t="s">
        <v>407</v>
      </c>
      <c r="AC358" s="315" t="s">
        <v>407</v>
      </c>
      <c r="AD358" s="315" t="s">
        <v>407</v>
      </c>
      <c r="AE358" s="315" t="s">
        <v>407</v>
      </c>
      <c r="AF358" s="315" t="s">
        <v>407</v>
      </c>
      <c r="AG358" s="315" t="s">
        <v>407</v>
      </c>
      <c r="AH358" s="315" t="s">
        <v>407</v>
      </c>
      <c r="AI358" s="1408"/>
      <c r="AJ358" s="1003"/>
      <c r="AK358" s="1003"/>
      <c r="AL358" s="1004"/>
    </row>
    <row r="359" spans="2:40" ht="25.5" customHeight="1">
      <c r="B359" s="1706"/>
      <c r="C359" s="1707"/>
      <c r="D359" s="1707"/>
      <c r="E359" s="1708"/>
      <c r="F359" s="1601"/>
      <c r="G359" s="1602"/>
      <c r="H359" s="1602"/>
      <c r="I359" s="1602"/>
      <c r="J359" s="1602"/>
      <c r="K359" s="1603"/>
      <c r="L359" s="1390"/>
      <c r="M359" s="1007"/>
      <c r="N359" s="1007"/>
      <c r="O359" s="1007"/>
      <c r="P359" s="1007"/>
      <c r="Q359" s="1007"/>
      <c r="R359" s="1007"/>
      <c r="S359" s="1007"/>
      <c r="T359" s="1007"/>
      <c r="U359" s="1007"/>
      <c r="V359" s="1007"/>
      <c r="W359" s="1007"/>
      <c r="X359" s="1007"/>
      <c r="Y359" s="1008"/>
      <c r="Z359" s="1009" t="s">
        <v>444</v>
      </c>
      <c r="AA359" s="1009"/>
      <c r="AB359" s="1009"/>
      <c r="AC359" s="1009"/>
      <c r="AD359" s="1009"/>
      <c r="AE359" s="1009"/>
      <c r="AF359" s="1009"/>
      <c r="AG359" s="1009"/>
      <c r="AH359" s="1009"/>
      <c r="AI359" s="1009"/>
      <c r="AJ359" s="1009"/>
      <c r="AK359" s="1009"/>
      <c r="AL359" s="1010"/>
    </row>
    <row r="360" spans="2:40" ht="25.5" hidden="1" customHeight="1">
      <c r="B360" s="1706"/>
      <c r="C360" s="1707"/>
      <c r="D360" s="1707"/>
      <c r="E360" s="1708"/>
      <c r="F360" s="1606"/>
      <c r="G360" s="1606"/>
      <c r="H360" s="1606"/>
      <c r="I360" s="1606"/>
      <c r="J360" s="1606"/>
      <c r="K360" s="1607"/>
      <c r="L360" s="1376" t="s">
        <v>406</v>
      </c>
      <c r="M360" s="1000"/>
      <c r="N360" s="1001"/>
      <c r="O360" s="315" t="s">
        <v>407</v>
      </c>
      <c r="P360" s="315" t="s">
        <v>407</v>
      </c>
      <c r="Q360" s="315" t="s">
        <v>407</v>
      </c>
      <c r="R360" s="315" t="s">
        <v>407</v>
      </c>
      <c r="S360" s="315" t="s">
        <v>407</v>
      </c>
      <c r="T360" s="315" t="s">
        <v>407</v>
      </c>
      <c r="U360" s="315" t="s">
        <v>407</v>
      </c>
      <c r="V360" s="315" t="s">
        <v>407</v>
      </c>
      <c r="W360" s="315" t="s">
        <v>407</v>
      </c>
      <c r="X360" s="315" t="s">
        <v>407</v>
      </c>
      <c r="Y360" s="315" t="s">
        <v>407</v>
      </c>
      <c r="Z360" s="315" t="s">
        <v>407</v>
      </c>
      <c r="AA360" s="315" t="s">
        <v>407</v>
      </c>
      <c r="AB360" s="315" t="s">
        <v>407</v>
      </c>
      <c r="AC360" s="315" t="s">
        <v>407</v>
      </c>
      <c r="AD360" s="315" t="s">
        <v>407</v>
      </c>
      <c r="AE360" s="315" t="s">
        <v>407</v>
      </c>
      <c r="AF360" s="315" t="s">
        <v>407</v>
      </c>
      <c r="AG360" s="315" t="s">
        <v>407</v>
      </c>
      <c r="AH360" s="315" t="s">
        <v>407</v>
      </c>
      <c r="AI360" s="1408"/>
      <c r="AJ360" s="1003"/>
      <c r="AK360" s="1003"/>
      <c r="AL360" s="1004"/>
    </row>
    <row r="361" spans="2:40" ht="25.5" customHeight="1">
      <c r="B361" s="1706"/>
      <c r="C361" s="1707"/>
      <c r="D361" s="1707"/>
      <c r="E361" s="1708"/>
      <c r="F361" s="1588" t="s">
        <v>8</v>
      </c>
      <c r="G361" s="1588"/>
      <c r="H361" s="1588"/>
      <c r="I361" s="1588"/>
      <c r="J361" s="1588"/>
      <c r="K361" s="1589"/>
      <c r="L361" s="1393"/>
      <c r="M361" s="981"/>
      <c r="N361" s="1275"/>
      <c r="O361" s="1393"/>
      <c r="P361" s="1275"/>
      <c r="Q361" s="399" t="s">
        <v>400</v>
      </c>
      <c r="R361" s="1393"/>
      <c r="S361" s="1275"/>
      <c r="T361" s="397" t="s">
        <v>401</v>
      </c>
      <c r="U361" s="1393"/>
      <c r="V361" s="1275"/>
      <c r="W361" s="397" t="s">
        <v>402</v>
      </c>
      <c r="X361" s="940"/>
      <c r="Y361" s="940"/>
      <c r="Z361" s="940"/>
      <c r="AA361" s="940"/>
      <c r="AB361" s="940"/>
      <c r="AC361" s="940"/>
      <c r="AD361" s="940"/>
      <c r="AE361" s="940"/>
      <c r="AF361" s="940"/>
      <c r="AG361" s="940"/>
      <c r="AH361" s="940"/>
      <c r="AI361" s="940"/>
      <c r="AJ361" s="940"/>
      <c r="AK361" s="940"/>
      <c r="AL361" s="941"/>
    </row>
    <row r="362" spans="2:40" ht="25.5" customHeight="1">
      <c r="B362" s="1706"/>
      <c r="C362" s="1707"/>
      <c r="D362" s="1707"/>
      <c r="E362" s="1708"/>
      <c r="F362" s="1615" t="s">
        <v>520</v>
      </c>
      <c r="G362" s="1615"/>
      <c r="H362" s="1615"/>
      <c r="I362" s="1615"/>
      <c r="J362" s="1615"/>
      <c r="K362" s="1616"/>
      <c r="L362" s="1393"/>
      <c r="M362" s="981"/>
      <c r="N362" s="981"/>
      <c r="O362" s="981"/>
      <c r="P362" s="981"/>
      <c r="Q362" s="1275"/>
      <c r="R362" s="318"/>
      <c r="S362" s="1483"/>
      <c r="T362" s="962"/>
      <c r="U362" s="962"/>
      <c r="V362" s="962"/>
      <c r="W362" s="962"/>
      <c r="X362" s="962"/>
      <c r="Y362" s="962"/>
      <c r="Z362" s="963"/>
      <c r="AA362" s="1486"/>
      <c r="AB362" s="940"/>
      <c r="AC362" s="940"/>
      <c r="AD362" s="940"/>
      <c r="AE362" s="940"/>
      <c r="AF362" s="940"/>
      <c r="AG362" s="940"/>
      <c r="AH362" s="940"/>
      <c r="AI362" s="940"/>
      <c r="AJ362" s="940"/>
      <c r="AK362" s="940"/>
      <c r="AL362" s="941"/>
    </row>
    <row r="363" spans="2:40" ht="25.5" hidden="1" customHeight="1">
      <c r="B363" s="1706"/>
      <c r="C363" s="1707"/>
      <c r="D363" s="1707"/>
      <c r="E363" s="1708"/>
      <c r="F363" s="1617"/>
      <c r="G363" s="1617"/>
      <c r="H363" s="1617"/>
      <c r="I363" s="1617"/>
      <c r="J363" s="1617"/>
      <c r="K363" s="1618"/>
      <c r="L363" s="1376" t="s">
        <v>406</v>
      </c>
      <c r="M363" s="1000"/>
      <c r="N363" s="1001"/>
      <c r="O363" s="350" t="s">
        <v>407</v>
      </c>
      <c r="P363" s="350" t="s">
        <v>407</v>
      </c>
      <c r="Q363" s="350" t="s">
        <v>407</v>
      </c>
      <c r="R363" s="350" t="s">
        <v>407</v>
      </c>
      <c r="S363" s="350" t="s">
        <v>407</v>
      </c>
      <c r="T363" s="1408"/>
      <c r="U363" s="1003"/>
      <c r="V363" s="1003"/>
      <c r="W363" s="1003"/>
      <c r="X363" s="1003"/>
      <c r="Y363" s="1003"/>
      <c r="Z363" s="1003"/>
      <c r="AA363" s="1003"/>
      <c r="AB363" s="1003"/>
      <c r="AC363" s="1003"/>
      <c r="AD363" s="1003"/>
      <c r="AE363" s="1003"/>
      <c r="AF363" s="1003"/>
      <c r="AG363" s="1003"/>
      <c r="AH363" s="1003"/>
      <c r="AI363" s="1003"/>
      <c r="AJ363" s="1003"/>
      <c r="AK363" s="1003"/>
      <c r="AL363" s="1004"/>
    </row>
    <row r="364" spans="2:40" ht="25.5" customHeight="1">
      <c r="B364" s="1706"/>
      <c r="C364" s="1707"/>
      <c r="D364" s="1707"/>
      <c r="E364" s="1708"/>
      <c r="F364" s="1619"/>
      <c r="G364" s="1619"/>
      <c r="H364" s="1619"/>
      <c r="I364" s="1619"/>
      <c r="J364" s="1619"/>
      <c r="K364" s="1620"/>
      <c r="L364" s="1621"/>
      <c r="M364" s="1622"/>
      <c r="N364" s="1622"/>
      <c r="O364" s="1622"/>
      <c r="P364" s="1622"/>
      <c r="Q364" s="1622"/>
      <c r="R364" s="1622"/>
      <c r="S364" s="1622"/>
      <c r="T364" s="1622"/>
      <c r="U364" s="1622"/>
      <c r="V364" s="1622"/>
      <c r="W364" s="1622"/>
      <c r="X364" s="1622"/>
      <c r="Y364" s="1622"/>
      <c r="Z364" s="1623"/>
      <c r="AA364" s="1267" t="s">
        <v>420</v>
      </c>
      <c r="AB364" s="1267"/>
      <c r="AC364" s="1267"/>
      <c r="AD364" s="1267"/>
      <c r="AE364" s="1267"/>
      <c r="AF364" s="1267"/>
      <c r="AG364" s="1267"/>
      <c r="AH364" s="1267"/>
      <c r="AI364" s="1267"/>
      <c r="AJ364" s="1267"/>
      <c r="AK364" s="1267"/>
      <c r="AL364" s="1268"/>
    </row>
    <row r="365" spans="2:40" ht="25.5" customHeight="1" thickBot="1">
      <c r="B365" s="1706"/>
      <c r="C365" s="1707"/>
      <c r="D365" s="1707"/>
      <c r="E365" s="1708"/>
      <c r="F365" s="1626" t="s">
        <v>5135</v>
      </c>
      <c r="G365" s="1627"/>
      <c r="H365" s="1627"/>
      <c r="I365" s="1627"/>
      <c r="J365" s="1627"/>
      <c r="K365" s="1628"/>
      <c r="L365" s="1390"/>
      <c r="M365" s="1007"/>
      <c r="N365" s="1007"/>
      <c r="O365" s="1007"/>
      <c r="P365" s="1007"/>
      <c r="Q365" s="1007"/>
      <c r="R365" s="1007"/>
      <c r="S365" s="1007"/>
      <c r="T365" s="1007"/>
      <c r="U365" s="1007"/>
      <c r="V365" s="1007"/>
      <c r="W365" s="1007"/>
      <c r="X365" s="1007"/>
      <c r="Y365" s="1007"/>
      <c r="Z365" s="1007"/>
      <c r="AA365" s="1007"/>
      <c r="AB365" s="1007"/>
      <c r="AC365" s="1007"/>
      <c r="AD365" s="1007"/>
      <c r="AE365" s="1007"/>
      <c r="AF365" s="1007"/>
      <c r="AG365" s="1007"/>
      <c r="AH365" s="1008"/>
      <c r="AI365" s="1624" t="s">
        <v>491</v>
      </c>
      <c r="AJ365" s="1270"/>
      <c r="AK365" s="1270"/>
      <c r="AL365" s="1271"/>
      <c r="AN365" s="458" t="s">
        <v>5178</v>
      </c>
    </row>
    <row r="366" spans="2:40" ht="25.5" hidden="1" customHeight="1">
      <c r="B366" s="336"/>
      <c r="C366" s="362"/>
      <c r="D366" s="363"/>
      <c r="E366" s="364"/>
      <c r="F366" s="410"/>
      <c r="G366" s="410"/>
      <c r="H366" s="410"/>
      <c r="I366" s="410"/>
      <c r="J366" s="410"/>
      <c r="K366" s="411"/>
      <c r="L366" s="1182" t="s">
        <v>406</v>
      </c>
      <c r="M366" s="1183"/>
      <c r="N366" s="1614"/>
      <c r="O366" s="350" t="s">
        <v>407</v>
      </c>
      <c r="P366" s="350" t="s">
        <v>407</v>
      </c>
      <c r="Q366" s="350" t="s">
        <v>407</v>
      </c>
      <c r="R366" s="350" t="s">
        <v>407</v>
      </c>
      <c r="S366" s="350" t="s">
        <v>407</v>
      </c>
      <c r="T366" s="350" t="s">
        <v>407</v>
      </c>
      <c r="U366" s="350" t="s">
        <v>407</v>
      </c>
      <c r="V366" s="350" t="s">
        <v>407</v>
      </c>
      <c r="W366" s="350" t="s">
        <v>407</v>
      </c>
      <c r="X366" s="350" t="s">
        <v>407</v>
      </c>
      <c r="Y366" s="350" t="s">
        <v>407</v>
      </c>
      <c r="Z366" s="350" t="s">
        <v>407</v>
      </c>
      <c r="AA366" s="350" t="s">
        <v>407</v>
      </c>
      <c r="AB366" s="350" t="s">
        <v>407</v>
      </c>
      <c r="AC366" s="350" t="s">
        <v>407</v>
      </c>
      <c r="AD366" s="350" t="s">
        <v>407</v>
      </c>
      <c r="AE366" s="350" t="s">
        <v>407</v>
      </c>
      <c r="AF366" s="350" t="s">
        <v>407</v>
      </c>
      <c r="AG366" s="350" t="s">
        <v>407</v>
      </c>
      <c r="AH366" s="350" t="s">
        <v>407</v>
      </c>
      <c r="AI366" s="1187"/>
      <c r="AJ366" s="1188"/>
      <c r="AK366" s="1188"/>
      <c r="AL366" s="1625"/>
    </row>
    <row r="367" spans="2:40" ht="25.5" hidden="1" customHeight="1">
      <c r="B367" s="337"/>
      <c r="C367" s="366"/>
      <c r="D367" s="367"/>
      <c r="E367" s="368"/>
      <c r="F367" s="412"/>
      <c r="G367" s="412"/>
      <c r="H367" s="412"/>
      <c r="I367" s="412"/>
      <c r="J367" s="412"/>
      <c r="K367" s="413"/>
      <c r="L367" s="1185"/>
      <c r="M367" s="1186"/>
      <c r="N367" s="1042"/>
      <c r="O367" s="350" t="s">
        <v>407</v>
      </c>
      <c r="P367" s="350" t="s">
        <v>407</v>
      </c>
      <c r="Q367" s="350" t="s">
        <v>407</v>
      </c>
      <c r="R367" s="350" t="s">
        <v>407</v>
      </c>
      <c r="S367" s="350" t="s">
        <v>407</v>
      </c>
      <c r="T367" s="350" t="s">
        <v>407</v>
      </c>
      <c r="U367" s="350" t="s">
        <v>407</v>
      </c>
      <c r="V367" s="350" t="s">
        <v>407</v>
      </c>
      <c r="W367" s="350" t="s">
        <v>407</v>
      </c>
      <c r="X367" s="350" t="s">
        <v>407</v>
      </c>
      <c r="Y367" s="350" t="s">
        <v>407</v>
      </c>
      <c r="Z367" s="350" t="s">
        <v>407</v>
      </c>
      <c r="AA367" s="350" t="s">
        <v>407</v>
      </c>
      <c r="AB367" s="350" t="s">
        <v>407</v>
      </c>
      <c r="AC367" s="350" t="s">
        <v>407</v>
      </c>
      <c r="AD367" s="350" t="s">
        <v>407</v>
      </c>
      <c r="AE367" s="350" t="s">
        <v>407</v>
      </c>
      <c r="AF367" s="350" t="s">
        <v>407</v>
      </c>
      <c r="AG367" s="350" t="s">
        <v>407</v>
      </c>
      <c r="AH367" s="350" t="s">
        <v>407</v>
      </c>
      <c r="AI367" s="1190"/>
      <c r="AJ367" s="1191"/>
      <c r="AK367" s="1191"/>
      <c r="AL367" s="1192"/>
    </row>
    <row r="368" spans="2:40" ht="25.5" customHeight="1">
      <c r="B368" s="1703" t="s">
        <v>5149</v>
      </c>
      <c r="C368" s="1704"/>
      <c r="D368" s="1704"/>
      <c r="E368" s="1705"/>
      <c r="F368" s="1588" t="s">
        <v>517</v>
      </c>
      <c r="G368" s="1588"/>
      <c r="H368" s="1588"/>
      <c r="I368" s="1588"/>
      <c r="J368" s="1588"/>
      <c r="K368" s="1589"/>
      <c r="L368" s="1483"/>
      <c r="M368" s="962"/>
      <c r="N368" s="962"/>
      <c r="O368" s="962"/>
      <c r="P368" s="962"/>
      <c r="Q368" s="1486"/>
      <c r="R368" s="940"/>
      <c r="S368" s="940"/>
      <c r="T368" s="940"/>
      <c r="U368" s="940"/>
      <c r="V368" s="940"/>
      <c r="W368" s="940"/>
      <c r="X368" s="940"/>
      <c r="Y368" s="940"/>
      <c r="Z368" s="940"/>
      <c r="AA368" s="940"/>
      <c r="AB368" s="940"/>
      <c r="AC368" s="940"/>
      <c r="AD368" s="940"/>
      <c r="AE368" s="940"/>
      <c r="AF368" s="940"/>
      <c r="AG368" s="940"/>
      <c r="AH368" s="940"/>
      <c r="AI368" s="940"/>
      <c r="AJ368" s="940"/>
      <c r="AK368" s="940"/>
      <c r="AL368" s="941"/>
    </row>
    <row r="369" spans="2:40" ht="25.5" customHeight="1">
      <c r="B369" s="1706"/>
      <c r="C369" s="1707"/>
      <c r="D369" s="1707"/>
      <c r="E369" s="1708"/>
      <c r="F369" s="1588" t="s">
        <v>249</v>
      </c>
      <c r="G369" s="1588"/>
      <c r="H369" s="1588"/>
      <c r="I369" s="1588"/>
      <c r="J369" s="1588"/>
      <c r="K369" s="1589"/>
      <c r="L369" s="1393"/>
      <c r="M369" s="981"/>
      <c r="N369" s="981"/>
      <c r="O369" s="1393"/>
      <c r="P369" s="1275"/>
      <c r="Q369" s="399" t="s">
        <v>400</v>
      </c>
      <c r="R369" s="1393"/>
      <c r="S369" s="1275"/>
      <c r="T369" s="397" t="s">
        <v>401</v>
      </c>
      <c r="U369" s="1393"/>
      <c r="V369" s="1275"/>
      <c r="W369" s="397" t="s">
        <v>402</v>
      </c>
      <c r="X369" s="940"/>
      <c r="Y369" s="940"/>
      <c r="Z369" s="940"/>
      <c r="AA369" s="940"/>
      <c r="AB369" s="940"/>
      <c r="AC369" s="940"/>
      <c r="AD369" s="940"/>
      <c r="AE369" s="940"/>
      <c r="AF369" s="940"/>
      <c r="AG369" s="940"/>
      <c r="AH369" s="940"/>
      <c r="AI369" s="940"/>
      <c r="AJ369" s="940"/>
      <c r="AK369" s="940"/>
      <c r="AL369" s="941"/>
    </row>
    <row r="370" spans="2:40" ht="25.5" customHeight="1">
      <c r="B370" s="1706"/>
      <c r="C370" s="1707"/>
      <c r="D370" s="1707"/>
      <c r="E370" s="1708"/>
      <c r="F370" s="1599" t="s">
        <v>59</v>
      </c>
      <c r="G370" s="1588"/>
      <c r="H370" s="1588"/>
      <c r="I370" s="1588"/>
      <c r="J370" s="1588"/>
      <c r="K370" s="1589"/>
      <c r="L370" s="1454"/>
      <c r="M370" s="991"/>
      <c r="N370" s="991"/>
      <c r="O370" s="991"/>
      <c r="P370" s="991"/>
      <c r="Q370" s="991"/>
      <c r="R370" s="991"/>
      <c r="S370" s="991"/>
      <c r="T370" s="991"/>
      <c r="U370" s="992"/>
      <c r="V370" s="1457" t="s">
        <v>443</v>
      </c>
      <c r="W370" s="1009"/>
      <c r="X370" s="1009"/>
      <c r="Y370" s="1009"/>
      <c r="Z370" s="1009"/>
      <c r="AA370" s="1009"/>
      <c r="AB370" s="1009"/>
      <c r="AC370" s="1009"/>
      <c r="AD370" s="1009"/>
      <c r="AE370" s="1009"/>
      <c r="AF370" s="1009"/>
      <c r="AG370" s="1009"/>
      <c r="AH370" s="1009"/>
      <c r="AI370" s="1009"/>
      <c r="AJ370" s="1009"/>
      <c r="AK370" s="1009"/>
      <c r="AL370" s="1010"/>
    </row>
    <row r="371" spans="2:40" ht="25.5" hidden="1" customHeight="1">
      <c r="B371" s="1706"/>
      <c r="C371" s="1707"/>
      <c r="D371" s="1707"/>
      <c r="E371" s="1708"/>
      <c r="F371" s="1600" t="s">
        <v>5126</v>
      </c>
      <c r="G371" s="1588"/>
      <c r="H371" s="1588"/>
      <c r="I371" s="1588"/>
      <c r="J371" s="1588"/>
      <c r="K371" s="1589"/>
      <c r="L371" s="1376" t="s">
        <v>406</v>
      </c>
      <c r="M371" s="1000"/>
      <c r="N371" s="1001"/>
      <c r="O371" s="315" t="s">
        <v>407</v>
      </c>
      <c r="P371" s="315" t="s">
        <v>407</v>
      </c>
      <c r="Q371" s="315" t="s">
        <v>407</v>
      </c>
      <c r="R371" s="315" t="s">
        <v>407</v>
      </c>
      <c r="S371" s="315" t="s">
        <v>407</v>
      </c>
      <c r="T371" s="315" t="s">
        <v>407</v>
      </c>
      <c r="U371" s="315" t="s">
        <v>407</v>
      </c>
      <c r="V371" s="315" t="s">
        <v>407</v>
      </c>
      <c r="W371" s="315" t="s">
        <v>407</v>
      </c>
      <c r="X371" s="315" t="s">
        <v>407</v>
      </c>
      <c r="Y371" s="315" t="s">
        <v>407</v>
      </c>
      <c r="Z371" s="315" t="s">
        <v>407</v>
      </c>
      <c r="AA371" s="315" t="s">
        <v>407</v>
      </c>
      <c r="AB371" s="315" t="s">
        <v>407</v>
      </c>
      <c r="AC371" s="315" t="s">
        <v>407</v>
      </c>
      <c r="AD371" s="315" t="s">
        <v>407</v>
      </c>
      <c r="AE371" s="315" t="s">
        <v>407</v>
      </c>
      <c r="AF371" s="315" t="s">
        <v>407</v>
      </c>
      <c r="AG371" s="315" t="s">
        <v>407</v>
      </c>
      <c r="AH371" s="315" t="s">
        <v>407</v>
      </c>
      <c r="AI371" s="1408"/>
      <c r="AJ371" s="1003"/>
      <c r="AK371" s="1003"/>
      <c r="AL371" s="1004"/>
    </row>
    <row r="372" spans="2:40" ht="25.5" customHeight="1">
      <c r="B372" s="1706"/>
      <c r="C372" s="1707"/>
      <c r="D372" s="1707"/>
      <c r="E372" s="1708"/>
      <c r="F372" s="1601"/>
      <c r="G372" s="1602"/>
      <c r="H372" s="1602"/>
      <c r="I372" s="1602"/>
      <c r="J372" s="1602"/>
      <c r="K372" s="1603"/>
      <c r="L372" s="1390"/>
      <c r="M372" s="1007"/>
      <c r="N372" s="1007"/>
      <c r="O372" s="1007"/>
      <c r="P372" s="1007"/>
      <c r="Q372" s="1007"/>
      <c r="R372" s="1007"/>
      <c r="S372" s="1007"/>
      <c r="T372" s="1007"/>
      <c r="U372" s="1007"/>
      <c r="V372" s="1007"/>
      <c r="W372" s="1007"/>
      <c r="X372" s="1007"/>
      <c r="Y372" s="1008"/>
      <c r="Z372" s="1009" t="s">
        <v>444</v>
      </c>
      <c r="AA372" s="1009"/>
      <c r="AB372" s="1009"/>
      <c r="AC372" s="1009"/>
      <c r="AD372" s="1009"/>
      <c r="AE372" s="1009"/>
      <c r="AF372" s="1009"/>
      <c r="AG372" s="1009"/>
      <c r="AH372" s="1009"/>
      <c r="AI372" s="1009"/>
      <c r="AJ372" s="1009"/>
      <c r="AK372" s="1009"/>
      <c r="AL372" s="1010"/>
    </row>
    <row r="373" spans="2:40" ht="25.5" hidden="1" customHeight="1">
      <c r="B373" s="1706"/>
      <c r="C373" s="1707"/>
      <c r="D373" s="1707"/>
      <c r="E373" s="1708"/>
      <c r="F373" s="1606"/>
      <c r="G373" s="1606"/>
      <c r="H373" s="1606"/>
      <c r="I373" s="1606"/>
      <c r="J373" s="1606"/>
      <c r="K373" s="1607"/>
      <c r="L373" s="1376" t="s">
        <v>406</v>
      </c>
      <c r="M373" s="1000"/>
      <c r="N373" s="1001"/>
      <c r="O373" s="315" t="s">
        <v>407</v>
      </c>
      <c r="P373" s="315" t="s">
        <v>407</v>
      </c>
      <c r="Q373" s="315" t="s">
        <v>407</v>
      </c>
      <c r="R373" s="315" t="s">
        <v>407</v>
      </c>
      <c r="S373" s="315" t="s">
        <v>407</v>
      </c>
      <c r="T373" s="315" t="s">
        <v>407</v>
      </c>
      <c r="U373" s="315" t="s">
        <v>407</v>
      </c>
      <c r="V373" s="315" t="s">
        <v>407</v>
      </c>
      <c r="W373" s="315" t="s">
        <v>407</v>
      </c>
      <c r="X373" s="315" t="s">
        <v>407</v>
      </c>
      <c r="Y373" s="315" t="s">
        <v>407</v>
      </c>
      <c r="Z373" s="315" t="s">
        <v>407</v>
      </c>
      <c r="AA373" s="315" t="s">
        <v>407</v>
      </c>
      <c r="AB373" s="315" t="s">
        <v>407</v>
      </c>
      <c r="AC373" s="315" t="s">
        <v>407</v>
      </c>
      <c r="AD373" s="315" t="s">
        <v>407</v>
      </c>
      <c r="AE373" s="315" t="s">
        <v>407</v>
      </c>
      <c r="AF373" s="315" t="s">
        <v>407</v>
      </c>
      <c r="AG373" s="315" t="s">
        <v>407</v>
      </c>
      <c r="AH373" s="315" t="s">
        <v>407</v>
      </c>
      <c r="AI373" s="1408"/>
      <c r="AJ373" s="1003"/>
      <c r="AK373" s="1003"/>
      <c r="AL373" s="1004"/>
    </row>
    <row r="374" spans="2:40" ht="25.5" customHeight="1">
      <c r="B374" s="1706"/>
      <c r="C374" s="1707"/>
      <c r="D374" s="1707"/>
      <c r="E374" s="1708"/>
      <c r="F374" s="1588" t="s">
        <v>8</v>
      </c>
      <c r="G374" s="1588"/>
      <c r="H374" s="1588"/>
      <c r="I374" s="1588"/>
      <c r="J374" s="1588"/>
      <c r="K374" s="1589"/>
      <c r="L374" s="1393"/>
      <c r="M374" s="981"/>
      <c r="N374" s="1275"/>
      <c r="O374" s="1393"/>
      <c r="P374" s="1275"/>
      <c r="Q374" s="399" t="s">
        <v>400</v>
      </c>
      <c r="R374" s="1393"/>
      <c r="S374" s="1275"/>
      <c r="T374" s="397" t="s">
        <v>401</v>
      </c>
      <c r="U374" s="1393"/>
      <c r="V374" s="1275"/>
      <c r="W374" s="397" t="s">
        <v>402</v>
      </c>
      <c r="X374" s="940"/>
      <c r="Y374" s="940"/>
      <c r="Z374" s="940"/>
      <c r="AA374" s="940"/>
      <c r="AB374" s="940"/>
      <c r="AC374" s="940"/>
      <c r="AD374" s="940"/>
      <c r="AE374" s="940"/>
      <c r="AF374" s="940"/>
      <c r="AG374" s="940"/>
      <c r="AH374" s="940"/>
      <c r="AI374" s="940"/>
      <c r="AJ374" s="940"/>
      <c r="AK374" s="940"/>
      <c r="AL374" s="941"/>
    </row>
    <row r="375" spans="2:40" ht="25.5" customHeight="1">
      <c r="B375" s="1706"/>
      <c r="C375" s="1707"/>
      <c r="D375" s="1707"/>
      <c r="E375" s="1708"/>
      <c r="F375" s="1615" t="s">
        <v>520</v>
      </c>
      <c r="G375" s="1615"/>
      <c r="H375" s="1615"/>
      <c r="I375" s="1615"/>
      <c r="J375" s="1615"/>
      <c r="K375" s="1616"/>
      <c r="L375" s="1393"/>
      <c r="M375" s="981"/>
      <c r="N375" s="981"/>
      <c r="O375" s="981"/>
      <c r="P375" s="981"/>
      <c r="Q375" s="1275"/>
      <c r="R375" s="318"/>
      <c r="S375" s="1483"/>
      <c r="T375" s="962"/>
      <c r="U375" s="962"/>
      <c r="V375" s="962"/>
      <c r="W375" s="962"/>
      <c r="X375" s="962"/>
      <c r="Y375" s="962"/>
      <c r="Z375" s="963"/>
      <c r="AA375" s="1486"/>
      <c r="AB375" s="940"/>
      <c r="AC375" s="940"/>
      <c r="AD375" s="940"/>
      <c r="AE375" s="940"/>
      <c r="AF375" s="940"/>
      <c r="AG375" s="940"/>
      <c r="AH375" s="940"/>
      <c r="AI375" s="940"/>
      <c r="AJ375" s="940"/>
      <c r="AK375" s="940"/>
      <c r="AL375" s="941"/>
    </row>
    <row r="376" spans="2:40" ht="25.5" hidden="1" customHeight="1">
      <c r="B376" s="1706"/>
      <c r="C376" s="1707"/>
      <c r="D376" s="1707"/>
      <c r="E376" s="1708"/>
      <c r="F376" s="1617"/>
      <c r="G376" s="1617"/>
      <c r="H376" s="1617"/>
      <c r="I376" s="1617"/>
      <c r="J376" s="1617"/>
      <c r="K376" s="1618"/>
      <c r="L376" s="1376" t="s">
        <v>406</v>
      </c>
      <c r="M376" s="1000"/>
      <c r="N376" s="1001"/>
      <c r="O376" s="350" t="s">
        <v>407</v>
      </c>
      <c r="P376" s="350" t="s">
        <v>407</v>
      </c>
      <c r="Q376" s="350" t="s">
        <v>407</v>
      </c>
      <c r="R376" s="350" t="s">
        <v>407</v>
      </c>
      <c r="S376" s="350" t="s">
        <v>407</v>
      </c>
      <c r="T376" s="1408"/>
      <c r="U376" s="1003"/>
      <c r="V376" s="1003"/>
      <c r="W376" s="1003"/>
      <c r="X376" s="1003"/>
      <c r="Y376" s="1003"/>
      <c r="Z376" s="1003"/>
      <c r="AA376" s="1003"/>
      <c r="AB376" s="1003"/>
      <c r="AC376" s="1003"/>
      <c r="AD376" s="1003"/>
      <c r="AE376" s="1003"/>
      <c r="AF376" s="1003"/>
      <c r="AG376" s="1003"/>
      <c r="AH376" s="1003"/>
      <c r="AI376" s="1003"/>
      <c r="AJ376" s="1003"/>
      <c r="AK376" s="1003"/>
      <c r="AL376" s="1004"/>
    </row>
    <row r="377" spans="2:40" ht="25.5" customHeight="1">
      <c r="B377" s="1706"/>
      <c r="C377" s="1707"/>
      <c r="D377" s="1707"/>
      <c r="E377" s="1708"/>
      <c r="F377" s="1619"/>
      <c r="G377" s="1619"/>
      <c r="H377" s="1619"/>
      <c r="I377" s="1619"/>
      <c r="J377" s="1619"/>
      <c r="K377" s="1620"/>
      <c r="L377" s="1621"/>
      <c r="M377" s="1622"/>
      <c r="N377" s="1622"/>
      <c r="O377" s="1622"/>
      <c r="P377" s="1622"/>
      <c r="Q377" s="1622"/>
      <c r="R377" s="1622"/>
      <c r="S377" s="1622"/>
      <c r="T377" s="1622"/>
      <c r="U377" s="1622"/>
      <c r="V377" s="1622"/>
      <c r="W377" s="1622"/>
      <c r="X377" s="1622"/>
      <c r="Y377" s="1622"/>
      <c r="Z377" s="1623"/>
      <c r="AA377" s="1267" t="s">
        <v>420</v>
      </c>
      <c r="AB377" s="1267"/>
      <c r="AC377" s="1267"/>
      <c r="AD377" s="1267"/>
      <c r="AE377" s="1267"/>
      <c r="AF377" s="1267"/>
      <c r="AG377" s="1267"/>
      <c r="AH377" s="1267"/>
      <c r="AI377" s="1267"/>
      <c r="AJ377" s="1267"/>
      <c r="AK377" s="1267"/>
      <c r="AL377" s="1268"/>
    </row>
    <row r="378" spans="2:40" ht="25.5" customHeight="1" thickBot="1">
      <c r="B378" s="1706"/>
      <c r="C378" s="1707"/>
      <c r="D378" s="1707"/>
      <c r="E378" s="1708"/>
      <c r="F378" s="1626" t="s">
        <v>5135</v>
      </c>
      <c r="G378" s="1627"/>
      <c r="H378" s="1627"/>
      <c r="I378" s="1627"/>
      <c r="J378" s="1627"/>
      <c r="K378" s="1628"/>
      <c r="L378" s="1390"/>
      <c r="M378" s="1007"/>
      <c r="N378" s="1007"/>
      <c r="O378" s="1007"/>
      <c r="P378" s="1007"/>
      <c r="Q378" s="1007"/>
      <c r="R378" s="1007"/>
      <c r="S378" s="1007"/>
      <c r="T378" s="1007"/>
      <c r="U378" s="1007"/>
      <c r="V378" s="1007"/>
      <c r="W378" s="1007"/>
      <c r="X378" s="1007"/>
      <c r="Y378" s="1007"/>
      <c r="Z378" s="1007"/>
      <c r="AA378" s="1007"/>
      <c r="AB378" s="1007"/>
      <c r="AC378" s="1007"/>
      <c r="AD378" s="1007"/>
      <c r="AE378" s="1007"/>
      <c r="AF378" s="1007"/>
      <c r="AG378" s="1007"/>
      <c r="AH378" s="1008"/>
      <c r="AI378" s="1624" t="s">
        <v>491</v>
      </c>
      <c r="AJ378" s="1270"/>
      <c r="AK378" s="1270"/>
      <c r="AL378" s="1271"/>
      <c r="AN378" s="458" t="s">
        <v>5178</v>
      </c>
    </row>
    <row r="379" spans="2:40" ht="25.5" hidden="1" customHeight="1">
      <c r="B379" s="336"/>
      <c r="C379" s="351"/>
      <c r="D379" s="359"/>
      <c r="E379" s="360"/>
      <c r="F379" s="438"/>
      <c r="G379" s="438"/>
      <c r="H379" s="438"/>
      <c r="I379" s="438"/>
      <c r="J379" s="438"/>
      <c r="K379" s="439"/>
      <c r="L379" s="1182" t="s">
        <v>406</v>
      </c>
      <c r="M379" s="1183"/>
      <c r="N379" s="1614"/>
      <c r="O379" s="350" t="s">
        <v>407</v>
      </c>
      <c r="P379" s="350" t="s">
        <v>407</v>
      </c>
      <c r="Q379" s="350" t="s">
        <v>407</v>
      </c>
      <c r="R379" s="350" t="s">
        <v>407</v>
      </c>
      <c r="S379" s="350" t="s">
        <v>407</v>
      </c>
      <c r="T379" s="350" t="s">
        <v>407</v>
      </c>
      <c r="U379" s="350" t="s">
        <v>407</v>
      </c>
      <c r="V379" s="350" t="s">
        <v>407</v>
      </c>
      <c r="W379" s="350" t="s">
        <v>407</v>
      </c>
      <c r="X379" s="350" t="s">
        <v>407</v>
      </c>
      <c r="Y379" s="350" t="s">
        <v>407</v>
      </c>
      <c r="Z379" s="350" t="s">
        <v>407</v>
      </c>
      <c r="AA379" s="350" t="s">
        <v>407</v>
      </c>
      <c r="AB379" s="350" t="s">
        <v>407</v>
      </c>
      <c r="AC379" s="350" t="s">
        <v>407</v>
      </c>
      <c r="AD379" s="350" t="s">
        <v>407</v>
      </c>
      <c r="AE379" s="350" t="s">
        <v>407</v>
      </c>
      <c r="AF379" s="350" t="s">
        <v>407</v>
      </c>
      <c r="AG379" s="350" t="s">
        <v>407</v>
      </c>
      <c r="AH379" s="350" t="s">
        <v>407</v>
      </c>
      <c r="AI379" s="1187"/>
      <c r="AJ379" s="1188"/>
      <c r="AK379" s="1188"/>
      <c r="AL379" s="1625"/>
    </row>
    <row r="380" spans="2:40" ht="25.5" hidden="1" customHeight="1">
      <c r="B380" s="337"/>
      <c r="C380" s="357"/>
      <c r="D380" s="358"/>
      <c r="E380" s="361"/>
      <c r="F380" s="440"/>
      <c r="G380" s="440"/>
      <c r="H380" s="440"/>
      <c r="I380" s="440"/>
      <c r="J380" s="440"/>
      <c r="K380" s="441"/>
      <c r="L380" s="1185"/>
      <c r="M380" s="1186"/>
      <c r="N380" s="1042"/>
      <c r="O380" s="350" t="s">
        <v>407</v>
      </c>
      <c r="P380" s="350" t="s">
        <v>407</v>
      </c>
      <c r="Q380" s="350" t="s">
        <v>407</v>
      </c>
      <c r="R380" s="350" t="s">
        <v>407</v>
      </c>
      <c r="S380" s="350" t="s">
        <v>407</v>
      </c>
      <c r="T380" s="350" t="s">
        <v>407</v>
      </c>
      <c r="U380" s="350" t="s">
        <v>407</v>
      </c>
      <c r="V380" s="350" t="s">
        <v>407</v>
      </c>
      <c r="W380" s="350" t="s">
        <v>407</v>
      </c>
      <c r="X380" s="350" t="s">
        <v>407</v>
      </c>
      <c r="Y380" s="350" t="s">
        <v>407</v>
      </c>
      <c r="Z380" s="350" t="s">
        <v>407</v>
      </c>
      <c r="AA380" s="350" t="s">
        <v>407</v>
      </c>
      <c r="AB380" s="350" t="s">
        <v>407</v>
      </c>
      <c r="AC380" s="350" t="s">
        <v>407</v>
      </c>
      <c r="AD380" s="350" t="s">
        <v>407</v>
      </c>
      <c r="AE380" s="350" t="s">
        <v>407</v>
      </c>
      <c r="AF380" s="350" t="s">
        <v>407</v>
      </c>
      <c r="AG380" s="350" t="s">
        <v>407</v>
      </c>
      <c r="AH380" s="350" t="s">
        <v>407</v>
      </c>
      <c r="AI380" s="1190"/>
      <c r="AJ380" s="1191"/>
      <c r="AK380" s="1191"/>
      <c r="AL380" s="1192"/>
    </row>
    <row r="381" spans="2:40" ht="25.5" customHeight="1">
      <c r="B381" s="1703" t="s">
        <v>5150</v>
      </c>
      <c r="C381" s="1704"/>
      <c r="D381" s="1704"/>
      <c r="E381" s="1705"/>
      <c r="F381" s="1588" t="s">
        <v>517</v>
      </c>
      <c r="G381" s="1588"/>
      <c r="H381" s="1588"/>
      <c r="I381" s="1588"/>
      <c r="J381" s="1588"/>
      <c r="K381" s="1589"/>
      <c r="L381" s="961"/>
      <c r="M381" s="962"/>
      <c r="N381" s="962"/>
      <c r="O381" s="962"/>
      <c r="P381" s="962"/>
      <c r="Q381" s="939"/>
      <c r="R381" s="940"/>
      <c r="S381" s="940"/>
      <c r="T381" s="940"/>
      <c r="U381" s="940"/>
      <c r="V381" s="940"/>
      <c r="W381" s="940"/>
      <c r="X381" s="940"/>
      <c r="Y381" s="940"/>
      <c r="Z381" s="940"/>
      <c r="AA381" s="940"/>
      <c r="AB381" s="940"/>
      <c r="AC381" s="940"/>
      <c r="AD381" s="940"/>
      <c r="AE381" s="940"/>
      <c r="AF381" s="940"/>
      <c r="AG381" s="940"/>
      <c r="AH381" s="940"/>
      <c r="AI381" s="940"/>
      <c r="AJ381" s="940"/>
      <c r="AK381" s="940"/>
      <c r="AL381" s="941"/>
    </row>
    <row r="382" spans="2:40" ht="25.5" customHeight="1">
      <c r="B382" s="1706"/>
      <c r="C382" s="1707"/>
      <c r="D382" s="1707"/>
      <c r="E382" s="1708"/>
      <c r="F382" s="1588" t="s">
        <v>249</v>
      </c>
      <c r="G382" s="1588"/>
      <c r="H382" s="1588"/>
      <c r="I382" s="1588"/>
      <c r="J382" s="1588"/>
      <c r="K382" s="1589"/>
      <c r="L382" s="1078"/>
      <c r="M382" s="981"/>
      <c r="N382" s="981"/>
      <c r="O382" s="1078"/>
      <c r="P382" s="1275"/>
      <c r="Q382" s="399" t="s">
        <v>400</v>
      </c>
      <c r="R382" s="1078"/>
      <c r="S382" s="1275"/>
      <c r="T382" s="408" t="s">
        <v>401</v>
      </c>
      <c r="U382" s="1078"/>
      <c r="V382" s="1275"/>
      <c r="W382" s="408" t="s">
        <v>402</v>
      </c>
      <c r="X382" s="940"/>
      <c r="Y382" s="940"/>
      <c r="Z382" s="940"/>
      <c r="AA382" s="940"/>
      <c r="AB382" s="940"/>
      <c r="AC382" s="940"/>
      <c r="AD382" s="940"/>
      <c r="AE382" s="940"/>
      <c r="AF382" s="940"/>
      <c r="AG382" s="940"/>
      <c r="AH382" s="940"/>
      <c r="AI382" s="940"/>
      <c r="AJ382" s="940"/>
      <c r="AK382" s="940"/>
      <c r="AL382" s="941"/>
    </row>
    <row r="383" spans="2:40" ht="25.5" customHeight="1">
      <c r="B383" s="1706"/>
      <c r="C383" s="1707"/>
      <c r="D383" s="1707"/>
      <c r="E383" s="1708"/>
      <c r="F383" s="1631" t="s">
        <v>59</v>
      </c>
      <c r="G383" s="1588"/>
      <c r="H383" s="1588"/>
      <c r="I383" s="1588"/>
      <c r="J383" s="1588"/>
      <c r="K383" s="1589"/>
      <c r="L383" s="990"/>
      <c r="M383" s="991"/>
      <c r="N383" s="991"/>
      <c r="O383" s="991"/>
      <c r="P383" s="991"/>
      <c r="Q383" s="991"/>
      <c r="R383" s="991"/>
      <c r="S383" s="991"/>
      <c r="T383" s="991"/>
      <c r="U383" s="992"/>
      <c r="V383" s="1563" t="s">
        <v>443</v>
      </c>
      <c r="W383" s="1009"/>
      <c r="X383" s="1009"/>
      <c r="Y383" s="1009"/>
      <c r="Z383" s="1009"/>
      <c r="AA383" s="1009"/>
      <c r="AB383" s="1009"/>
      <c r="AC383" s="1009"/>
      <c r="AD383" s="1009"/>
      <c r="AE383" s="1009"/>
      <c r="AF383" s="1009"/>
      <c r="AG383" s="1009"/>
      <c r="AH383" s="1009"/>
      <c r="AI383" s="1009"/>
      <c r="AJ383" s="1009"/>
      <c r="AK383" s="1009"/>
      <c r="AL383" s="1010"/>
    </row>
    <row r="384" spans="2:40" ht="25.5" hidden="1" customHeight="1">
      <c r="B384" s="1706"/>
      <c r="C384" s="1707"/>
      <c r="D384" s="1707"/>
      <c r="E384" s="1708"/>
      <c r="F384" s="1630" t="s">
        <v>5126</v>
      </c>
      <c r="G384" s="1588"/>
      <c r="H384" s="1588"/>
      <c r="I384" s="1588"/>
      <c r="J384" s="1588"/>
      <c r="K384" s="1589"/>
      <c r="L384" s="999" t="s">
        <v>406</v>
      </c>
      <c r="M384" s="1000"/>
      <c r="N384" s="1001"/>
      <c r="O384" s="402" t="s">
        <v>407</v>
      </c>
      <c r="P384" s="402" t="s">
        <v>407</v>
      </c>
      <c r="Q384" s="402" t="s">
        <v>407</v>
      </c>
      <c r="R384" s="402" t="s">
        <v>407</v>
      </c>
      <c r="S384" s="402" t="s">
        <v>407</v>
      </c>
      <c r="T384" s="402" t="s">
        <v>407</v>
      </c>
      <c r="U384" s="402" t="s">
        <v>407</v>
      </c>
      <c r="V384" s="402" t="s">
        <v>407</v>
      </c>
      <c r="W384" s="402" t="s">
        <v>407</v>
      </c>
      <c r="X384" s="402" t="s">
        <v>407</v>
      </c>
      <c r="Y384" s="402" t="s">
        <v>407</v>
      </c>
      <c r="Z384" s="402" t="s">
        <v>407</v>
      </c>
      <c r="AA384" s="402" t="s">
        <v>407</v>
      </c>
      <c r="AB384" s="402" t="s">
        <v>407</v>
      </c>
      <c r="AC384" s="402" t="s">
        <v>407</v>
      </c>
      <c r="AD384" s="402" t="s">
        <v>407</v>
      </c>
      <c r="AE384" s="402" t="s">
        <v>407</v>
      </c>
      <c r="AF384" s="402" t="s">
        <v>407</v>
      </c>
      <c r="AG384" s="402" t="s">
        <v>407</v>
      </c>
      <c r="AH384" s="402" t="s">
        <v>407</v>
      </c>
      <c r="AI384" s="1002"/>
      <c r="AJ384" s="1003"/>
      <c r="AK384" s="1003"/>
      <c r="AL384" s="1004"/>
    </row>
    <row r="385" spans="2:40" ht="25.5" customHeight="1">
      <c r="B385" s="1706"/>
      <c r="C385" s="1707"/>
      <c r="D385" s="1707"/>
      <c r="E385" s="1708"/>
      <c r="F385" s="1601"/>
      <c r="G385" s="1602"/>
      <c r="H385" s="1602"/>
      <c r="I385" s="1602"/>
      <c r="J385" s="1602"/>
      <c r="K385" s="1603"/>
      <c r="L385" s="1006"/>
      <c r="M385" s="1007"/>
      <c r="N385" s="1007"/>
      <c r="O385" s="1007"/>
      <c r="P385" s="1007"/>
      <c r="Q385" s="1007"/>
      <c r="R385" s="1007"/>
      <c r="S385" s="1007"/>
      <c r="T385" s="1007"/>
      <c r="U385" s="1007"/>
      <c r="V385" s="1007"/>
      <c r="W385" s="1007"/>
      <c r="X385" s="1007"/>
      <c r="Y385" s="1008"/>
      <c r="Z385" s="1009" t="s">
        <v>444</v>
      </c>
      <c r="AA385" s="1009"/>
      <c r="AB385" s="1009"/>
      <c r="AC385" s="1009"/>
      <c r="AD385" s="1009"/>
      <c r="AE385" s="1009"/>
      <c r="AF385" s="1009"/>
      <c r="AG385" s="1009"/>
      <c r="AH385" s="1009"/>
      <c r="AI385" s="1009"/>
      <c r="AJ385" s="1009"/>
      <c r="AK385" s="1009"/>
      <c r="AL385" s="1010"/>
    </row>
    <row r="386" spans="2:40" ht="25.5" hidden="1" customHeight="1">
      <c r="B386" s="1706"/>
      <c r="C386" s="1707"/>
      <c r="D386" s="1707"/>
      <c r="E386" s="1708"/>
      <c r="F386" s="1606"/>
      <c r="G386" s="1606"/>
      <c r="H386" s="1606"/>
      <c r="I386" s="1606"/>
      <c r="J386" s="1606"/>
      <c r="K386" s="1607"/>
      <c r="L386" s="999" t="s">
        <v>406</v>
      </c>
      <c r="M386" s="1000"/>
      <c r="N386" s="1001"/>
      <c r="O386" s="402" t="s">
        <v>407</v>
      </c>
      <c r="P386" s="402" t="s">
        <v>407</v>
      </c>
      <c r="Q386" s="402" t="s">
        <v>407</v>
      </c>
      <c r="R386" s="402" t="s">
        <v>407</v>
      </c>
      <c r="S386" s="402" t="s">
        <v>407</v>
      </c>
      <c r="T386" s="402" t="s">
        <v>407</v>
      </c>
      <c r="U386" s="402" t="s">
        <v>407</v>
      </c>
      <c r="V386" s="402" t="s">
        <v>407</v>
      </c>
      <c r="W386" s="402" t="s">
        <v>407</v>
      </c>
      <c r="X386" s="402" t="s">
        <v>407</v>
      </c>
      <c r="Y386" s="402" t="s">
        <v>407</v>
      </c>
      <c r="Z386" s="402" t="s">
        <v>407</v>
      </c>
      <c r="AA386" s="402" t="s">
        <v>407</v>
      </c>
      <c r="AB386" s="402" t="s">
        <v>407</v>
      </c>
      <c r="AC386" s="402" t="s">
        <v>407</v>
      </c>
      <c r="AD386" s="402" t="s">
        <v>407</v>
      </c>
      <c r="AE386" s="402" t="s">
        <v>407</v>
      </c>
      <c r="AF386" s="402" t="s">
        <v>407</v>
      </c>
      <c r="AG386" s="402" t="s">
        <v>407</v>
      </c>
      <c r="AH386" s="402" t="s">
        <v>407</v>
      </c>
      <c r="AI386" s="1002"/>
      <c r="AJ386" s="1003"/>
      <c r="AK386" s="1003"/>
      <c r="AL386" s="1004"/>
    </row>
    <row r="387" spans="2:40" ht="25.5" customHeight="1">
      <c r="B387" s="1706"/>
      <c r="C387" s="1707"/>
      <c r="D387" s="1707"/>
      <c r="E387" s="1708"/>
      <c r="F387" s="1588" t="s">
        <v>8</v>
      </c>
      <c r="G387" s="1588"/>
      <c r="H387" s="1588"/>
      <c r="I387" s="1588"/>
      <c r="J387" s="1588"/>
      <c r="K387" s="1589"/>
      <c r="L387" s="1078"/>
      <c r="M387" s="981"/>
      <c r="N387" s="1275"/>
      <c r="O387" s="1078"/>
      <c r="P387" s="1275"/>
      <c r="Q387" s="399" t="s">
        <v>400</v>
      </c>
      <c r="R387" s="1078"/>
      <c r="S387" s="1275"/>
      <c r="T387" s="408" t="s">
        <v>401</v>
      </c>
      <c r="U387" s="1078"/>
      <c r="V387" s="1275"/>
      <c r="W387" s="408" t="s">
        <v>402</v>
      </c>
      <c r="X387" s="940"/>
      <c r="Y387" s="940"/>
      <c r="Z387" s="940"/>
      <c r="AA387" s="940"/>
      <c r="AB387" s="940"/>
      <c r="AC387" s="940"/>
      <c r="AD387" s="940"/>
      <c r="AE387" s="940"/>
      <c r="AF387" s="940"/>
      <c r="AG387" s="940"/>
      <c r="AH387" s="940"/>
      <c r="AI387" s="940"/>
      <c r="AJ387" s="940"/>
      <c r="AK387" s="940"/>
      <c r="AL387" s="941"/>
    </row>
    <row r="388" spans="2:40" ht="25.5" customHeight="1">
      <c r="B388" s="1706"/>
      <c r="C388" s="1707"/>
      <c r="D388" s="1707"/>
      <c r="E388" s="1708"/>
      <c r="F388" s="1615" t="s">
        <v>520</v>
      </c>
      <c r="G388" s="1615"/>
      <c r="H388" s="1615"/>
      <c r="I388" s="1615"/>
      <c r="J388" s="1615"/>
      <c r="K388" s="1616"/>
      <c r="L388" s="1078"/>
      <c r="M388" s="981"/>
      <c r="N388" s="981"/>
      <c r="O388" s="981"/>
      <c r="P388" s="981"/>
      <c r="Q388" s="1275"/>
      <c r="R388" s="417"/>
      <c r="S388" s="961"/>
      <c r="T388" s="962"/>
      <c r="U388" s="962"/>
      <c r="V388" s="962"/>
      <c r="W388" s="962"/>
      <c r="X388" s="962"/>
      <c r="Y388" s="962"/>
      <c r="Z388" s="963"/>
      <c r="AA388" s="939"/>
      <c r="AB388" s="940"/>
      <c r="AC388" s="940"/>
      <c r="AD388" s="940"/>
      <c r="AE388" s="940"/>
      <c r="AF388" s="940"/>
      <c r="AG388" s="940"/>
      <c r="AH388" s="940"/>
      <c r="AI388" s="940"/>
      <c r="AJ388" s="940"/>
      <c r="AK388" s="940"/>
      <c r="AL388" s="941"/>
    </row>
    <row r="389" spans="2:40" ht="25.5" hidden="1" customHeight="1">
      <c r="B389" s="1706"/>
      <c r="C389" s="1707"/>
      <c r="D389" s="1707"/>
      <c r="E389" s="1708"/>
      <c r="F389" s="1617"/>
      <c r="G389" s="1617"/>
      <c r="H389" s="1617"/>
      <c r="I389" s="1617"/>
      <c r="J389" s="1617"/>
      <c r="K389" s="1655"/>
      <c r="L389" s="999" t="s">
        <v>406</v>
      </c>
      <c r="M389" s="1000"/>
      <c r="N389" s="1001"/>
      <c r="O389" s="350" t="s">
        <v>407</v>
      </c>
      <c r="P389" s="350" t="s">
        <v>407</v>
      </c>
      <c r="Q389" s="350" t="s">
        <v>407</v>
      </c>
      <c r="R389" s="350" t="s">
        <v>407</v>
      </c>
      <c r="S389" s="350" t="s">
        <v>407</v>
      </c>
      <c r="T389" s="1002"/>
      <c r="U389" s="1003"/>
      <c r="V389" s="1003"/>
      <c r="W389" s="1003"/>
      <c r="X389" s="1003"/>
      <c r="Y389" s="1003"/>
      <c r="Z389" s="1003"/>
      <c r="AA389" s="1003"/>
      <c r="AB389" s="1003"/>
      <c r="AC389" s="1003"/>
      <c r="AD389" s="1003"/>
      <c r="AE389" s="1003"/>
      <c r="AF389" s="1003"/>
      <c r="AG389" s="1003"/>
      <c r="AH389" s="1003"/>
      <c r="AI389" s="1003"/>
      <c r="AJ389" s="1003"/>
      <c r="AK389" s="1003"/>
      <c r="AL389" s="1004"/>
    </row>
    <row r="390" spans="2:40" ht="25.5" customHeight="1">
      <c r="B390" s="1706"/>
      <c r="C390" s="1707"/>
      <c r="D390" s="1707"/>
      <c r="E390" s="1708"/>
      <c r="F390" s="1619"/>
      <c r="G390" s="1619"/>
      <c r="H390" s="1619"/>
      <c r="I390" s="1619"/>
      <c r="J390" s="1619"/>
      <c r="K390" s="1620"/>
      <c r="L390" s="1629"/>
      <c r="M390" s="1622"/>
      <c r="N390" s="1622"/>
      <c r="O390" s="1622"/>
      <c r="P390" s="1622"/>
      <c r="Q390" s="1622"/>
      <c r="R390" s="1622"/>
      <c r="S390" s="1622"/>
      <c r="T390" s="1622"/>
      <c r="U390" s="1622"/>
      <c r="V390" s="1622"/>
      <c r="W390" s="1622"/>
      <c r="X390" s="1622"/>
      <c r="Y390" s="1622"/>
      <c r="Z390" s="1623"/>
      <c r="AA390" s="1267" t="s">
        <v>420</v>
      </c>
      <c r="AB390" s="1267"/>
      <c r="AC390" s="1267"/>
      <c r="AD390" s="1267"/>
      <c r="AE390" s="1267"/>
      <c r="AF390" s="1267"/>
      <c r="AG390" s="1267"/>
      <c r="AH390" s="1267"/>
      <c r="AI390" s="1267"/>
      <c r="AJ390" s="1267"/>
      <c r="AK390" s="1267"/>
      <c r="AL390" s="1268"/>
    </row>
    <row r="391" spans="2:40" ht="25.5" customHeight="1" thickBot="1">
      <c r="B391" s="1706"/>
      <c r="C391" s="1707"/>
      <c r="D391" s="1707"/>
      <c r="E391" s="1708"/>
      <c r="F391" s="1626" t="s">
        <v>5135</v>
      </c>
      <c r="G391" s="1627"/>
      <c r="H391" s="1627"/>
      <c r="I391" s="1627"/>
      <c r="J391" s="1627"/>
      <c r="K391" s="1628"/>
      <c r="L391" s="1632"/>
      <c r="M391" s="1633"/>
      <c r="N391" s="1633"/>
      <c r="O391" s="1633"/>
      <c r="P391" s="1633"/>
      <c r="Q391" s="1633"/>
      <c r="R391" s="1633"/>
      <c r="S391" s="1633"/>
      <c r="T391" s="1633"/>
      <c r="U391" s="1633"/>
      <c r="V391" s="1633"/>
      <c r="W391" s="1633"/>
      <c r="X391" s="1633"/>
      <c r="Y391" s="1633"/>
      <c r="Z391" s="1633"/>
      <c r="AA391" s="1633"/>
      <c r="AB391" s="1633"/>
      <c r="AC391" s="1633"/>
      <c r="AD391" s="1633"/>
      <c r="AE391" s="1633"/>
      <c r="AF391" s="1633"/>
      <c r="AG391" s="1633"/>
      <c r="AH391" s="1634"/>
      <c r="AI391" s="1179" t="s">
        <v>491</v>
      </c>
      <c r="AJ391" s="1180"/>
      <c r="AK391" s="1180"/>
      <c r="AL391" s="1181"/>
      <c r="AN391" s="458" t="s">
        <v>5178</v>
      </c>
    </row>
    <row r="392" spans="2:40" ht="25.5" hidden="1" customHeight="1">
      <c r="B392" s="336"/>
      <c r="C392" s="362"/>
      <c r="D392" s="365"/>
      <c r="E392" s="364"/>
      <c r="F392" s="414"/>
      <c r="G392" s="414"/>
      <c r="H392" s="414"/>
      <c r="I392" s="414"/>
      <c r="J392" s="414"/>
      <c r="K392" s="411"/>
      <c r="L392" s="1182" t="s">
        <v>406</v>
      </c>
      <c r="M392" s="1183"/>
      <c r="N392" s="1614"/>
      <c r="O392" s="350" t="s">
        <v>407</v>
      </c>
      <c r="P392" s="350" t="s">
        <v>407</v>
      </c>
      <c r="Q392" s="350" t="s">
        <v>407</v>
      </c>
      <c r="R392" s="350" t="s">
        <v>407</v>
      </c>
      <c r="S392" s="350" t="s">
        <v>407</v>
      </c>
      <c r="T392" s="350" t="s">
        <v>407</v>
      </c>
      <c r="U392" s="350" t="s">
        <v>407</v>
      </c>
      <c r="V392" s="350" t="s">
        <v>407</v>
      </c>
      <c r="W392" s="350" t="s">
        <v>407</v>
      </c>
      <c r="X392" s="350" t="s">
        <v>407</v>
      </c>
      <c r="Y392" s="350" t="s">
        <v>407</v>
      </c>
      <c r="Z392" s="350" t="s">
        <v>407</v>
      </c>
      <c r="AA392" s="350" t="s">
        <v>407</v>
      </c>
      <c r="AB392" s="350" t="s">
        <v>407</v>
      </c>
      <c r="AC392" s="350" t="s">
        <v>407</v>
      </c>
      <c r="AD392" s="350" t="s">
        <v>407</v>
      </c>
      <c r="AE392" s="350" t="s">
        <v>407</v>
      </c>
      <c r="AF392" s="350" t="s">
        <v>407</v>
      </c>
      <c r="AG392" s="350" t="s">
        <v>407</v>
      </c>
      <c r="AH392" s="350" t="s">
        <v>407</v>
      </c>
      <c r="AI392" s="1187"/>
      <c r="AJ392" s="1188"/>
      <c r="AK392" s="1188"/>
      <c r="AL392" s="1625"/>
    </row>
    <row r="393" spans="2:40" ht="25.5" hidden="1" customHeight="1">
      <c r="B393" s="337"/>
      <c r="C393" s="366"/>
      <c r="D393" s="367"/>
      <c r="E393" s="368"/>
      <c r="F393" s="412"/>
      <c r="G393" s="412"/>
      <c r="H393" s="412"/>
      <c r="I393" s="412"/>
      <c r="J393" s="412"/>
      <c r="K393" s="413"/>
      <c r="L393" s="1185"/>
      <c r="M393" s="1186"/>
      <c r="N393" s="1042"/>
      <c r="O393" s="316" t="s">
        <v>407</v>
      </c>
      <c r="P393" s="316" t="s">
        <v>407</v>
      </c>
      <c r="Q393" s="316" t="s">
        <v>407</v>
      </c>
      <c r="R393" s="316" t="s">
        <v>407</v>
      </c>
      <c r="S393" s="316" t="s">
        <v>407</v>
      </c>
      <c r="T393" s="316" t="s">
        <v>407</v>
      </c>
      <c r="U393" s="316" t="s">
        <v>407</v>
      </c>
      <c r="V393" s="316" t="s">
        <v>407</v>
      </c>
      <c r="W393" s="316" t="s">
        <v>407</v>
      </c>
      <c r="X393" s="316" t="s">
        <v>407</v>
      </c>
      <c r="Y393" s="316" t="s">
        <v>407</v>
      </c>
      <c r="Z393" s="316" t="s">
        <v>407</v>
      </c>
      <c r="AA393" s="316" t="s">
        <v>407</v>
      </c>
      <c r="AB393" s="316" t="s">
        <v>407</v>
      </c>
      <c r="AC393" s="316" t="s">
        <v>407</v>
      </c>
      <c r="AD393" s="316" t="s">
        <v>407</v>
      </c>
      <c r="AE393" s="316" t="s">
        <v>407</v>
      </c>
      <c r="AF393" s="316" t="s">
        <v>407</v>
      </c>
      <c r="AG393" s="316" t="s">
        <v>407</v>
      </c>
      <c r="AH393" s="316" t="s">
        <v>407</v>
      </c>
      <c r="AI393" s="1190"/>
      <c r="AJ393" s="1191"/>
      <c r="AK393" s="1191"/>
      <c r="AL393" s="1192"/>
    </row>
    <row r="394" spans="2:40" hidden="1">
      <c r="B394" s="332"/>
      <c r="C394" s="332"/>
      <c r="D394" s="332"/>
      <c r="E394" s="332"/>
      <c r="F394" s="415"/>
      <c r="G394" s="415"/>
      <c r="H394" s="415"/>
      <c r="I394" s="415"/>
      <c r="J394" s="415"/>
      <c r="K394" s="415"/>
      <c r="AH394" s="1362" t="s">
        <v>442</v>
      </c>
      <c r="AI394" s="1362"/>
      <c r="AJ394" s="1362"/>
      <c r="AK394" s="1362"/>
      <c r="AL394" s="1362"/>
    </row>
    <row r="395" spans="2:40" ht="25.5" customHeight="1">
      <c r="B395" s="1703" t="s">
        <v>5151</v>
      </c>
      <c r="C395" s="1704"/>
      <c r="D395" s="1704"/>
      <c r="E395" s="1705"/>
      <c r="F395" s="1602" t="s">
        <v>59</v>
      </c>
      <c r="G395" s="1602"/>
      <c r="H395" s="1602"/>
      <c r="I395" s="1602"/>
      <c r="J395" s="1602"/>
      <c r="K395" s="1603"/>
      <c r="L395" s="1454"/>
      <c r="M395" s="991"/>
      <c r="N395" s="991"/>
      <c r="O395" s="991"/>
      <c r="P395" s="991"/>
      <c r="Q395" s="991"/>
      <c r="R395" s="991"/>
      <c r="S395" s="991"/>
      <c r="T395" s="991"/>
      <c r="U395" s="992"/>
      <c r="V395" s="1457" t="s">
        <v>443</v>
      </c>
      <c r="W395" s="1009"/>
      <c r="X395" s="1009"/>
      <c r="Y395" s="1009"/>
      <c r="Z395" s="1009"/>
      <c r="AA395" s="1009"/>
      <c r="AB395" s="1009"/>
      <c r="AC395" s="1009"/>
      <c r="AD395" s="1009"/>
      <c r="AE395" s="1009"/>
      <c r="AF395" s="1009"/>
      <c r="AG395" s="1009"/>
      <c r="AH395" s="1009"/>
      <c r="AI395" s="1009"/>
      <c r="AJ395" s="1009"/>
      <c r="AK395" s="1009"/>
      <c r="AL395" s="1010"/>
    </row>
    <row r="396" spans="2:40" ht="25.5" hidden="1" customHeight="1">
      <c r="B396" s="1706"/>
      <c r="C396" s="1707"/>
      <c r="D396" s="1707"/>
      <c r="E396" s="1708"/>
      <c r="F396" s="442"/>
      <c r="G396" s="443"/>
      <c r="H396" s="443"/>
      <c r="I396" s="443"/>
      <c r="J396" s="443"/>
      <c r="K396" s="444"/>
      <c r="L396" s="1376" t="s">
        <v>406</v>
      </c>
      <c r="M396" s="1000"/>
      <c r="N396" s="1001"/>
      <c r="O396" s="315" t="s">
        <v>407</v>
      </c>
      <c r="P396" s="315" t="s">
        <v>407</v>
      </c>
      <c r="Q396" s="315" t="s">
        <v>407</v>
      </c>
      <c r="R396" s="315" t="s">
        <v>407</v>
      </c>
      <c r="S396" s="315" t="s">
        <v>407</v>
      </c>
      <c r="T396" s="315" t="s">
        <v>407</v>
      </c>
      <c r="U396" s="315" t="s">
        <v>407</v>
      </c>
      <c r="V396" s="315" t="s">
        <v>407</v>
      </c>
      <c r="W396" s="315" t="s">
        <v>407</v>
      </c>
      <c r="X396" s="315" t="s">
        <v>407</v>
      </c>
      <c r="Y396" s="315" t="s">
        <v>407</v>
      </c>
      <c r="Z396" s="315" t="s">
        <v>407</v>
      </c>
      <c r="AA396" s="315" t="s">
        <v>407</v>
      </c>
      <c r="AB396" s="315" t="s">
        <v>407</v>
      </c>
      <c r="AC396" s="315" t="s">
        <v>407</v>
      </c>
      <c r="AD396" s="315" t="s">
        <v>407</v>
      </c>
      <c r="AE396" s="315" t="s">
        <v>407</v>
      </c>
      <c r="AF396" s="315" t="s">
        <v>407</v>
      </c>
      <c r="AG396" s="315" t="s">
        <v>407</v>
      </c>
      <c r="AH396" s="315" t="s">
        <v>407</v>
      </c>
      <c r="AI396" s="1408"/>
      <c r="AJ396" s="1003"/>
      <c r="AK396" s="1003"/>
      <c r="AL396" s="1004"/>
    </row>
    <row r="397" spans="2:40" ht="25.5" customHeight="1">
      <c r="B397" s="1706"/>
      <c r="C397" s="1707"/>
      <c r="D397" s="1707"/>
      <c r="E397" s="1708"/>
      <c r="F397" s="1601" t="s">
        <v>5133</v>
      </c>
      <c r="G397" s="1602"/>
      <c r="H397" s="1602"/>
      <c r="I397" s="1602"/>
      <c r="J397" s="1602"/>
      <c r="K397" s="1603"/>
      <c r="L397" s="1390"/>
      <c r="M397" s="1007"/>
      <c r="N397" s="1007"/>
      <c r="O397" s="1007"/>
      <c r="P397" s="1007"/>
      <c r="Q397" s="1007"/>
      <c r="R397" s="1007"/>
      <c r="S397" s="1007"/>
      <c r="T397" s="1007"/>
      <c r="U397" s="1007"/>
      <c r="V397" s="1007"/>
      <c r="W397" s="1007"/>
      <c r="X397" s="1007"/>
      <c r="Y397" s="1008"/>
      <c r="Z397" s="1009" t="s">
        <v>444</v>
      </c>
      <c r="AA397" s="1009"/>
      <c r="AB397" s="1009"/>
      <c r="AC397" s="1009"/>
      <c r="AD397" s="1009"/>
      <c r="AE397" s="1009"/>
      <c r="AF397" s="1009"/>
      <c r="AG397" s="1009"/>
      <c r="AH397" s="1009"/>
      <c r="AI397" s="1009"/>
      <c r="AJ397" s="1009"/>
      <c r="AK397" s="1009"/>
      <c r="AL397" s="1010"/>
    </row>
    <row r="398" spans="2:40" ht="25.5" hidden="1" customHeight="1">
      <c r="B398" s="1706"/>
      <c r="C398" s="1707"/>
      <c r="D398" s="1707"/>
      <c r="E398" s="1708"/>
      <c r="F398" s="1606"/>
      <c r="G398" s="1606"/>
      <c r="H398" s="1606"/>
      <c r="I398" s="1606"/>
      <c r="J398" s="1606"/>
      <c r="K398" s="1607"/>
      <c r="L398" s="1376" t="s">
        <v>406</v>
      </c>
      <c r="M398" s="1000"/>
      <c r="N398" s="1001"/>
      <c r="O398" s="315" t="s">
        <v>407</v>
      </c>
      <c r="P398" s="315" t="s">
        <v>407</v>
      </c>
      <c r="Q398" s="315" t="s">
        <v>407</v>
      </c>
      <c r="R398" s="315" t="s">
        <v>407</v>
      </c>
      <c r="S398" s="315" t="s">
        <v>407</v>
      </c>
      <c r="T398" s="315" t="s">
        <v>407</v>
      </c>
      <c r="U398" s="315" t="s">
        <v>407</v>
      </c>
      <c r="V398" s="315" t="s">
        <v>407</v>
      </c>
      <c r="W398" s="315" t="s">
        <v>407</v>
      </c>
      <c r="X398" s="315" t="s">
        <v>407</v>
      </c>
      <c r="Y398" s="315" t="s">
        <v>407</v>
      </c>
      <c r="Z398" s="315" t="s">
        <v>407</v>
      </c>
      <c r="AA398" s="315" t="s">
        <v>407</v>
      </c>
      <c r="AB398" s="315" t="s">
        <v>407</v>
      </c>
      <c r="AC398" s="315" t="s">
        <v>407</v>
      </c>
      <c r="AD398" s="315" t="s">
        <v>407</v>
      </c>
      <c r="AE398" s="315" t="s">
        <v>407</v>
      </c>
      <c r="AF398" s="315" t="s">
        <v>407</v>
      </c>
      <c r="AG398" s="315" t="s">
        <v>407</v>
      </c>
      <c r="AH398" s="315" t="s">
        <v>407</v>
      </c>
      <c r="AI398" s="1408"/>
      <c r="AJ398" s="1003"/>
      <c r="AK398" s="1003"/>
      <c r="AL398" s="1004"/>
    </row>
    <row r="399" spans="2:40" ht="25.5" customHeight="1">
      <c r="B399" s="1706"/>
      <c r="C399" s="1707"/>
      <c r="D399" s="1707"/>
      <c r="E399" s="1708"/>
      <c r="F399" s="1588" t="s">
        <v>8</v>
      </c>
      <c r="G399" s="1588"/>
      <c r="H399" s="1588"/>
      <c r="I399" s="1588"/>
      <c r="J399" s="1588"/>
      <c r="K399" s="1589"/>
      <c r="L399" s="1393"/>
      <c r="M399" s="981"/>
      <c r="N399" s="1275"/>
      <c r="O399" s="1393"/>
      <c r="P399" s="1275"/>
      <c r="Q399" s="399" t="s">
        <v>400</v>
      </c>
      <c r="R399" s="1393"/>
      <c r="S399" s="1275"/>
      <c r="T399" s="397" t="s">
        <v>401</v>
      </c>
      <c r="U399" s="1393"/>
      <c r="V399" s="1275"/>
      <c r="W399" s="397" t="s">
        <v>402</v>
      </c>
      <c r="X399" s="940"/>
      <c r="Y399" s="940"/>
      <c r="Z399" s="940"/>
      <c r="AA399" s="940"/>
      <c r="AB399" s="940"/>
      <c r="AC399" s="940"/>
      <c r="AD399" s="940"/>
      <c r="AE399" s="940"/>
      <c r="AF399" s="940"/>
      <c r="AG399" s="940"/>
      <c r="AH399" s="940"/>
      <c r="AI399" s="940"/>
      <c r="AJ399" s="940"/>
      <c r="AK399" s="940"/>
      <c r="AL399" s="941"/>
    </row>
    <row r="400" spans="2:40" ht="25.5" customHeight="1">
      <c r="B400" s="1706"/>
      <c r="C400" s="1707"/>
      <c r="D400" s="1707"/>
      <c r="E400" s="1708"/>
      <c r="F400" s="1588" t="s">
        <v>484</v>
      </c>
      <c r="G400" s="1588"/>
      <c r="H400" s="1588"/>
      <c r="I400" s="1588"/>
      <c r="J400" s="1588"/>
      <c r="K400" s="1589"/>
      <c r="L400" s="1635"/>
      <c r="M400" s="1636"/>
      <c r="N400" s="1636"/>
      <c r="O400" s="1637"/>
      <c r="P400" s="1418" t="s">
        <v>485</v>
      </c>
      <c r="Q400" s="1638"/>
      <c r="R400" s="1072" t="s">
        <v>486</v>
      </c>
      <c r="S400" s="1072"/>
      <c r="T400" s="1072"/>
      <c r="U400" s="1072"/>
      <c r="V400" s="1415"/>
      <c r="W400" s="1639"/>
      <c r="X400" s="1639"/>
      <c r="Y400" s="1639"/>
      <c r="Z400" s="1637"/>
      <c r="AA400" s="1638" t="s">
        <v>487</v>
      </c>
      <c r="AB400" s="1638"/>
      <c r="AC400" s="1072" t="s">
        <v>488</v>
      </c>
      <c r="AD400" s="1072"/>
      <c r="AE400" s="1468"/>
      <c r="AF400" s="1641"/>
      <c r="AG400" s="1642"/>
      <c r="AH400" s="1638" t="s">
        <v>489</v>
      </c>
      <c r="AI400" s="1638"/>
      <c r="AJ400" s="1638"/>
      <c r="AK400" s="1638"/>
      <c r="AL400" s="1643"/>
    </row>
    <row r="401" spans="2:40" ht="25.5" customHeight="1">
      <c r="B401" s="1706"/>
      <c r="C401" s="1707"/>
      <c r="D401" s="1707"/>
      <c r="E401" s="1708"/>
      <c r="F401" s="1615" t="s">
        <v>520</v>
      </c>
      <c r="G401" s="1615"/>
      <c r="H401" s="1615"/>
      <c r="I401" s="1615"/>
      <c r="J401" s="1615"/>
      <c r="K401" s="1616"/>
      <c r="L401" s="1393"/>
      <c r="M401" s="981"/>
      <c r="N401" s="981"/>
      <c r="O401" s="981"/>
      <c r="P401" s="981"/>
      <c r="Q401" s="1275"/>
      <c r="R401" s="318"/>
      <c r="S401" s="1483"/>
      <c r="T401" s="962"/>
      <c r="U401" s="962"/>
      <c r="V401" s="962"/>
      <c r="W401" s="962"/>
      <c r="X401" s="962"/>
      <c r="Y401" s="962"/>
      <c r="Z401" s="963"/>
      <c r="AA401" s="1486"/>
      <c r="AB401" s="940"/>
      <c r="AC401" s="940"/>
      <c r="AD401" s="940"/>
      <c r="AE401" s="940"/>
      <c r="AF401" s="940"/>
      <c r="AG401" s="940"/>
      <c r="AH401" s="940"/>
      <c r="AI401" s="940"/>
      <c r="AJ401" s="940"/>
      <c r="AK401" s="940"/>
      <c r="AL401" s="941"/>
    </row>
    <row r="402" spans="2:40" ht="25.5" hidden="1" customHeight="1">
      <c r="B402" s="1706"/>
      <c r="C402" s="1707"/>
      <c r="D402" s="1707"/>
      <c r="E402" s="1708"/>
      <c r="F402" s="1617"/>
      <c r="G402" s="1617"/>
      <c r="H402" s="1617"/>
      <c r="I402" s="1617"/>
      <c r="J402" s="1617"/>
      <c r="K402" s="1618"/>
      <c r="L402" s="1376" t="s">
        <v>406</v>
      </c>
      <c r="M402" s="1000"/>
      <c r="N402" s="1001"/>
      <c r="O402" s="350" t="s">
        <v>407</v>
      </c>
      <c r="P402" s="350" t="s">
        <v>407</v>
      </c>
      <c r="Q402" s="350" t="s">
        <v>407</v>
      </c>
      <c r="R402" s="350" t="s">
        <v>407</v>
      </c>
      <c r="S402" s="350" t="s">
        <v>407</v>
      </c>
      <c r="T402" s="1408"/>
      <c r="U402" s="1003"/>
      <c r="V402" s="1003"/>
      <c r="W402" s="1003"/>
      <c r="X402" s="1003"/>
      <c r="Y402" s="1003"/>
      <c r="Z402" s="1003"/>
      <c r="AA402" s="1003"/>
      <c r="AB402" s="1003"/>
      <c r="AC402" s="1003"/>
      <c r="AD402" s="1003"/>
      <c r="AE402" s="1003"/>
      <c r="AF402" s="1003"/>
      <c r="AG402" s="1003"/>
      <c r="AH402" s="1003"/>
      <c r="AI402" s="1003"/>
      <c r="AJ402" s="1003"/>
      <c r="AK402" s="1003"/>
      <c r="AL402" s="1004"/>
    </row>
    <row r="403" spans="2:40" ht="25.5" customHeight="1">
      <c r="B403" s="1706"/>
      <c r="C403" s="1707"/>
      <c r="D403" s="1707"/>
      <c r="E403" s="1708"/>
      <c r="F403" s="1619"/>
      <c r="G403" s="1619"/>
      <c r="H403" s="1619"/>
      <c r="I403" s="1619"/>
      <c r="J403" s="1619"/>
      <c r="K403" s="1620"/>
      <c r="L403" s="1621"/>
      <c r="M403" s="1622"/>
      <c r="N403" s="1622"/>
      <c r="O403" s="1622"/>
      <c r="P403" s="1622"/>
      <c r="Q403" s="1622"/>
      <c r="R403" s="1622"/>
      <c r="S403" s="1622"/>
      <c r="T403" s="1622"/>
      <c r="U403" s="1622"/>
      <c r="V403" s="1622"/>
      <c r="W403" s="1622"/>
      <c r="X403" s="1622"/>
      <c r="Y403" s="1622"/>
      <c r="Z403" s="1623"/>
      <c r="AA403" s="1267" t="s">
        <v>420</v>
      </c>
      <c r="AB403" s="1267"/>
      <c r="AC403" s="1267"/>
      <c r="AD403" s="1267"/>
      <c r="AE403" s="1267"/>
      <c r="AF403" s="1267"/>
      <c r="AG403" s="1267"/>
      <c r="AH403" s="1267"/>
      <c r="AI403" s="1267"/>
      <c r="AJ403" s="1267"/>
      <c r="AK403" s="1267"/>
      <c r="AL403" s="1268"/>
    </row>
    <row r="404" spans="2:40" ht="25.5" customHeight="1">
      <c r="B404" s="1709"/>
      <c r="C404" s="1710"/>
      <c r="D404" s="1710"/>
      <c r="E404" s="1711"/>
      <c r="F404" s="1602" t="s">
        <v>5134</v>
      </c>
      <c r="G404" s="1602"/>
      <c r="H404" s="1602"/>
      <c r="I404" s="1602"/>
      <c r="J404" s="1602"/>
      <c r="K404" s="1603"/>
      <c r="L404" s="1390"/>
      <c r="M404" s="1007"/>
      <c r="N404" s="1007"/>
      <c r="O404" s="1007"/>
      <c r="P404" s="1007"/>
      <c r="Q404" s="1007"/>
      <c r="R404" s="1007"/>
      <c r="S404" s="1007"/>
      <c r="T404" s="1007"/>
      <c r="U404" s="1007"/>
      <c r="V404" s="1007"/>
      <c r="W404" s="1007"/>
      <c r="X404" s="1007"/>
      <c r="Y404" s="1007"/>
      <c r="Z404" s="1007"/>
      <c r="AA404" s="1007"/>
      <c r="AB404" s="1007"/>
      <c r="AC404" s="1007"/>
      <c r="AD404" s="1007"/>
      <c r="AE404" s="1007"/>
      <c r="AF404" s="1007"/>
      <c r="AG404" s="1007"/>
      <c r="AH404" s="1008"/>
      <c r="AI404" s="1640" t="s">
        <v>491</v>
      </c>
      <c r="AJ404" s="1445"/>
      <c r="AK404" s="1445"/>
      <c r="AL404" s="1446"/>
      <c r="AN404" s="458" t="s">
        <v>5178</v>
      </c>
    </row>
    <row r="405" spans="2:40" ht="25.5" hidden="1" customHeight="1">
      <c r="B405" s="336"/>
      <c r="C405" s="351"/>
      <c r="D405" s="359"/>
      <c r="E405" s="360"/>
      <c r="F405" s="1604"/>
      <c r="G405" s="1604"/>
      <c r="H405" s="1604"/>
      <c r="I405" s="1604"/>
      <c r="J405" s="1604"/>
      <c r="K405" s="1605"/>
      <c r="L405" s="1219" t="s">
        <v>406</v>
      </c>
      <c r="M405" s="1220"/>
      <c r="N405" s="1221"/>
      <c r="O405" s="350" t="s">
        <v>407</v>
      </c>
      <c r="P405" s="350" t="s">
        <v>407</v>
      </c>
      <c r="Q405" s="350" t="s">
        <v>407</v>
      </c>
      <c r="R405" s="350" t="s">
        <v>407</v>
      </c>
      <c r="S405" s="350" t="s">
        <v>407</v>
      </c>
      <c r="T405" s="350" t="s">
        <v>407</v>
      </c>
      <c r="U405" s="350" t="s">
        <v>407</v>
      </c>
      <c r="V405" s="350" t="s">
        <v>407</v>
      </c>
      <c r="W405" s="350" t="s">
        <v>407</v>
      </c>
      <c r="X405" s="350" t="s">
        <v>407</v>
      </c>
      <c r="Y405" s="350" t="s">
        <v>407</v>
      </c>
      <c r="Z405" s="350" t="s">
        <v>407</v>
      </c>
      <c r="AA405" s="350" t="s">
        <v>407</v>
      </c>
      <c r="AB405" s="350" t="s">
        <v>407</v>
      </c>
      <c r="AC405" s="350" t="s">
        <v>407</v>
      </c>
      <c r="AD405" s="350" t="s">
        <v>407</v>
      </c>
      <c r="AE405" s="350" t="s">
        <v>407</v>
      </c>
      <c r="AF405" s="350" t="s">
        <v>407</v>
      </c>
      <c r="AG405" s="350" t="s">
        <v>407</v>
      </c>
      <c r="AH405" s="350" t="s">
        <v>407</v>
      </c>
      <c r="AI405" s="1343"/>
      <c r="AJ405" s="1344"/>
      <c r="AK405" s="1344"/>
      <c r="AL405" s="1345"/>
    </row>
    <row r="406" spans="2:40" ht="25.5" hidden="1" customHeight="1">
      <c r="B406" s="336"/>
      <c r="C406" s="357"/>
      <c r="D406" s="358"/>
      <c r="E406" s="361"/>
      <c r="F406" s="1606"/>
      <c r="G406" s="1606"/>
      <c r="H406" s="1606"/>
      <c r="I406" s="1606"/>
      <c r="J406" s="1606"/>
      <c r="K406" s="1607"/>
      <c r="L406" s="1185"/>
      <c r="M406" s="1186"/>
      <c r="N406" s="1042"/>
      <c r="O406" s="350" t="s">
        <v>407</v>
      </c>
      <c r="P406" s="350" t="s">
        <v>407</v>
      </c>
      <c r="Q406" s="350" t="s">
        <v>407</v>
      </c>
      <c r="R406" s="350" t="s">
        <v>407</v>
      </c>
      <c r="S406" s="350" t="s">
        <v>407</v>
      </c>
      <c r="T406" s="350" t="s">
        <v>407</v>
      </c>
      <c r="U406" s="350" t="s">
        <v>407</v>
      </c>
      <c r="V406" s="350" t="s">
        <v>407</v>
      </c>
      <c r="W406" s="350" t="s">
        <v>407</v>
      </c>
      <c r="X406" s="350" t="s">
        <v>407</v>
      </c>
      <c r="Y406" s="350" t="s">
        <v>407</v>
      </c>
      <c r="Z406" s="350" t="s">
        <v>407</v>
      </c>
      <c r="AA406" s="350" t="s">
        <v>407</v>
      </c>
      <c r="AB406" s="350" t="s">
        <v>407</v>
      </c>
      <c r="AC406" s="350" t="s">
        <v>407</v>
      </c>
      <c r="AD406" s="350" t="s">
        <v>407</v>
      </c>
      <c r="AE406" s="350" t="s">
        <v>407</v>
      </c>
      <c r="AF406" s="350" t="s">
        <v>407</v>
      </c>
      <c r="AG406" s="350" t="s">
        <v>407</v>
      </c>
      <c r="AH406" s="350" t="s">
        <v>407</v>
      </c>
      <c r="AI406" s="1190"/>
      <c r="AJ406" s="1191"/>
      <c r="AK406" s="1191"/>
      <c r="AL406" s="1192"/>
    </row>
    <row r="407" spans="2:40" ht="25.5" customHeight="1">
      <c r="B407" s="1703" t="s">
        <v>5152</v>
      </c>
      <c r="C407" s="1704"/>
      <c r="D407" s="1704"/>
      <c r="E407" s="1705"/>
      <c r="F407" s="1602" t="s">
        <v>59</v>
      </c>
      <c r="G407" s="1602"/>
      <c r="H407" s="1602"/>
      <c r="I407" s="1602"/>
      <c r="J407" s="1602"/>
      <c r="K407" s="1603"/>
      <c r="L407" s="1454"/>
      <c r="M407" s="991"/>
      <c r="N407" s="991"/>
      <c r="O407" s="991"/>
      <c r="P407" s="991"/>
      <c r="Q407" s="991"/>
      <c r="R407" s="991"/>
      <c r="S407" s="991"/>
      <c r="T407" s="991"/>
      <c r="U407" s="992"/>
      <c r="V407" s="1457" t="s">
        <v>443</v>
      </c>
      <c r="W407" s="1009"/>
      <c r="X407" s="1009"/>
      <c r="Y407" s="1009"/>
      <c r="Z407" s="1009"/>
      <c r="AA407" s="1009"/>
      <c r="AB407" s="1009"/>
      <c r="AC407" s="1009"/>
      <c r="AD407" s="1009"/>
      <c r="AE407" s="1009"/>
      <c r="AF407" s="1009"/>
      <c r="AG407" s="1009"/>
      <c r="AH407" s="1009"/>
      <c r="AI407" s="1009"/>
      <c r="AJ407" s="1009"/>
      <c r="AK407" s="1009"/>
      <c r="AL407" s="1010"/>
    </row>
    <row r="408" spans="2:40" ht="25.5" hidden="1" customHeight="1">
      <c r="B408" s="1706"/>
      <c r="C408" s="1707"/>
      <c r="D408" s="1707"/>
      <c r="E408" s="1708"/>
      <c r="F408" s="445"/>
      <c r="G408" s="446"/>
      <c r="H408" s="446"/>
      <c r="I408" s="446"/>
      <c r="J408" s="446"/>
      <c r="K408" s="447"/>
      <c r="L408" s="1376" t="s">
        <v>406</v>
      </c>
      <c r="M408" s="1000"/>
      <c r="N408" s="1001"/>
      <c r="O408" s="315" t="s">
        <v>407</v>
      </c>
      <c r="P408" s="315" t="s">
        <v>407</v>
      </c>
      <c r="Q408" s="315" t="s">
        <v>407</v>
      </c>
      <c r="R408" s="315" t="s">
        <v>407</v>
      </c>
      <c r="S408" s="315" t="s">
        <v>407</v>
      </c>
      <c r="T408" s="315" t="s">
        <v>407</v>
      </c>
      <c r="U408" s="315" t="s">
        <v>407</v>
      </c>
      <c r="V408" s="315" t="s">
        <v>407</v>
      </c>
      <c r="W408" s="315" t="s">
        <v>407</v>
      </c>
      <c r="X408" s="315" t="s">
        <v>407</v>
      </c>
      <c r="Y408" s="315" t="s">
        <v>407</v>
      </c>
      <c r="Z408" s="315" t="s">
        <v>407</v>
      </c>
      <c r="AA408" s="315" t="s">
        <v>407</v>
      </c>
      <c r="AB408" s="315" t="s">
        <v>407</v>
      </c>
      <c r="AC408" s="315" t="s">
        <v>407</v>
      </c>
      <c r="AD408" s="315" t="s">
        <v>407</v>
      </c>
      <c r="AE408" s="315" t="s">
        <v>407</v>
      </c>
      <c r="AF408" s="315" t="s">
        <v>407</v>
      </c>
      <c r="AG408" s="315" t="s">
        <v>407</v>
      </c>
      <c r="AH408" s="315" t="s">
        <v>407</v>
      </c>
      <c r="AI408" s="1408"/>
      <c r="AJ408" s="1003"/>
      <c r="AK408" s="1003"/>
      <c r="AL408" s="1004"/>
    </row>
    <row r="409" spans="2:40" ht="25.5" customHeight="1">
      <c r="B409" s="1706"/>
      <c r="C409" s="1707"/>
      <c r="D409" s="1707"/>
      <c r="E409" s="1708"/>
      <c r="F409" s="1601" t="s">
        <v>5133</v>
      </c>
      <c r="G409" s="1602"/>
      <c r="H409" s="1602"/>
      <c r="I409" s="1602"/>
      <c r="J409" s="1602"/>
      <c r="K409" s="1603"/>
      <c r="L409" s="1390"/>
      <c r="M409" s="1007"/>
      <c r="N409" s="1007"/>
      <c r="O409" s="1007"/>
      <c r="P409" s="1007"/>
      <c r="Q409" s="1007"/>
      <c r="R409" s="1007"/>
      <c r="S409" s="1007"/>
      <c r="T409" s="1007"/>
      <c r="U409" s="1007"/>
      <c r="V409" s="1007"/>
      <c r="W409" s="1007"/>
      <c r="X409" s="1007"/>
      <c r="Y409" s="1008"/>
      <c r="Z409" s="1009" t="s">
        <v>444</v>
      </c>
      <c r="AA409" s="1009"/>
      <c r="AB409" s="1009"/>
      <c r="AC409" s="1009"/>
      <c r="AD409" s="1009"/>
      <c r="AE409" s="1009"/>
      <c r="AF409" s="1009"/>
      <c r="AG409" s="1009"/>
      <c r="AH409" s="1009"/>
      <c r="AI409" s="1009"/>
      <c r="AJ409" s="1009"/>
      <c r="AK409" s="1009"/>
      <c r="AL409" s="1010"/>
    </row>
    <row r="410" spans="2:40" ht="25.5" hidden="1" customHeight="1">
      <c r="B410" s="1706"/>
      <c r="C410" s="1707"/>
      <c r="D410" s="1707"/>
      <c r="E410" s="1708"/>
      <c r="F410" s="1606"/>
      <c r="G410" s="1606"/>
      <c r="H410" s="1606"/>
      <c r="I410" s="1606"/>
      <c r="J410" s="1606"/>
      <c r="K410" s="1607"/>
      <c r="L410" s="1376" t="s">
        <v>406</v>
      </c>
      <c r="M410" s="1000"/>
      <c r="N410" s="1001"/>
      <c r="O410" s="315" t="s">
        <v>407</v>
      </c>
      <c r="P410" s="315" t="s">
        <v>407</v>
      </c>
      <c r="Q410" s="315" t="s">
        <v>407</v>
      </c>
      <c r="R410" s="315" t="s">
        <v>407</v>
      </c>
      <c r="S410" s="315" t="s">
        <v>407</v>
      </c>
      <c r="T410" s="315" t="s">
        <v>407</v>
      </c>
      <c r="U410" s="315" t="s">
        <v>407</v>
      </c>
      <c r="V410" s="315" t="s">
        <v>407</v>
      </c>
      <c r="W410" s="315" t="s">
        <v>407</v>
      </c>
      <c r="X410" s="315" t="s">
        <v>407</v>
      </c>
      <c r="Y410" s="315" t="s">
        <v>407</v>
      </c>
      <c r="Z410" s="315" t="s">
        <v>407</v>
      </c>
      <c r="AA410" s="315" t="s">
        <v>407</v>
      </c>
      <c r="AB410" s="315" t="s">
        <v>407</v>
      </c>
      <c r="AC410" s="315" t="s">
        <v>407</v>
      </c>
      <c r="AD410" s="315" t="s">
        <v>407</v>
      </c>
      <c r="AE410" s="315" t="s">
        <v>407</v>
      </c>
      <c r="AF410" s="315" t="s">
        <v>407</v>
      </c>
      <c r="AG410" s="315" t="s">
        <v>407</v>
      </c>
      <c r="AH410" s="315" t="s">
        <v>407</v>
      </c>
      <c r="AI410" s="1408"/>
      <c r="AJ410" s="1003"/>
      <c r="AK410" s="1003"/>
      <c r="AL410" s="1004"/>
    </row>
    <row r="411" spans="2:40" ht="25.5" customHeight="1">
      <c r="B411" s="1706"/>
      <c r="C411" s="1707"/>
      <c r="D411" s="1707"/>
      <c r="E411" s="1708"/>
      <c r="F411" s="1588" t="s">
        <v>8</v>
      </c>
      <c r="G411" s="1588"/>
      <c r="H411" s="1588"/>
      <c r="I411" s="1588"/>
      <c r="J411" s="1588"/>
      <c r="K411" s="1589"/>
      <c r="L411" s="1393"/>
      <c r="M411" s="981"/>
      <c r="N411" s="1275"/>
      <c r="O411" s="1393"/>
      <c r="P411" s="1275"/>
      <c r="Q411" s="399" t="s">
        <v>400</v>
      </c>
      <c r="R411" s="1393"/>
      <c r="S411" s="1275"/>
      <c r="T411" s="397" t="s">
        <v>401</v>
      </c>
      <c r="U411" s="1393"/>
      <c r="V411" s="1275"/>
      <c r="W411" s="397" t="s">
        <v>402</v>
      </c>
      <c r="X411" s="940"/>
      <c r="Y411" s="940"/>
      <c r="Z411" s="940"/>
      <c r="AA411" s="940"/>
      <c r="AB411" s="940"/>
      <c r="AC411" s="940"/>
      <c r="AD411" s="940"/>
      <c r="AE411" s="940"/>
      <c r="AF411" s="940"/>
      <c r="AG411" s="940"/>
      <c r="AH411" s="940"/>
      <c r="AI411" s="940"/>
      <c r="AJ411" s="940"/>
      <c r="AK411" s="940"/>
      <c r="AL411" s="941"/>
    </row>
    <row r="412" spans="2:40" ht="25.5" customHeight="1">
      <c r="B412" s="1706"/>
      <c r="C412" s="1707"/>
      <c r="D412" s="1707"/>
      <c r="E412" s="1708"/>
      <c r="F412" s="1588" t="s">
        <v>484</v>
      </c>
      <c r="G412" s="1588"/>
      <c r="H412" s="1588"/>
      <c r="I412" s="1588"/>
      <c r="J412" s="1588"/>
      <c r="K412" s="1589"/>
      <c r="L412" s="1635"/>
      <c r="M412" s="1636"/>
      <c r="N412" s="1636"/>
      <c r="O412" s="1637"/>
      <c r="P412" s="1418" t="s">
        <v>485</v>
      </c>
      <c r="Q412" s="1638"/>
      <c r="R412" s="1072" t="s">
        <v>486</v>
      </c>
      <c r="S412" s="1072"/>
      <c r="T412" s="1072"/>
      <c r="U412" s="1072"/>
      <c r="V412" s="1415"/>
      <c r="W412" s="1639"/>
      <c r="X412" s="1639"/>
      <c r="Y412" s="1639"/>
      <c r="Z412" s="1637"/>
      <c r="AA412" s="1638" t="s">
        <v>487</v>
      </c>
      <c r="AB412" s="1638"/>
      <c r="AC412" s="1072" t="s">
        <v>488</v>
      </c>
      <c r="AD412" s="1072"/>
      <c r="AE412" s="1468"/>
      <c r="AF412" s="1641"/>
      <c r="AG412" s="1642"/>
      <c r="AH412" s="1638" t="s">
        <v>489</v>
      </c>
      <c r="AI412" s="1638"/>
      <c r="AJ412" s="1638"/>
      <c r="AK412" s="1638"/>
      <c r="AL412" s="1643"/>
    </row>
    <row r="413" spans="2:40" ht="25.5" customHeight="1">
      <c r="B413" s="1706"/>
      <c r="C413" s="1707"/>
      <c r="D413" s="1707"/>
      <c r="E413" s="1708"/>
      <c r="F413" s="1615" t="s">
        <v>520</v>
      </c>
      <c r="G413" s="1615"/>
      <c r="H413" s="1615"/>
      <c r="I413" s="1615"/>
      <c r="J413" s="1615"/>
      <c r="K413" s="1616"/>
      <c r="L413" s="1393"/>
      <c r="M413" s="981"/>
      <c r="N413" s="981"/>
      <c r="O413" s="981"/>
      <c r="P413" s="981"/>
      <c r="Q413" s="1275"/>
      <c r="R413" s="318"/>
      <c r="S413" s="1483"/>
      <c r="T413" s="962"/>
      <c r="U413" s="962"/>
      <c r="V413" s="962"/>
      <c r="W413" s="962"/>
      <c r="X413" s="962"/>
      <c r="Y413" s="962"/>
      <c r="Z413" s="963"/>
      <c r="AA413" s="1486"/>
      <c r="AB413" s="940"/>
      <c r="AC413" s="940"/>
      <c r="AD413" s="940"/>
      <c r="AE413" s="940"/>
      <c r="AF413" s="940"/>
      <c r="AG413" s="940"/>
      <c r="AH413" s="940"/>
      <c r="AI413" s="940"/>
      <c r="AJ413" s="940"/>
      <c r="AK413" s="940"/>
      <c r="AL413" s="941"/>
    </row>
    <row r="414" spans="2:40" ht="25.5" hidden="1" customHeight="1">
      <c r="B414" s="1706"/>
      <c r="C414" s="1707"/>
      <c r="D414" s="1707"/>
      <c r="E414" s="1708"/>
      <c r="F414" s="1617"/>
      <c r="G414" s="1617"/>
      <c r="H414" s="1617"/>
      <c r="I414" s="1617"/>
      <c r="J414" s="1617"/>
      <c r="K414" s="1618"/>
      <c r="L414" s="1376" t="s">
        <v>406</v>
      </c>
      <c r="M414" s="1000"/>
      <c r="N414" s="1001"/>
      <c r="O414" s="350" t="s">
        <v>407</v>
      </c>
      <c r="P414" s="350" t="s">
        <v>407</v>
      </c>
      <c r="Q414" s="350" t="s">
        <v>407</v>
      </c>
      <c r="R414" s="350" t="s">
        <v>407</v>
      </c>
      <c r="S414" s="350" t="s">
        <v>407</v>
      </c>
      <c r="T414" s="1408"/>
      <c r="U414" s="1003"/>
      <c r="V414" s="1003"/>
      <c r="W414" s="1003"/>
      <c r="X414" s="1003"/>
      <c r="Y414" s="1003"/>
      <c r="Z414" s="1003"/>
      <c r="AA414" s="1003"/>
      <c r="AB414" s="1003"/>
      <c r="AC414" s="1003"/>
      <c r="AD414" s="1003"/>
      <c r="AE414" s="1003"/>
      <c r="AF414" s="1003"/>
      <c r="AG414" s="1003"/>
      <c r="AH414" s="1003"/>
      <c r="AI414" s="1003"/>
      <c r="AJ414" s="1003"/>
      <c r="AK414" s="1003"/>
      <c r="AL414" s="1004"/>
    </row>
    <row r="415" spans="2:40" ht="25.5" customHeight="1">
      <c r="B415" s="1706"/>
      <c r="C415" s="1707"/>
      <c r="D415" s="1707"/>
      <c r="E415" s="1708"/>
      <c r="F415" s="1619"/>
      <c r="G415" s="1619"/>
      <c r="H415" s="1619"/>
      <c r="I415" s="1619"/>
      <c r="J415" s="1619"/>
      <c r="K415" s="1620"/>
      <c r="L415" s="1621"/>
      <c r="M415" s="1622"/>
      <c r="N415" s="1622"/>
      <c r="O415" s="1622"/>
      <c r="P415" s="1622"/>
      <c r="Q415" s="1622"/>
      <c r="R415" s="1622"/>
      <c r="S415" s="1622"/>
      <c r="T415" s="1622"/>
      <c r="U415" s="1622"/>
      <c r="V415" s="1622"/>
      <c r="W415" s="1622"/>
      <c r="X415" s="1622"/>
      <c r="Y415" s="1622"/>
      <c r="Z415" s="1623"/>
      <c r="AA415" s="1267" t="s">
        <v>420</v>
      </c>
      <c r="AB415" s="1267"/>
      <c r="AC415" s="1267"/>
      <c r="AD415" s="1267"/>
      <c r="AE415" s="1267"/>
      <c r="AF415" s="1267"/>
      <c r="AG415" s="1267"/>
      <c r="AH415" s="1267"/>
      <c r="AI415" s="1267"/>
      <c r="AJ415" s="1267"/>
      <c r="AK415" s="1267"/>
      <c r="AL415" s="1268"/>
    </row>
    <row r="416" spans="2:40" ht="25.5" customHeight="1">
      <c r="B416" s="1709"/>
      <c r="C416" s="1710"/>
      <c r="D416" s="1710"/>
      <c r="E416" s="1711"/>
      <c r="F416" s="1599" t="s">
        <v>5134</v>
      </c>
      <c r="G416" s="1588"/>
      <c r="H416" s="1588"/>
      <c r="I416" s="1588"/>
      <c r="J416" s="1588"/>
      <c r="K416" s="1589"/>
      <c r="L416" s="1390"/>
      <c r="M416" s="1007"/>
      <c r="N416" s="1007"/>
      <c r="O416" s="1007"/>
      <c r="P416" s="1007"/>
      <c r="Q416" s="1007"/>
      <c r="R416" s="1007"/>
      <c r="S416" s="1007"/>
      <c r="T416" s="1007"/>
      <c r="U416" s="1007"/>
      <c r="V416" s="1007"/>
      <c r="W416" s="1007"/>
      <c r="X416" s="1007"/>
      <c r="Y416" s="1007"/>
      <c r="Z416" s="1007"/>
      <c r="AA416" s="1007"/>
      <c r="AB416" s="1007"/>
      <c r="AC416" s="1007"/>
      <c r="AD416" s="1007"/>
      <c r="AE416" s="1007"/>
      <c r="AF416" s="1007"/>
      <c r="AG416" s="1007"/>
      <c r="AH416" s="1008"/>
      <c r="AI416" s="1644" t="s">
        <v>491</v>
      </c>
      <c r="AJ416" s="1341"/>
      <c r="AK416" s="1341"/>
      <c r="AL416" s="1342"/>
      <c r="AN416" s="458" t="s">
        <v>5178</v>
      </c>
    </row>
    <row r="417" spans="2:40" ht="25.5" hidden="1" customHeight="1">
      <c r="B417" s="336"/>
      <c r="C417" s="369"/>
      <c r="D417" s="370"/>
      <c r="E417" s="371"/>
      <c r="F417" s="438"/>
      <c r="G417" s="438"/>
      <c r="H417" s="438"/>
      <c r="I417" s="438"/>
      <c r="J417" s="438"/>
      <c r="K417" s="439"/>
      <c r="L417" s="1182" t="s">
        <v>406</v>
      </c>
      <c r="M417" s="1183"/>
      <c r="N417" s="1614"/>
      <c r="O417" s="350" t="s">
        <v>407</v>
      </c>
      <c r="P417" s="350" t="s">
        <v>407</v>
      </c>
      <c r="Q417" s="350" t="s">
        <v>407</v>
      </c>
      <c r="R417" s="350" t="s">
        <v>407</v>
      </c>
      <c r="S417" s="350" t="s">
        <v>407</v>
      </c>
      <c r="T417" s="350" t="s">
        <v>407</v>
      </c>
      <c r="U417" s="350" t="s">
        <v>407</v>
      </c>
      <c r="V417" s="350" t="s">
        <v>407</v>
      </c>
      <c r="W417" s="350" t="s">
        <v>407</v>
      </c>
      <c r="X417" s="350" t="s">
        <v>407</v>
      </c>
      <c r="Y417" s="350" t="s">
        <v>407</v>
      </c>
      <c r="Z417" s="350" t="s">
        <v>407</v>
      </c>
      <c r="AA417" s="350" t="s">
        <v>407</v>
      </c>
      <c r="AB417" s="350" t="s">
        <v>407</v>
      </c>
      <c r="AC417" s="350" t="s">
        <v>407</v>
      </c>
      <c r="AD417" s="350" t="s">
        <v>407</v>
      </c>
      <c r="AE417" s="350" t="s">
        <v>407</v>
      </c>
      <c r="AF417" s="350" t="s">
        <v>407</v>
      </c>
      <c r="AG417" s="350" t="s">
        <v>407</v>
      </c>
      <c r="AH417" s="350" t="s">
        <v>407</v>
      </c>
      <c r="AI417" s="1187"/>
      <c r="AJ417" s="1188"/>
      <c r="AK417" s="1188"/>
      <c r="AL417" s="1625"/>
    </row>
    <row r="418" spans="2:40" ht="25.5" hidden="1" customHeight="1">
      <c r="B418" s="336"/>
      <c r="C418" s="372"/>
      <c r="D418" s="373"/>
      <c r="E418" s="374"/>
      <c r="F418" s="440"/>
      <c r="G418" s="440"/>
      <c r="H418" s="440"/>
      <c r="I418" s="440"/>
      <c r="J418" s="440"/>
      <c r="K418" s="441"/>
      <c r="L418" s="1185"/>
      <c r="M418" s="1186"/>
      <c r="N418" s="1042"/>
      <c r="O418" s="350" t="s">
        <v>407</v>
      </c>
      <c r="P418" s="350" t="s">
        <v>407</v>
      </c>
      <c r="Q418" s="350" t="s">
        <v>407</v>
      </c>
      <c r="R418" s="350" t="s">
        <v>407</v>
      </c>
      <c r="S418" s="350" t="s">
        <v>407</v>
      </c>
      <c r="T418" s="350" t="s">
        <v>407</v>
      </c>
      <c r="U418" s="350" t="s">
        <v>407</v>
      </c>
      <c r="V418" s="350" t="s">
        <v>407</v>
      </c>
      <c r="W418" s="350" t="s">
        <v>407</v>
      </c>
      <c r="X418" s="350" t="s">
        <v>407</v>
      </c>
      <c r="Y418" s="350" t="s">
        <v>407</v>
      </c>
      <c r="Z418" s="350" t="s">
        <v>407</v>
      </c>
      <c r="AA418" s="350" t="s">
        <v>407</v>
      </c>
      <c r="AB418" s="350" t="s">
        <v>407</v>
      </c>
      <c r="AC418" s="350" t="s">
        <v>407</v>
      </c>
      <c r="AD418" s="350" t="s">
        <v>407</v>
      </c>
      <c r="AE418" s="350" t="s">
        <v>407</v>
      </c>
      <c r="AF418" s="350" t="s">
        <v>407</v>
      </c>
      <c r="AG418" s="350" t="s">
        <v>407</v>
      </c>
      <c r="AH418" s="350" t="s">
        <v>407</v>
      </c>
      <c r="AI418" s="1190"/>
      <c r="AJ418" s="1191"/>
      <c r="AK418" s="1191"/>
      <c r="AL418" s="1192"/>
    </row>
    <row r="419" spans="2:40" ht="25.5" customHeight="1">
      <c r="B419" s="1703" t="s">
        <v>5153</v>
      </c>
      <c r="C419" s="1704"/>
      <c r="D419" s="1704"/>
      <c r="E419" s="1705"/>
      <c r="F419" s="1602" t="s">
        <v>59</v>
      </c>
      <c r="G419" s="1602"/>
      <c r="H419" s="1602"/>
      <c r="I419" s="1602"/>
      <c r="J419" s="1602"/>
      <c r="K419" s="1603"/>
      <c r="L419" s="990"/>
      <c r="M419" s="991"/>
      <c r="N419" s="991"/>
      <c r="O419" s="991"/>
      <c r="P419" s="991"/>
      <c r="Q419" s="991"/>
      <c r="R419" s="991"/>
      <c r="S419" s="991"/>
      <c r="T419" s="991"/>
      <c r="U419" s="992"/>
      <c r="V419" s="1563" t="s">
        <v>443</v>
      </c>
      <c r="W419" s="1009"/>
      <c r="X419" s="1009"/>
      <c r="Y419" s="1009"/>
      <c r="Z419" s="1009"/>
      <c r="AA419" s="1009"/>
      <c r="AB419" s="1009"/>
      <c r="AC419" s="1009"/>
      <c r="AD419" s="1009"/>
      <c r="AE419" s="1009"/>
      <c r="AF419" s="1009"/>
      <c r="AG419" s="1009"/>
      <c r="AH419" s="1009"/>
      <c r="AI419" s="1009"/>
      <c r="AJ419" s="1009"/>
      <c r="AK419" s="1009"/>
      <c r="AL419" s="1010"/>
    </row>
    <row r="420" spans="2:40" ht="25.5" hidden="1" customHeight="1">
      <c r="B420" s="1706"/>
      <c r="C420" s="1707"/>
      <c r="D420" s="1707"/>
      <c r="E420" s="1708"/>
      <c r="F420" s="445"/>
      <c r="G420" s="446"/>
      <c r="H420" s="446"/>
      <c r="I420" s="446"/>
      <c r="J420" s="446"/>
      <c r="K420" s="448"/>
      <c r="L420" s="999" t="s">
        <v>406</v>
      </c>
      <c r="M420" s="1000"/>
      <c r="N420" s="1001"/>
      <c r="O420" s="402" t="s">
        <v>407</v>
      </c>
      <c r="P420" s="402" t="s">
        <v>407</v>
      </c>
      <c r="Q420" s="402" t="s">
        <v>407</v>
      </c>
      <c r="R420" s="402" t="s">
        <v>407</v>
      </c>
      <c r="S420" s="402" t="s">
        <v>407</v>
      </c>
      <c r="T420" s="402" t="s">
        <v>407</v>
      </c>
      <c r="U420" s="402" t="s">
        <v>407</v>
      </c>
      <c r="V420" s="402" t="s">
        <v>407</v>
      </c>
      <c r="W420" s="402" t="s">
        <v>407</v>
      </c>
      <c r="X420" s="402" t="s">
        <v>407</v>
      </c>
      <c r="Y420" s="402" t="s">
        <v>407</v>
      </c>
      <c r="Z420" s="402" t="s">
        <v>407</v>
      </c>
      <c r="AA420" s="402" t="s">
        <v>407</v>
      </c>
      <c r="AB420" s="402" t="s">
        <v>407</v>
      </c>
      <c r="AC420" s="402" t="s">
        <v>407</v>
      </c>
      <c r="AD420" s="402" t="s">
        <v>407</v>
      </c>
      <c r="AE420" s="402" t="s">
        <v>407</v>
      </c>
      <c r="AF420" s="402" t="s">
        <v>407</v>
      </c>
      <c r="AG420" s="402" t="s">
        <v>407</v>
      </c>
      <c r="AH420" s="402" t="s">
        <v>407</v>
      </c>
      <c r="AI420" s="1002"/>
      <c r="AJ420" s="1003"/>
      <c r="AK420" s="1003"/>
      <c r="AL420" s="1004"/>
    </row>
    <row r="421" spans="2:40" ht="25.5" customHeight="1">
      <c r="B421" s="1706"/>
      <c r="C421" s="1707"/>
      <c r="D421" s="1707"/>
      <c r="E421" s="1708"/>
      <c r="F421" s="1601" t="s">
        <v>5133</v>
      </c>
      <c r="G421" s="1602"/>
      <c r="H421" s="1602"/>
      <c r="I421" s="1602"/>
      <c r="J421" s="1602"/>
      <c r="K421" s="1603"/>
      <c r="L421" s="1006"/>
      <c r="M421" s="1007"/>
      <c r="N421" s="1007"/>
      <c r="O421" s="1007"/>
      <c r="P421" s="1007"/>
      <c r="Q421" s="1007"/>
      <c r="R421" s="1007"/>
      <c r="S421" s="1007"/>
      <c r="T421" s="1007"/>
      <c r="U421" s="1007"/>
      <c r="V421" s="1007"/>
      <c r="W421" s="1007"/>
      <c r="X421" s="1007"/>
      <c r="Y421" s="1008"/>
      <c r="Z421" s="1009" t="s">
        <v>444</v>
      </c>
      <c r="AA421" s="1009"/>
      <c r="AB421" s="1009"/>
      <c r="AC421" s="1009"/>
      <c r="AD421" s="1009"/>
      <c r="AE421" s="1009"/>
      <c r="AF421" s="1009"/>
      <c r="AG421" s="1009"/>
      <c r="AH421" s="1009"/>
      <c r="AI421" s="1009"/>
      <c r="AJ421" s="1009"/>
      <c r="AK421" s="1009"/>
      <c r="AL421" s="1010"/>
    </row>
    <row r="422" spans="2:40" ht="25.5" hidden="1" customHeight="1">
      <c r="B422" s="1706"/>
      <c r="C422" s="1707"/>
      <c r="D422" s="1707"/>
      <c r="E422" s="1708"/>
      <c r="F422" s="1606"/>
      <c r="G422" s="1606"/>
      <c r="H422" s="1606"/>
      <c r="I422" s="1606"/>
      <c r="J422" s="1606"/>
      <c r="K422" s="1607"/>
      <c r="L422" s="999" t="s">
        <v>406</v>
      </c>
      <c r="M422" s="1000"/>
      <c r="N422" s="1001"/>
      <c r="O422" s="402" t="s">
        <v>407</v>
      </c>
      <c r="P422" s="402" t="s">
        <v>407</v>
      </c>
      <c r="Q422" s="402" t="s">
        <v>407</v>
      </c>
      <c r="R422" s="402" t="s">
        <v>407</v>
      </c>
      <c r="S422" s="402" t="s">
        <v>407</v>
      </c>
      <c r="T422" s="402" t="s">
        <v>407</v>
      </c>
      <c r="U422" s="402" t="s">
        <v>407</v>
      </c>
      <c r="V422" s="402" t="s">
        <v>407</v>
      </c>
      <c r="W422" s="402" t="s">
        <v>407</v>
      </c>
      <c r="X422" s="402" t="s">
        <v>407</v>
      </c>
      <c r="Y422" s="402" t="s">
        <v>407</v>
      </c>
      <c r="Z422" s="402" t="s">
        <v>407</v>
      </c>
      <c r="AA422" s="402" t="s">
        <v>407</v>
      </c>
      <c r="AB422" s="402" t="s">
        <v>407</v>
      </c>
      <c r="AC422" s="402" t="s">
        <v>407</v>
      </c>
      <c r="AD422" s="402" t="s">
        <v>407</v>
      </c>
      <c r="AE422" s="402" t="s">
        <v>407</v>
      </c>
      <c r="AF422" s="402" t="s">
        <v>407</v>
      </c>
      <c r="AG422" s="402" t="s">
        <v>407</v>
      </c>
      <c r="AH422" s="402" t="s">
        <v>407</v>
      </c>
      <c r="AI422" s="1002"/>
      <c r="AJ422" s="1003"/>
      <c r="AK422" s="1003"/>
      <c r="AL422" s="1004"/>
    </row>
    <row r="423" spans="2:40" ht="25.5" customHeight="1">
      <c r="B423" s="1706"/>
      <c r="C423" s="1707"/>
      <c r="D423" s="1707"/>
      <c r="E423" s="1708"/>
      <c r="F423" s="1588" t="s">
        <v>8</v>
      </c>
      <c r="G423" s="1588"/>
      <c r="H423" s="1588"/>
      <c r="I423" s="1588"/>
      <c r="J423" s="1588"/>
      <c r="K423" s="1589"/>
      <c r="L423" s="1078"/>
      <c r="M423" s="981"/>
      <c r="N423" s="1275"/>
      <c r="O423" s="1078"/>
      <c r="P423" s="1275"/>
      <c r="Q423" s="399" t="s">
        <v>400</v>
      </c>
      <c r="R423" s="1078"/>
      <c r="S423" s="1275"/>
      <c r="T423" s="408" t="s">
        <v>401</v>
      </c>
      <c r="U423" s="1078"/>
      <c r="V423" s="1275"/>
      <c r="W423" s="408" t="s">
        <v>402</v>
      </c>
      <c r="X423" s="940"/>
      <c r="Y423" s="940"/>
      <c r="Z423" s="940"/>
      <c r="AA423" s="940"/>
      <c r="AB423" s="940"/>
      <c r="AC423" s="940"/>
      <c r="AD423" s="940"/>
      <c r="AE423" s="940"/>
      <c r="AF423" s="940"/>
      <c r="AG423" s="940"/>
      <c r="AH423" s="940"/>
      <c r="AI423" s="940"/>
      <c r="AJ423" s="940"/>
      <c r="AK423" s="940"/>
      <c r="AL423" s="941"/>
    </row>
    <row r="424" spans="2:40" ht="25.5" customHeight="1">
      <c r="B424" s="1706"/>
      <c r="C424" s="1707"/>
      <c r="D424" s="1707"/>
      <c r="E424" s="1708"/>
      <c r="F424" s="1588" t="s">
        <v>484</v>
      </c>
      <c r="G424" s="1588"/>
      <c r="H424" s="1588"/>
      <c r="I424" s="1588"/>
      <c r="J424" s="1588"/>
      <c r="K424" s="1589"/>
      <c r="L424" s="1635"/>
      <c r="M424" s="1636"/>
      <c r="N424" s="1636"/>
      <c r="O424" s="1637"/>
      <c r="P424" s="1656" t="s">
        <v>485</v>
      </c>
      <c r="Q424" s="1638"/>
      <c r="R424" s="1072" t="s">
        <v>486</v>
      </c>
      <c r="S424" s="1072"/>
      <c r="T424" s="1072"/>
      <c r="U424" s="1072"/>
      <c r="V424" s="1657"/>
      <c r="W424" s="1639"/>
      <c r="X424" s="1639"/>
      <c r="Y424" s="1639"/>
      <c r="Z424" s="1637"/>
      <c r="AA424" s="1638" t="s">
        <v>487</v>
      </c>
      <c r="AB424" s="1638"/>
      <c r="AC424" s="1072" t="s">
        <v>488</v>
      </c>
      <c r="AD424" s="1072"/>
      <c r="AE424" s="1654"/>
      <c r="AF424" s="1641"/>
      <c r="AG424" s="1642"/>
      <c r="AH424" s="1638" t="s">
        <v>489</v>
      </c>
      <c r="AI424" s="1638"/>
      <c r="AJ424" s="1638"/>
      <c r="AK424" s="1638"/>
      <c r="AL424" s="1643"/>
    </row>
    <row r="425" spans="2:40" ht="25.5" customHeight="1">
      <c r="B425" s="1706"/>
      <c r="C425" s="1707"/>
      <c r="D425" s="1707"/>
      <c r="E425" s="1708"/>
      <c r="F425" s="1615" t="s">
        <v>520</v>
      </c>
      <c r="G425" s="1615"/>
      <c r="H425" s="1615"/>
      <c r="I425" s="1615"/>
      <c r="J425" s="1615"/>
      <c r="K425" s="1616"/>
      <c r="L425" s="1078"/>
      <c r="M425" s="981"/>
      <c r="N425" s="981"/>
      <c r="O425" s="981"/>
      <c r="P425" s="981"/>
      <c r="Q425" s="1275"/>
      <c r="R425" s="417"/>
      <c r="S425" s="961"/>
      <c r="T425" s="962"/>
      <c r="U425" s="962"/>
      <c r="V425" s="962"/>
      <c r="W425" s="962"/>
      <c r="X425" s="962"/>
      <c r="Y425" s="962"/>
      <c r="Z425" s="963"/>
      <c r="AA425" s="939"/>
      <c r="AB425" s="940"/>
      <c r="AC425" s="940"/>
      <c r="AD425" s="940"/>
      <c r="AE425" s="940"/>
      <c r="AF425" s="940"/>
      <c r="AG425" s="940"/>
      <c r="AH425" s="940"/>
      <c r="AI425" s="940"/>
      <c r="AJ425" s="940"/>
      <c r="AK425" s="940"/>
      <c r="AL425" s="941"/>
    </row>
    <row r="426" spans="2:40" ht="25.5" hidden="1" customHeight="1">
      <c r="B426" s="1706"/>
      <c r="C426" s="1707"/>
      <c r="D426" s="1707"/>
      <c r="E426" s="1708"/>
      <c r="F426" s="1617"/>
      <c r="G426" s="1617"/>
      <c r="H426" s="1617"/>
      <c r="I426" s="1617"/>
      <c r="J426" s="1617"/>
      <c r="K426" s="1655"/>
      <c r="L426" s="999" t="s">
        <v>406</v>
      </c>
      <c r="M426" s="1000"/>
      <c r="N426" s="1001"/>
      <c r="O426" s="350" t="s">
        <v>407</v>
      </c>
      <c r="P426" s="350" t="s">
        <v>407</v>
      </c>
      <c r="Q426" s="350" t="s">
        <v>407</v>
      </c>
      <c r="R426" s="350" t="s">
        <v>407</v>
      </c>
      <c r="S426" s="350" t="s">
        <v>407</v>
      </c>
      <c r="T426" s="1002"/>
      <c r="U426" s="1003"/>
      <c r="V426" s="1003"/>
      <c r="W426" s="1003"/>
      <c r="X426" s="1003"/>
      <c r="Y426" s="1003"/>
      <c r="Z426" s="1003"/>
      <c r="AA426" s="1003"/>
      <c r="AB426" s="1003"/>
      <c r="AC426" s="1003"/>
      <c r="AD426" s="1003"/>
      <c r="AE426" s="1003"/>
      <c r="AF426" s="1003"/>
      <c r="AG426" s="1003"/>
      <c r="AH426" s="1003"/>
      <c r="AI426" s="1003"/>
      <c r="AJ426" s="1003"/>
      <c r="AK426" s="1003"/>
      <c r="AL426" s="1004"/>
    </row>
    <row r="427" spans="2:40" ht="25.5" customHeight="1">
      <c r="B427" s="1706"/>
      <c r="C427" s="1707"/>
      <c r="D427" s="1707"/>
      <c r="E427" s="1708"/>
      <c r="F427" s="1619"/>
      <c r="G427" s="1619"/>
      <c r="H427" s="1619"/>
      <c r="I427" s="1619"/>
      <c r="J427" s="1619"/>
      <c r="K427" s="1620"/>
      <c r="L427" s="1629"/>
      <c r="M427" s="1622"/>
      <c r="N427" s="1622"/>
      <c r="O427" s="1622"/>
      <c r="P427" s="1622"/>
      <c r="Q427" s="1622"/>
      <c r="R427" s="1622"/>
      <c r="S427" s="1622"/>
      <c r="T427" s="1622"/>
      <c r="U427" s="1622"/>
      <c r="V427" s="1622"/>
      <c r="W427" s="1622"/>
      <c r="X427" s="1622"/>
      <c r="Y427" s="1622"/>
      <c r="Z427" s="1623"/>
      <c r="AA427" s="1267" t="s">
        <v>420</v>
      </c>
      <c r="AB427" s="1267"/>
      <c r="AC427" s="1267"/>
      <c r="AD427" s="1267"/>
      <c r="AE427" s="1267"/>
      <c r="AF427" s="1267"/>
      <c r="AG427" s="1267"/>
      <c r="AH427" s="1267"/>
      <c r="AI427" s="1267"/>
      <c r="AJ427" s="1267"/>
      <c r="AK427" s="1267"/>
      <c r="AL427" s="1268"/>
    </row>
    <row r="428" spans="2:40" ht="25.5" customHeight="1" thickBot="1">
      <c r="B428" s="1709"/>
      <c r="C428" s="1710"/>
      <c r="D428" s="1710"/>
      <c r="E428" s="1711"/>
      <c r="F428" s="1626" t="s">
        <v>5136</v>
      </c>
      <c r="G428" s="1627"/>
      <c r="H428" s="1627"/>
      <c r="I428" s="1627"/>
      <c r="J428" s="1627"/>
      <c r="K428" s="1628"/>
      <c r="L428" s="1632"/>
      <c r="M428" s="1633"/>
      <c r="N428" s="1633"/>
      <c r="O428" s="1633"/>
      <c r="P428" s="1633"/>
      <c r="Q428" s="1633"/>
      <c r="R428" s="1633"/>
      <c r="S428" s="1633"/>
      <c r="T428" s="1633"/>
      <c r="U428" s="1633"/>
      <c r="V428" s="1633"/>
      <c r="W428" s="1633"/>
      <c r="X428" s="1633"/>
      <c r="Y428" s="1633"/>
      <c r="Z428" s="1633"/>
      <c r="AA428" s="1633"/>
      <c r="AB428" s="1633"/>
      <c r="AC428" s="1633"/>
      <c r="AD428" s="1633"/>
      <c r="AE428" s="1633"/>
      <c r="AF428" s="1633"/>
      <c r="AG428" s="1633"/>
      <c r="AH428" s="1634"/>
      <c r="AI428" s="1645" t="s">
        <v>491</v>
      </c>
      <c r="AJ428" s="1646"/>
      <c r="AK428" s="1646"/>
      <c r="AL428" s="1647"/>
      <c r="AN428" s="458" t="s">
        <v>5178</v>
      </c>
    </row>
    <row r="429" spans="2:40" ht="25.5" hidden="1" customHeight="1">
      <c r="B429" s="336"/>
      <c r="C429" s="351"/>
      <c r="D429" s="359"/>
      <c r="E429" s="418"/>
      <c r="F429" s="446"/>
      <c r="G429" s="446"/>
      <c r="H429" s="446"/>
      <c r="I429" s="446"/>
      <c r="J429" s="446"/>
      <c r="K429" s="448"/>
      <c r="L429" s="1182" t="s">
        <v>406</v>
      </c>
      <c r="M429" s="1183"/>
      <c r="N429" s="1184"/>
      <c r="O429" s="350" t="s">
        <v>407</v>
      </c>
      <c r="P429" s="350" t="s">
        <v>407</v>
      </c>
      <c r="Q429" s="350" t="s">
        <v>407</v>
      </c>
      <c r="R429" s="350" t="s">
        <v>407</v>
      </c>
      <c r="S429" s="350" t="s">
        <v>407</v>
      </c>
      <c r="T429" s="350" t="s">
        <v>407</v>
      </c>
      <c r="U429" s="350" t="s">
        <v>407</v>
      </c>
      <c r="V429" s="350" t="s">
        <v>407</v>
      </c>
      <c r="W429" s="350" t="s">
        <v>407</v>
      </c>
      <c r="X429" s="350" t="s">
        <v>407</v>
      </c>
      <c r="Y429" s="350" t="s">
        <v>407</v>
      </c>
      <c r="Z429" s="350" t="s">
        <v>407</v>
      </c>
      <c r="AA429" s="350" t="s">
        <v>407</v>
      </c>
      <c r="AB429" s="350" t="s">
        <v>407</v>
      </c>
      <c r="AC429" s="350" t="s">
        <v>407</v>
      </c>
      <c r="AD429" s="350" t="s">
        <v>407</v>
      </c>
      <c r="AE429" s="350" t="s">
        <v>407</v>
      </c>
      <c r="AF429" s="350" t="s">
        <v>407</v>
      </c>
      <c r="AG429" s="350" t="s">
        <v>407</v>
      </c>
      <c r="AH429" s="350" t="s">
        <v>407</v>
      </c>
      <c r="AI429" s="1187"/>
      <c r="AJ429" s="1188"/>
      <c r="AK429" s="1188"/>
      <c r="AL429" s="1189"/>
    </row>
    <row r="430" spans="2:40" ht="25.5" hidden="1" customHeight="1" thickBot="1">
      <c r="B430" s="419"/>
      <c r="C430" s="420"/>
      <c r="D430" s="421"/>
      <c r="E430" s="422"/>
      <c r="F430" s="449"/>
      <c r="G430" s="449"/>
      <c r="H430" s="449"/>
      <c r="I430" s="449"/>
      <c r="J430" s="449"/>
      <c r="K430" s="450"/>
      <c r="L430" s="1648"/>
      <c r="M430" s="1649"/>
      <c r="N430" s="1650"/>
      <c r="O430" s="423" t="s">
        <v>407</v>
      </c>
      <c r="P430" s="423" t="s">
        <v>407</v>
      </c>
      <c r="Q430" s="423" t="s">
        <v>407</v>
      </c>
      <c r="R430" s="423" t="s">
        <v>407</v>
      </c>
      <c r="S430" s="423" t="s">
        <v>407</v>
      </c>
      <c r="T430" s="423" t="s">
        <v>407</v>
      </c>
      <c r="U430" s="423" t="s">
        <v>407</v>
      </c>
      <c r="V430" s="423" t="s">
        <v>407</v>
      </c>
      <c r="W430" s="423" t="s">
        <v>407</v>
      </c>
      <c r="X430" s="423" t="s">
        <v>407</v>
      </c>
      <c r="Y430" s="423" t="s">
        <v>407</v>
      </c>
      <c r="Z430" s="423" t="s">
        <v>407</v>
      </c>
      <c r="AA430" s="423" t="s">
        <v>407</v>
      </c>
      <c r="AB430" s="423" t="s">
        <v>407</v>
      </c>
      <c r="AC430" s="423" t="s">
        <v>407</v>
      </c>
      <c r="AD430" s="423" t="s">
        <v>407</v>
      </c>
      <c r="AE430" s="423" t="s">
        <v>407</v>
      </c>
      <c r="AF430" s="423" t="s">
        <v>407</v>
      </c>
      <c r="AG430" s="423" t="s">
        <v>407</v>
      </c>
      <c r="AH430" s="423" t="s">
        <v>407</v>
      </c>
      <c r="AI430" s="1651"/>
      <c r="AJ430" s="1652"/>
      <c r="AK430" s="1652"/>
      <c r="AL430" s="1653"/>
    </row>
    <row r="431" spans="2:40" hidden="1">
      <c r="B431" s="347"/>
      <c r="C431" s="347"/>
      <c r="D431" s="347"/>
      <c r="E431" s="347"/>
      <c r="F431" s="451"/>
      <c r="G431" s="451"/>
      <c r="H431" s="451"/>
      <c r="I431" s="451"/>
      <c r="J431" s="451"/>
      <c r="K431" s="451"/>
      <c r="AH431" s="1304" t="s">
        <v>442</v>
      </c>
      <c r="AI431" s="1304"/>
      <c r="AJ431" s="1304"/>
      <c r="AK431" s="1304"/>
      <c r="AL431" s="1304"/>
    </row>
    <row r="432" spans="2:40" ht="25.5" customHeight="1">
      <c r="B432" s="1724" t="s">
        <v>5154</v>
      </c>
      <c r="C432" s="1725"/>
      <c r="D432" s="1725"/>
      <c r="E432" s="1726"/>
      <c r="F432" s="1602" t="s">
        <v>505</v>
      </c>
      <c r="G432" s="1602"/>
      <c r="H432" s="1602"/>
      <c r="I432" s="1602"/>
      <c r="J432" s="1602"/>
      <c r="K432" s="1603"/>
      <c r="L432" s="1390"/>
      <c r="M432" s="1007"/>
      <c r="N432" s="1007"/>
      <c r="O432" s="1007"/>
      <c r="P432" s="1007"/>
      <c r="Q432" s="1007"/>
      <c r="R432" s="1007"/>
      <c r="S432" s="1008"/>
      <c r="T432" s="1009" t="s">
        <v>521</v>
      </c>
      <c r="U432" s="1009"/>
      <c r="V432" s="1009"/>
      <c r="W432" s="1009"/>
      <c r="X432" s="1009"/>
      <c r="Y432" s="1009"/>
      <c r="Z432" s="1009"/>
      <c r="AA432" s="1009"/>
      <c r="AB432" s="1009"/>
      <c r="AC432" s="1009"/>
      <c r="AD432" s="1009"/>
      <c r="AE432" s="1009"/>
      <c r="AF432" s="1009"/>
      <c r="AG432" s="1009"/>
      <c r="AH432" s="1009"/>
      <c r="AI432" s="1009"/>
      <c r="AJ432" s="1009"/>
      <c r="AK432" s="1009"/>
      <c r="AL432" s="1010"/>
    </row>
    <row r="433" spans="2:40" ht="25.5" hidden="1" customHeight="1">
      <c r="B433" s="1727"/>
      <c r="C433" s="1728"/>
      <c r="D433" s="1728"/>
      <c r="E433" s="1729"/>
      <c r="F433" s="1606"/>
      <c r="G433" s="1606"/>
      <c r="H433" s="1606"/>
      <c r="I433" s="1606"/>
      <c r="J433" s="1606"/>
      <c r="K433" s="1607"/>
      <c r="L433" s="1376" t="s">
        <v>406</v>
      </c>
      <c r="M433" s="1000"/>
      <c r="N433" s="1001"/>
      <c r="O433" s="315" t="s">
        <v>407</v>
      </c>
      <c r="P433" s="315" t="s">
        <v>407</v>
      </c>
      <c r="Q433" s="315" t="s">
        <v>407</v>
      </c>
      <c r="R433" s="315" t="s">
        <v>407</v>
      </c>
      <c r="S433" s="315" t="s">
        <v>407</v>
      </c>
      <c r="T433" s="315" t="s">
        <v>407</v>
      </c>
      <c r="U433" s="315" t="s">
        <v>407</v>
      </c>
      <c r="V433" s="315" t="s">
        <v>407</v>
      </c>
      <c r="W433" s="315" t="s">
        <v>407</v>
      </c>
      <c r="X433" s="315" t="s">
        <v>407</v>
      </c>
      <c r="Y433" s="1486"/>
      <c r="Z433" s="940"/>
      <c r="AA433" s="940"/>
      <c r="AB433" s="940"/>
      <c r="AC433" s="940"/>
      <c r="AD433" s="940"/>
      <c r="AE433" s="940"/>
      <c r="AF433" s="940"/>
      <c r="AG433" s="940"/>
      <c r="AH433" s="940"/>
      <c r="AI433" s="940"/>
      <c r="AJ433" s="940"/>
      <c r="AK433" s="940"/>
      <c r="AL433" s="941"/>
    </row>
    <row r="434" spans="2:40" ht="25.5" customHeight="1">
      <c r="B434" s="1727"/>
      <c r="C434" s="1728"/>
      <c r="D434" s="1728"/>
      <c r="E434" s="1729"/>
      <c r="F434" s="1588" t="s">
        <v>8</v>
      </c>
      <c r="G434" s="1588"/>
      <c r="H434" s="1588"/>
      <c r="I434" s="1588"/>
      <c r="J434" s="1588"/>
      <c r="K434" s="1589"/>
      <c r="L434" s="1393"/>
      <c r="M434" s="981"/>
      <c r="N434" s="1275"/>
      <c r="O434" s="1393"/>
      <c r="P434" s="1275"/>
      <c r="Q434" s="399" t="s">
        <v>400</v>
      </c>
      <c r="R434" s="1393"/>
      <c r="S434" s="1275"/>
      <c r="T434" s="397" t="s">
        <v>401</v>
      </c>
      <c r="U434" s="1393"/>
      <c r="V434" s="1275"/>
      <c r="W434" s="397" t="s">
        <v>402</v>
      </c>
      <c r="X434" s="940"/>
      <c r="Y434" s="940"/>
      <c r="Z434" s="940"/>
      <c r="AA434" s="940"/>
      <c r="AB434" s="940"/>
      <c r="AC434" s="940"/>
      <c r="AD434" s="940"/>
      <c r="AE434" s="940"/>
      <c r="AF434" s="940"/>
      <c r="AG434" s="940"/>
      <c r="AH434" s="940"/>
      <c r="AI434" s="940"/>
      <c r="AJ434" s="940"/>
      <c r="AK434" s="940"/>
      <c r="AL434" s="941"/>
    </row>
    <row r="435" spans="2:40" ht="25.5" customHeight="1">
      <c r="B435" s="1727"/>
      <c r="C435" s="1728"/>
      <c r="D435" s="1728"/>
      <c r="E435" s="1729"/>
      <c r="F435" s="1588" t="s">
        <v>449</v>
      </c>
      <c r="G435" s="1588"/>
      <c r="H435" s="1588"/>
      <c r="I435" s="1588"/>
      <c r="J435" s="1588"/>
      <c r="K435" s="1589"/>
      <c r="L435" s="1393"/>
      <c r="M435" s="981"/>
      <c r="N435" s="981"/>
      <c r="O435" s="1275"/>
      <c r="P435" s="1661"/>
      <c r="Q435" s="1661"/>
      <c r="R435" s="1661"/>
      <c r="S435" s="1661"/>
      <c r="T435" s="1661"/>
      <c r="U435" s="1661"/>
      <c r="V435" s="1661"/>
      <c r="W435" s="1661"/>
      <c r="X435" s="1661"/>
      <c r="Y435" s="1661"/>
      <c r="Z435" s="1661"/>
      <c r="AA435" s="1661"/>
      <c r="AB435" s="1661"/>
      <c r="AC435" s="1661"/>
      <c r="AD435" s="1661"/>
      <c r="AE435" s="1661"/>
      <c r="AF435" s="1661"/>
      <c r="AG435" s="1661"/>
      <c r="AH435" s="1661"/>
      <c r="AI435" s="1661"/>
      <c r="AJ435" s="1661"/>
      <c r="AK435" s="1661"/>
      <c r="AL435" s="1661"/>
    </row>
    <row r="436" spans="2:40" ht="25.5" customHeight="1">
      <c r="B436" s="1727"/>
      <c r="C436" s="1728"/>
      <c r="D436" s="1728"/>
      <c r="E436" s="1729"/>
      <c r="F436" s="1588" t="s">
        <v>463</v>
      </c>
      <c r="G436" s="1588"/>
      <c r="H436" s="1588"/>
      <c r="I436" s="1588"/>
      <c r="J436" s="1588"/>
      <c r="K436" s="1589"/>
      <c r="L436" s="1468"/>
      <c r="M436" s="1641"/>
      <c r="N436" s="1641"/>
      <c r="O436" s="1641"/>
      <c r="P436" s="1658"/>
      <c r="Q436" s="1659"/>
      <c r="R436" s="1659"/>
      <c r="S436" s="1659"/>
      <c r="T436" s="1659"/>
      <c r="U436" s="1659"/>
      <c r="V436" s="1659"/>
      <c r="W436" s="1659"/>
      <c r="X436" s="1659"/>
      <c r="Y436" s="1659"/>
      <c r="Z436" s="1659"/>
      <c r="AA436" s="1659"/>
      <c r="AB436" s="1659"/>
      <c r="AC436" s="1659"/>
      <c r="AD436" s="1659"/>
      <c r="AE436" s="1659"/>
      <c r="AF436" s="1659"/>
      <c r="AG436" s="1659"/>
      <c r="AH436" s="1659"/>
      <c r="AI436" s="1659"/>
      <c r="AJ436" s="1659"/>
      <c r="AK436" s="1659"/>
      <c r="AL436" s="1660"/>
    </row>
    <row r="437" spans="2:40" ht="25.5" customHeight="1">
      <c r="B437" s="1727"/>
      <c r="C437" s="1728"/>
      <c r="D437" s="1728"/>
      <c r="E437" s="1729"/>
      <c r="F437" s="1588" t="s">
        <v>522</v>
      </c>
      <c r="G437" s="1588"/>
      <c r="H437" s="1588"/>
      <c r="I437" s="1588"/>
      <c r="J437" s="1588"/>
      <c r="K437" s="1589"/>
      <c r="L437" s="1393"/>
      <c r="M437" s="981"/>
      <c r="N437" s="981"/>
      <c r="O437" s="1275"/>
      <c r="P437" s="1658"/>
      <c r="Q437" s="1659"/>
      <c r="R437" s="1659"/>
      <c r="S437" s="1659"/>
      <c r="T437" s="1659"/>
      <c r="U437" s="1659"/>
      <c r="V437" s="1659"/>
      <c r="W437" s="1659"/>
      <c r="X437" s="1659"/>
      <c r="Y437" s="1659"/>
      <c r="Z437" s="1659"/>
      <c r="AA437" s="1659"/>
      <c r="AB437" s="1659"/>
      <c r="AC437" s="1659"/>
      <c r="AD437" s="1659"/>
      <c r="AE437" s="1659"/>
      <c r="AF437" s="1659"/>
      <c r="AG437" s="1659"/>
      <c r="AH437" s="1659"/>
      <c r="AI437" s="1659"/>
      <c r="AJ437" s="1659"/>
      <c r="AK437" s="1659"/>
      <c r="AL437" s="1660"/>
    </row>
    <row r="438" spans="2:40" ht="25.5" customHeight="1">
      <c r="B438" s="1727"/>
      <c r="C438" s="1728"/>
      <c r="D438" s="1728"/>
      <c r="E438" s="1729"/>
      <c r="F438" s="1615" t="s">
        <v>504</v>
      </c>
      <c r="G438" s="1615"/>
      <c r="H438" s="1615"/>
      <c r="I438" s="1615"/>
      <c r="J438" s="1615"/>
      <c r="K438" s="1616"/>
      <c r="L438" s="1662" t="s">
        <v>5936</v>
      </c>
      <c r="M438" s="1663"/>
      <c r="N438" s="1663"/>
      <c r="O438" s="1664"/>
      <c r="P438" s="1665" t="s">
        <v>523</v>
      </c>
      <c r="Q438" s="1666"/>
      <c r="R438" s="1666"/>
      <c r="S438" s="1666"/>
      <c r="T438" s="1666"/>
      <c r="U438" s="1666"/>
      <c r="V438" s="1666"/>
      <c r="W438" s="1666"/>
      <c r="X438" s="1666"/>
      <c r="Y438" s="1666"/>
      <c r="Z438" s="1666"/>
      <c r="AA438" s="1666"/>
      <c r="AB438" s="1666"/>
      <c r="AC438" s="1666"/>
      <c r="AD438" s="1666"/>
      <c r="AE438" s="1666"/>
      <c r="AF438" s="1666"/>
      <c r="AG438" s="1666"/>
      <c r="AH438" s="1666"/>
      <c r="AI438" s="1666"/>
      <c r="AJ438" s="1666"/>
      <c r="AK438" s="1666"/>
      <c r="AL438" s="1667"/>
    </row>
    <row r="439" spans="2:40" ht="25.5" customHeight="1">
      <c r="B439" s="1730"/>
      <c r="C439" s="1731"/>
      <c r="D439" s="1731"/>
      <c r="E439" s="1732"/>
      <c r="F439" s="1619"/>
      <c r="G439" s="1619"/>
      <c r="H439" s="1619"/>
      <c r="I439" s="1619"/>
      <c r="J439" s="1619"/>
      <c r="K439" s="1620"/>
      <c r="L439" s="1393"/>
      <c r="M439" s="981"/>
      <c r="N439" s="981"/>
      <c r="O439" s="1275"/>
      <c r="P439" s="394" t="s">
        <v>75</v>
      </c>
      <c r="Q439" s="981"/>
      <c r="R439" s="981"/>
      <c r="S439" s="981"/>
      <c r="T439" s="981"/>
      <c r="U439" s="1487" t="s">
        <v>7</v>
      </c>
      <c r="V439" s="1299"/>
      <c r="W439" s="1433" t="s">
        <v>524</v>
      </c>
      <c r="X439" s="1267"/>
      <c r="Y439" s="1267"/>
      <c r="Z439" s="1267"/>
      <c r="AA439" s="1267"/>
      <c r="AB439" s="1267"/>
      <c r="AC439" s="1267"/>
      <c r="AD439" s="1267"/>
      <c r="AE439" s="1267"/>
      <c r="AF439" s="1267"/>
      <c r="AG439" s="1267"/>
      <c r="AH439" s="1267"/>
      <c r="AI439" s="1267"/>
      <c r="AJ439" s="1267"/>
      <c r="AK439" s="1267"/>
      <c r="AL439" s="1268"/>
      <c r="AN439" s="458" t="s">
        <v>5178</v>
      </c>
    </row>
    <row r="440" spans="2:40" ht="25.5" customHeight="1">
      <c r="B440" s="1724" t="s">
        <v>5155</v>
      </c>
      <c r="C440" s="1725"/>
      <c r="D440" s="1725"/>
      <c r="E440" s="1726"/>
      <c r="F440" s="1602" t="s">
        <v>505</v>
      </c>
      <c r="G440" s="1602"/>
      <c r="H440" s="1602"/>
      <c r="I440" s="1602"/>
      <c r="J440" s="1602"/>
      <c r="K440" s="1603"/>
      <c r="L440" s="1390"/>
      <c r="M440" s="1007"/>
      <c r="N440" s="1007"/>
      <c r="O440" s="1007"/>
      <c r="P440" s="1007"/>
      <c r="Q440" s="1007"/>
      <c r="R440" s="1007"/>
      <c r="S440" s="1008"/>
      <c r="T440" s="1009" t="s">
        <v>521</v>
      </c>
      <c r="U440" s="1009"/>
      <c r="V440" s="1009"/>
      <c r="W440" s="1009"/>
      <c r="X440" s="1009"/>
      <c r="Y440" s="1009"/>
      <c r="Z440" s="1009"/>
      <c r="AA440" s="1009"/>
      <c r="AB440" s="1009"/>
      <c r="AC440" s="1009"/>
      <c r="AD440" s="1009"/>
      <c r="AE440" s="1009"/>
      <c r="AF440" s="1009"/>
      <c r="AG440" s="1009"/>
      <c r="AH440" s="1009"/>
      <c r="AI440" s="1009"/>
      <c r="AJ440" s="1009"/>
      <c r="AK440" s="1009"/>
      <c r="AL440" s="1010"/>
    </row>
    <row r="441" spans="2:40" ht="25.5" hidden="1" customHeight="1">
      <c r="B441" s="1727"/>
      <c r="C441" s="1728"/>
      <c r="D441" s="1728"/>
      <c r="E441" s="1729"/>
      <c r="F441" s="1606"/>
      <c r="G441" s="1606"/>
      <c r="H441" s="1606"/>
      <c r="I441" s="1606"/>
      <c r="J441" s="1606"/>
      <c r="K441" s="1607"/>
      <c r="L441" s="1376" t="s">
        <v>406</v>
      </c>
      <c r="M441" s="1000"/>
      <c r="N441" s="1001"/>
      <c r="O441" s="315" t="s">
        <v>407</v>
      </c>
      <c r="P441" s="315" t="s">
        <v>407</v>
      </c>
      <c r="Q441" s="315" t="s">
        <v>407</v>
      </c>
      <c r="R441" s="315" t="s">
        <v>407</v>
      </c>
      <c r="S441" s="315" t="s">
        <v>407</v>
      </c>
      <c r="T441" s="315" t="s">
        <v>407</v>
      </c>
      <c r="U441" s="315" t="s">
        <v>407</v>
      </c>
      <c r="V441" s="315" t="s">
        <v>407</v>
      </c>
      <c r="W441" s="315" t="s">
        <v>407</v>
      </c>
      <c r="X441" s="315" t="s">
        <v>407</v>
      </c>
      <c r="Y441" s="1486"/>
      <c r="Z441" s="940"/>
      <c r="AA441" s="940"/>
      <c r="AB441" s="940"/>
      <c r="AC441" s="940"/>
      <c r="AD441" s="940"/>
      <c r="AE441" s="940"/>
      <c r="AF441" s="940"/>
      <c r="AG441" s="940"/>
      <c r="AH441" s="940"/>
      <c r="AI441" s="940"/>
      <c r="AJ441" s="940"/>
      <c r="AK441" s="940"/>
      <c r="AL441" s="941"/>
    </row>
    <row r="442" spans="2:40" ht="25.5" customHeight="1">
      <c r="B442" s="1727"/>
      <c r="C442" s="1728"/>
      <c r="D442" s="1728"/>
      <c r="E442" s="1729"/>
      <c r="F442" s="1588" t="s">
        <v>8</v>
      </c>
      <c r="G442" s="1588"/>
      <c r="H442" s="1588"/>
      <c r="I442" s="1588"/>
      <c r="J442" s="1588"/>
      <c r="K442" s="1589"/>
      <c r="L442" s="1393"/>
      <c r="M442" s="981"/>
      <c r="N442" s="1275"/>
      <c r="O442" s="1393"/>
      <c r="P442" s="1275"/>
      <c r="Q442" s="399" t="s">
        <v>400</v>
      </c>
      <c r="R442" s="1393"/>
      <c r="S442" s="1275"/>
      <c r="T442" s="397" t="s">
        <v>401</v>
      </c>
      <c r="U442" s="1393"/>
      <c r="V442" s="1275"/>
      <c r="W442" s="397" t="s">
        <v>402</v>
      </c>
      <c r="X442" s="940"/>
      <c r="Y442" s="940"/>
      <c r="Z442" s="940"/>
      <c r="AA442" s="940"/>
      <c r="AB442" s="940"/>
      <c r="AC442" s="940"/>
      <c r="AD442" s="940"/>
      <c r="AE442" s="940"/>
      <c r="AF442" s="940"/>
      <c r="AG442" s="940"/>
      <c r="AH442" s="940"/>
      <c r="AI442" s="940"/>
      <c r="AJ442" s="940"/>
      <c r="AK442" s="940"/>
      <c r="AL442" s="941"/>
    </row>
    <row r="443" spans="2:40" ht="25.5" customHeight="1">
      <c r="B443" s="1727"/>
      <c r="C443" s="1728"/>
      <c r="D443" s="1728"/>
      <c r="E443" s="1729"/>
      <c r="F443" s="1588" t="s">
        <v>449</v>
      </c>
      <c r="G443" s="1588"/>
      <c r="H443" s="1588"/>
      <c r="I443" s="1588"/>
      <c r="J443" s="1588"/>
      <c r="K443" s="1589"/>
      <c r="L443" s="1393"/>
      <c r="M443" s="981"/>
      <c r="N443" s="981"/>
      <c r="O443" s="1275"/>
      <c r="P443" s="1661"/>
      <c r="Q443" s="1661"/>
      <c r="R443" s="1661"/>
      <c r="S443" s="1661"/>
      <c r="T443" s="1661"/>
      <c r="U443" s="1661"/>
      <c r="V443" s="1661"/>
      <c r="W443" s="1661"/>
      <c r="X443" s="1661"/>
      <c r="Y443" s="1661"/>
      <c r="Z443" s="1661"/>
      <c r="AA443" s="1661"/>
      <c r="AB443" s="1661"/>
      <c r="AC443" s="1661"/>
      <c r="AD443" s="1661"/>
      <c r="AE443" s="1661"/>
      <c r="AF443" s="1661"/>
      <c r="AG443" s="1661"/>
      <c r="AH443" s="1661"/>
      <c r="AI443" s="1661"/>
      <c r="AJ443" s="1661"/>
      <c r="AK443" s="1661"/>
      <c r="AL443" s="1661"/>
    </row>
    <row r="444" spans="2:40" ht="25.5" customHeight="1">
      <c r="B444" s="1727"/>
      <c r="C444" s="1728"/>
      <c r="D444" s="1728"/>
      <c r="E444" s="1729"/>
      <c r="F444" s="1588" t="s">
        <v>463</v>
      </c>
      <c r="G444" s="1588"/>
      <c r="H444" s="1588"/>
      <c r="I444" s="1588"/>
      <c r="J444" s="1588"/>
      <c r="K444" s="1589"/>
      <c r="L444" s="1468"/>
      <c r="M444" s="1641"/>
      <c r="N444" s="1641"/>
      <c r="O444" s="1641"/>
      <c r="P444" s="1658"/>
      <c r="Q444" s="1659"/>
      <c r="R444" s="1659"/>
      <c r="S444" s="1659"/>
      <c r="T444" s="1659"/>
      <c r="U444" s="1659"/>
      <c r="V444" s="1659"/>
      <c r="W444" s="1659"/>
      <c r="X444" s="1659"/>
      <c r="Y444" s="1659"/>
      <c r="Z444" s="1659"/>
      <c r="AA444" s="1659"/>
      <c r="AB444" s="1659"/>
      <c r="AC444" s="1659"/>
      <c r="AD444" s="1659"/>
      <c r="AE444" s="1659"/>
      <c r="AF444" s="1659"/>
      <c r="AG444" s="1659"/>
      <c r="AH444" s="1659"/>
      <c r="AI444" s="1659"/>
      <c r="AJ444" s="1659"/>
      <c r="AK444" s="1659"/>
      <c r="AL444" s="1660"/>
    </row>
    <row r="445" spans="2:40" ht="25.5" customHeight="1">
      <c r="B445" s="1727"/>
      <c r="C445" s="1728"/>
      <c r="D445" s="1728"/>
      <c r="E445" s="1729"/>
      <c r="F445" s="1588" t="s">
        <v>522</v>
      </c>
      <c r="G445" s="1588"/>
      <c r="H445" s="1588"/>
      <c r="I445" s="1588"/>
      <c r="J445" s="1588"/>
      <c r="K445" s="1589"/>
      <c r="L445" s="1393"/>
      <c r="M445" s="981"/>
      <c r="N445" s="981"/>
      <c r="O445" s="1275"/>
      <c r="P445" s="1658"/>
      <c r="Q445" s="1659"/>
      <c r="R445" s="1659"/>
      <c r="S445" s="1659"/>
      <c r="T445" s="1659"/>
      <c r="U445" s="1659"/>
      <c r="V445" s="1659"/>
      <c r="W445" s="1659"/>
      <c r="X445" s="1659"/>
      <c r="Y445" s="1659"/>
      <c r="Z445" s="1659"/>
      <c r="AA445" s="1659"/>
      <c r="AB445" s="1659"/>
      <c r="AC445" s="1659"/>
      <c r="AD445" s="1659"/>
      <c r="AE445" s="1659"/>
      <c r="AF445" s="1659"/>
      <c r="AG445" s="1659"/>
      <c r="AH445" s="1659"/>
      <c r="AI445" s="1659"/>
      <c r="AJ445" s="1659"/>
      <c r="AK445" s="1659"/>
      <c r="AL445" s="1660"/>
    </row>
    <row r="446" spans="2:40" ht="25.5" customHeight="1">
      <c r="B446" s="1727"/>
      <c r="C446" s="1728"/>
      <c r="D446" s="1728"/>
      <c r="E446" s="1729"/>
      <c r="F446" s="1615" t="s">
        <v>504</v>
      </c>
      <c r="G446" s="1615"/>
      <c r="H446" s="1615"/>
      <c r="I446" s="1615"/>
      <c r="J446" s="1615"/>
      <c r="K446" s="1616"/>
      <c r="L446" s="1662" t="s">
        <v>5936</v>
      </c>
      <c r="M446" s="1663"/>
      <c r="N446" s="1663"/>
      <c r="O446" s="1664"/>
      <c r="P446" s="1665" t="s">
        <v>523</v>
      </c>
      <c r="Q446" s="1666"/>
      <c r="R446" s="1666"/>
      <c r="S446" s="1666"/>
      <c r="T446" s="1666"/>
      <c r="U446" s="1666"/>
      <c r="V446" s="1666"/>
      <c r="W446" s="1666"/>
      <c r="X446" s="1666"/>
      <c r="Y446" s="1666"/>
      <c r="Z446" s="1666"/>
      <c r="AA446" s="1666"/>
      <c r="AB446" s="1666"/>
      <c r="AC446" s="1666"/>
      <c r="AD446" s="1666"/>
      <c r="AE446" s="1666"/>
      <c r="AF446" s="1666"/>
      <c r="AG446" s="1666"/>
      <c r="AH446" s="1666"/>
      <c r="AI446" s="1666"/>
      <c r="AJ446" s="1666"/>
      <c r="AK446" s="1666"/>
      <c r="AL446" s="1667"/>
    </row>
    <row r="447" spans="2:40" ht="25.5" customHeight="1">
      <c r="B447" s="1730"/>
      <c r="C447" s="1731"/>
      <c r="D447" s="1731"/>
      <c r="E447" s="1732"/>
      <c r="F447" s="1619"/>
      <c r="G447" s="1619"/>
      <c r="H447" s="1619"/>
      <c r="I447" s="1619"/>
      <c r="J447" s="1619"/>
      <c r="K447" s="1620"/>
      <c r="L447" s="1393"/>
      <c r="M447" s="981"/>
      <c r="N447" s="981"/>
      <c r="O447" s="1275"/>
      <c r="P447" s="394" t="s">
        <v>75</v>
      </c>
      <c r="Q447" s="981"/>
      <c r="R447" s="981"/>
      <c r="S447" s="981"/>
      <c r="T447" s="981"/>
      <c r="U447" s="1487" t="s">
        <v>7</v>
      </c>
      <c r="V447" s="1299"/>
      <c r="W447" s="1433" t="s">
        <v>524</v>
      </c>
      <c r="X447" s="1267"/>
      <c r="Y447" s="1267"/>
      <c r="Z447" s="1267"/>
      <c r="AA447" s="1267"/>
      <c r="AB447" s="1267"/>
      <c r="AC447" s="1267"/>
      <c r="AD447" s="1267"/>
      <c r="AE447" s="1267"/>
      <c r="AF447" s="1267"/>
      <c r="AG447" s="1267"/>
      <c r="AH447" s="1267"/>
      <c r="AI447" s="1267"/>
      <c r="AJ447" s="1267"/>
      <c r="AK447" s="1267"/>
      <c r="AL447" s="1268"/>
      <c r="AN447" s="458" t="s">
        <v>5178</v>
      </c>
    </row>
    <row r="448" spans="2:40" ht="25.5" customHeight="1">
      <c r="B448" s="1724" t="s">
        <v>5156</v>
      </c>
      <c r="C448" s="1725"/>
      <c r="D448" s="1725"/>
      <c r="E448" s="1726"/>
      <c r="F448" s="1602" t="s">
        <v>505</v>
      </c>
      <c r="G448" s="1602"/>
      <c r="H448" s="1602"/>
      <c r="I448" s="1602"/>
      <c r="J448" s="1602"/>
      <c r="K448" s="1603"/>
      <c r="L448" s="1390"/>
      <c r="M448" s="1007"/>
      <c r="N448" s="1007"/>
      <c r="O448" s="1007"/>
      <c r="P448" s="1007"/>
      <c r="Q448" s="1007"/>
      <c r="R448" s="1007"/>
      <c r="S448" s="1008"/>
      <c r="T448" s="1009" t="s">
        <v>521</v>
      </c>
      <c r="U448" s="1009"/>
      <c r="V448" s="1009"/>
      <c r="W448" s="1009"/>
      <c r="X448" s="1009"/>
      <c r="Y448" s="1009"/>
      <c r="Z448" s="1009"/>
      <c r="AA448" s="1009"/>
      <c r="AB448" s="1009"/>
      <c r="AC448" s="1009"/>
      <c r="AD448" s="1009"/>
      <c r="AE448" s="1009"/>
      <c r="AF448" s="1009"/>
      <c r="AG448" s="1009"/>
      <c r="AH448" s="1009"/>
      <c r="AI448" s="1009"/>
      <c r="AJ448" s="1009"/>
      <c r="AK448" s="1009"/>
      <c r="AL448" s="1010"/>
    </row>
    <row r="449" spans="2:40" ht="25.5" hidden="1" customHeight="1">
      <c r="B449" s="1727"/>
      <c r="C449" s="1728"/>
      <c r="D449" s="1728"/>
      <c r="E449" s="1729"/>
      <c r="F449" s="1606"/>
      <c r="G449" s="1606"/>
      <c r="H449" s="1606"/>
      <c r="I449" s="1606"/>
      <c r="J449" s="1606"/>
      <c r="K449" s="1607"/>
      <c r="L449" s="1376" t="s">
        <v>406</v>
      </c>
      <c r="M449" s="1000"/>
      <c r="N449" s="1001"/>
      <c r="O449" s="315" t="s">
        <v>407</v>
      </c>
      <c r="P449" s="315" t="s">
        <v>407</v>
      </c>
      <c r="Q449" s="315" t="s">
        <v>407</v>
      </c>
      <c r="R449" s="315" t="s">
        <v>407</v>
      </c>
      <c r="S449" s="315" t="s">
        <v>407</v>
      </c>
      <c r="T449" s="315" t="s">
        <v>407</v>
      </c>
      <c r="U449" s="315" t="s">
        <v>407</v>
      </c>
      <c r="V449" s="315" t="s">
        <v>407</v>
      </c>
      <c r="W449" s="315" t="s">
        <v>407</v>
      </c>
      <c r="X449" s="315" t="s">
        <v>407</v>
      </c>
      <c r="Y449" s="1486"/>
      <c r="Z449" s="940"/>
      <c r="AA449" s="940"/>
      <c r="AB449" s="940"/>
      <c r="AC449" s="940"/>
      <c r="AD449" s="940"/>
      <c r="AE449" s="940"/>
      <c r="AF449" s="940"/>
      <c r="AG449" s="940"/>
      <c r="AH449" s="940"/>
      <c r="AI449" s="940"/>
      <c r="AJ449" s="940"/>
      <c r="AK449" s="940"/>
      <c r="AL449" s="941"/>
    </row>
    <row r="450" spans="2:40" ht="25.5" customHeight="1">
      <c r="B450" s="1727"/>
      <c r="C450" s="1728"/>
      <c r="D450" s="1728"/>
      <c r="E450" s="1729"/>
      <c r="F450" s="1588" t="s">
        <v>8</v>
      </c>
      <c r="G450" s="1588"/>
      <c r="H450" s="1588"/>
      <c r="I450" s="1588"/>
      <c r="J450" s="1588"/>
      <c r="K450" s="1589"/>
      <c r="L450" s="1393"/>
      <c r="M450" s="981"/>
      <c r="N450" s="1275"/>
      <c r="O450" s="1393"/>
      <c r="P450" s="1275"/>
      <c r="Q450" s="399" t="s">
        <v>400</v>
      </c>
      <c r="R450" s="1393"/>
      <c r="S450" s="1275"/>
      <c r="T450" s="397" t="s">
        <v>401</v>
      </c>
      <c r="U450" s="1393"/>
      <c r="V450" s="1275"/>
      <c r="W450" s="397" t="s">
        <v>402</v>
      </c>
      <c r="X450" s="940"/>
      <c r="Y450" s="940"/>
      <c r="Z450" s="940"/>
      <c r="AA450" s="940"/>
      <c r="AB450" s="940"/>
      <c r="AC450" s="940"/>
      <c r="AD450" s="940"/>
      <c r="AE450" s="940"/>
      <c r="AF450" s="940"/>
      <c r="AG450" s="940"/>
      <c r="AH450" s="940"/>
      <c r="AI450" s="940"/>
      <c r="AJ450" s="940"/>
      <c r="AK450" s="940"/>
      <c r="AL450" s="941"/>
    </row>
    <row r="451" spans="2:40" ht="25.5" customHeight="1">
      <c r="B451" s="1727"/>
      <c r="C451" s="1728"/>
      <c r="D451" s="1728"/>
      <c r="E451" s="1729"/>
      <c r="F451" s="1588" t="s">
        <v>449</v>
      </c>
      <c r="G451" s="1588"/>
      <c r="H451" s="1588"/>
      <c r="I451" s="1588"/>
      <c r="J451" s="1588"/>
      <c r="K451" s="1589"/>
      <c r="L451" s="1393"/>
      <c r="M451" s="981"/>
      <c r="N451" s="981"/>
      <c r="O451" s="1275"/>
      <c r="P451" s="1661"/>
      <c r="Q451" s="1661"/>
      <c r="R451" s="1661"/>
      <c r="S451" s="1661"/>
      <c r="T451" s="1661"/>
      <c r="U451" s="1661"/>
      <c r="V451" s="1661"/>
      <c r="W451" s="1661"/>
      <c r="X451" s="1661"/>
      <c r="Y451" s="1661"/>
      <c r="Z451" s="1661"/>
      <c r="AA451" s="1661"/>
      <c r="AB451" s="1661"/>
      <c r="AC451" s="1661"/>
      <c r="AD451" s="1661"/>
      <c r="AE451" s="1661"/>
      <c r="AF451" s="1661"/>
      <c r="AG451" s="1661"/>
      <c r="AH451" s="1661"/>
      <c r="AI451" s="1661"/>
      <c r="AJ451" s="1661"/>
      <c r="AK451" s="1661"/>
      <c r="AL451" s="1661"/>
    </row>
    <row r="452" spans="2:40" ht="25.5" customHeight="1">
      <c r="B452" s="1727"/>
      <c r="C452" s="1728"/>
      <c r="D452" s="1728"/>
      <c r="E452" s="1729"/>
      <c r="F452" s="1588" t="s">
        <v>463</v>
      </c>
      <c r="G452" s="1588"/>
      <c r="H452" s="1588"/>
      <c r="I452" s="1588"/>
      <c r="J452" s="1588"/>
      <c r="K452" s="1589"/>
      <c r="L452" s="1468"/>
      <c r="M452" s="1641"/>
      <c r="N452" s="1641"/>
      <c r="O452" s="1641"/>
      <c r="P452" s="1658"/>
      <c r="Q452" s="1659"/>
      <c r="R452" s="1659"/>
      <c r="S452" s="1659"/>
      <c r="T452" s="1659"/>
      <c r="U452" s="1659"/>
      <c r="V452" s="1659"/>
      <c r="W452" s="1659"/>
      <c r="X452" s="1659"/>
      <c r="Y452" s="1659"/>
      <c r="Z452" s="1659"/>
      <c r="AA452" s="1659"/>
      <c r="AB452" s="1659"/>
      <c r="AC452" s="1659"/>
      <c r="AD452" s="1659"/>
      <c r="AE452" s="1659"/>
      <c r="AF452" s="1659"/>
      <c r="AG452" s="1659"/>
      <c r="AH452" s="1659"/>
      <c r="AI452" s="1659"/>
      <c r="AJ452" s="1659"/>
      <c r="AK452" s="1659"/>
      <c r="AL452" s="1660"/>
    </row>
    <row r="453" spans="2:40" ht="25.5" customHeight="1">
      <c r="B453" s="1727"/>
      <c r="C453" s="1728"/>
      <c r="D453" s="1728"/>
      <c r="E453" s="1729"/>
      <c r="F453" s="1588" t="s">
        <v>522</v>
      </c>
      <c r="G453" s="1588"/>
      <c r="H453" s="1588"/>
      <c r="I453" s="1588"/>
      <c r="J453" s="1588"/>
      <c r="K453" s="1589"/>
      <c r="L453" s="1393"/>
      <c r="M453" s="981"/>
      <c r="N453" s="981"/>
      <c r="O453" s="1275"/>
      <c r="P453" s="1658"/>
      <c r="Q453" s="1659"/>
      <c r="R453" s="1659"/>
      <c r="S453" s="1659"/>
      <c r="T453" s="1659"/>
      <c r="U453" s="1659"/>
      <c r="V453" s="1659"/>
      <c r="W453" s="1659"/>
      <c r="X453" s="1659"/>
      <c r="Y453" s="1659"/>
      <c r="Z453" s="1659"/>
      <c r="AA453" s="1659"/>
      <c r="AB453" s="1659"/>
      <c r="AC453" s="1659"/>
      <c r="AD453" s="1659"/>
      <c r="AE453" s="1659"/>
      <c r="AF453" s="1659"/>
      <c r="AG453" s="1659"/>
      <c r="AH453" s="1659"/>
      <c r="AI453" s="1659"/>
      <c r="AJ453" s="1659"/>
      <c r="AK453" s="1659"/>
      <c r="AL453" s="1660"/>
    </row>
    <row r="454" spans="2:40" ht="25.5" customHeight="1">
      <c r="B454" s="1727"/>
      <c r="C454" s="1728"/>
      <c r="D454" s="1728"/>
      <c r="E454" s="1729"/>
      <c r="F454" s="1615" t="s">
        <v>504</v>
      </c>
      <c r="G454" s="1615"/>
      <c r="H454" s="1615"/>
      <c r="I454" s="1615"/>
      <c r="J454" s="1615"/>
      <c r="K454" s="1616"/>
      <c r="L454" s="1662" t="s">
        <v>5936</v>
      </c>
      <c r="M454" s="1663"/>
      <c r="N454" s="1663"/>
      <c r="O454" s="1664"/>
      <c r="P454" s="1665" t="s">
        <v>523</v>
      </c>
      <c r="Q454" s="1666"/>
      <c r="R454" s="1666"/>
      <c r="S454" s="1666"/>
      <c r="T454" s="1666"/>
      <c r="U454" s="1666"/>
      <c r="V454" s="1666"/>
      <c r="W454" s="1666"/>
      <c r="X454" s="1666"/>
      <c r="Y454" s="1666"/>
      <c r="Z454" s="1666"/>
      <c r="AA454" s="1666"/>
      <c r="AB454" s="1666"/>
      <c r="AC454" s="1666"/>
      <c r="AD454" s="1666"/>
      <c r="AE454" s="1666"/>
      <c r="AF454" s="1666"/>
      <c r="AG454" s="1666"/>
      <c r="AH454" s="1666"/>
      <c r="AI454" s="1666"/>
      <c r="AJ454" s="1666"/>
      <c r="AK454" s="1666"/>
      <c r="AL454" s="1667"/>
    </row>
    <row r="455" spans="2:40" ht="25.5" customHeight="1">
      <c r="B455" s="1730"/>
      <c r="C455" s="1731"/>
      <c r="D455" s="1731"/>
      <c r="E455" s="1732"/>
      <c r="F455" s="1619"/>
      <c r="G455" s="1619"/>
      <c r="H455" s="1619"/>
      <c r="I455" s="1619"/>
      <c r="J455" s="1619"/>
      <c r="K455" s="1620"/>
      <c r="L455" s="1393"/>
      <c r="M455" s="981"/>
      <c r="N455" s="981"/>
      <c r="O455" s="1275"/>
      <c r="P455" s="394" t="s">
        <v>75</v>
      </c>
      <c r="Q455" s="981"/>
      <c r="R455" s="981"/>
      <c r="S455" s="981"/>
      <c r="T455" s="981"/>
      <c r="U455" s="1487" t="s">
        <v>7</v>
      </c>
      <c r="V455" s="1299"/>
      <c r="W455" s="1433" t="s">
        <v>524</v>
      </c>
      <c r="X455" s="1267"/>
      <c r="Y455" s="1267"/>
      <c r="Z455" s="1267"/>
      <c r="AA455" s="1267"/>
      <c r="AB455" s="1267"/>
      <c r="AC455" s="1267"/>
      <c r="AD455" s="1267"/>
      <c r="AE455" s="1267"/>
      <c r="AF455" s="1267"/>
      <c r="AG455" s="1267"/>
      <c r="AH455" s="1267"/>
      <c r="AI455" s="1267"/>
      <c r="AJ455" s="1267"/>
      <c r="AK455" s="1267"/>
      <c r="AL455" s="1268"/>
      <c r="AN455" s="458" t="s">
        <v>5178</v>
      </c>
    </row>
    <row r="456" spans="2:40" ht="25.5" customHeight="1">
      <c r="B456" s="1724" t="s">
        <v>5157</v>
      </c>
      <c r="C456" s="1725"/>
      <c r="D456" s="1725"/>
      <c r="E456" s="1726"/>
      <c r="F456" s="1602" t="s">
        <v>505</v>
      </c>
      <c r="G456" s="1602"/>
      <c r="H456" s="1602"/>
      <c r="I456" s="1602"/>
      <c r="J456" s="1602"/>
      <c r="K456" s="1603"/>
      <c r="L456" s="1390"/>
      <c r="M456" s="1007"/>
      <c r="N456" s="1007"/>
      <c r="O456" s="1007"/>
      <c r="P456" s="1007"/>
      <c r="Q456" s="1007"/>
      <c r="R456" s="1007"/>
      <c r="S456" s="1008"/>
      <c r="T456" s="1009" t="s">
        <v>521</v>
      </c>
      <c r="U456" s="1009"/>
      <c r="V456" s="1009"/>
      <c r="W456" s="1009"/>
      <c r="X456" s="1009"/>
      <c r="Y456" s="1009"/>
      <c r="Z456" s="1009"/>
      <c r="AA456" s="1009"/>
      <c r="AB456" s="1009"/>
      <c r="AC456" s="1009"/>
      <c r="AD456" s="1009"/>
      <c r="AE456" s="1009"/>
      <c r="AF456" s="1009"/>
      <c r="AG456" s="1009"/>
      <c r="AH456" s="1009"/>
      <c r="AI456" s="1009"/>
      <c r="AJ456" s="1009"/>
      <c r="AK456" s="1009"/>
      <c r="AL456" s="1010"/>
    </row>
    <row r="457" spans="2:40" ht="25.5" hidden="1" customHeight="1">
      <c r="B457" s="1727"/>
      <c r="C457" s="1728"/>
      <c r="D457" s="1728"/>
      <c r="E457" s="1729"/>
      <c r="F457" s="1606"/>
      <c r="G457" s="1606"/>
      <c r="H457" s="1606"/>
      <c r="I457" s="1606"/>
      <c r="J457" s="1606"/>
      <c r="K457" s="1607"/>
      <c r="L457" s="1376" t="s">
        <v>406</v>
      </c>
      <c r="M457" s="1000"/>
      <c r="N457" s="1001"/>
      <c r="O457" s="315" t="s">
        <v>407</v>
      </c>
      <c r="P457" s="315" t="s">
        <v>407</v>
      </c>
      <c r="Q457" s="315" t="s">
        <v>407</v>
      </c>
      <c r="R457" s="315" t="s">
        <v>407</v>
      </c>
      <c r="S457" s="315" t="s">
        <v>407</v>
      </c>
      <c r="T457" s="315" t="s">
        <v>407</v>
      </c>
      <c r="U457" s="315" t="s">
        <v>407</v>
      </c>
      <c r="V457" s="315" t="s">
        <v>407</v>
      </c>
      <c r="W457" s="315" t="s">
        <v>407</v>
      </c>
      <c r="X457" s="315" t="s">
        <v>407</v>
      </c>
      <c r="Y457" s="1486"/>
      <c r="Z457" s="940"/>
      <c r="AA457" s="940"/>
      <c r="AB457" s="940"/>
      <c r="AC457" s="940"/>
      <c r="AD457" s="940"/>
      <c r="AE457" s="940"/>
      <c r="AF457" s="940"/>
      <c r="AG457" s="940"/>
      <c r="AH457" s="940"/>
      <c r="AI457" s="940"/>
      <c r="AJ457" s="940"/>
      <c r="AK457" s="940"/>
      <c r="AL457" s="941"/>
    </row>
    <row r="458" spans="2:40" ht="25.5" customHeight="1">
      <c r="B458" s="1727"/>
      <c r="C458" s="1728"/>
      <c r="D458" s="1728"/>
      <c r="E458" s="1729"/>
      <c r="F458" s="1588" t="s">
        <v>8</v>
      </c>
      <c r="G458" s="1588"/>
      <c r="H458" s="1588"/>
      <c r="I458" s="1588"/>
      <c r="J458" s="1588"/>
      <c r="K458" s="1589"/>
      <c r="L458" s="1393"/>
      <c r="M458" s="981"/>
      <c r="N458" s="1275"/>
      <c r="O458" s="1393"/>
      <c r="P458" s="1275"/>
      <c r="Q458" s="399" t="s">
        <v>400</v>
      </c>
      <c r="R458" s="1393"/>
      <c r="S458" s="1275"/>
      <c r="T458" s="397" t="s">
        <v>401</v>
      </c>
      <c r="U458" s="1393"/>
      <c r="V458" s="1275"/>
      <c r="W458" s="397" t="s">
        <v>402</v>
      </c>
      <c r="X458" s="940"/>
      <c r="Y458" s="940"/>
      <c r="Z458" s="940"/>
      <c r="AA458" s="940"/>
      <c r="AB458" s="940"/>
      <c r="AC458" s="940"/>
      <c r="AD458" s="940"/>
      <c r="AE458" s="940"/>
      <c r="AF458" s="940"/>
      <c r="AG458" s="940"/>
      <c r="AH458" s="940"/>
      <c r="AI458" s="940"/>
      <c r="AJ458" s="940"/>
      <c r="AK458" s="940"/>
      <c r="AL458" s="941"/>
    </row>
    <row r="459" spans="2:40" ht="25.5" customHeight="1">
      <c r="B459" s="1727"/>
      <c r="C459" s="1728"/>
      <c r="D459" s="1728"/>
      <c r="E459" s="1729"/>
      <c r="F459" s="1588" t="s">
        <v>449</v>
      </c>
      <c r="G459" s="1588"/>
      <c r="H459" s="1588"/>
      <c r="I459" s="1588"/>
      <c r="J459" s="1588"/>
      <c r="K459" s="1589"/>
      <c r="L459" s="1393"/>
      <c r="M459" s="981"/>
      <c r="N459" s="981"/>
      <c r="O459" s="1275"/>
      <c r="P459" s="1661"/>
      <c r="Q459" s="1661"/>
      <c r="R459" s="1661"/>
      <c r="S459" s="1661"/>
      <c r="T459" s="1661"/>
      <c r="U459" s="1661"/>
      <c r="V459" s="1661"/>
      <c r="W459" s="1661"/>
      <c r="X459" s="1661"/>
      <c r="Y459" s="1661"/>
      <c r="Z459" s="1661"/>
      <c r="AA459" s="1661"/>
      <c r="AB459" s="1661"/>
      <c r="AC459" s="1661"/>
      <c r="AD459" s="1661"/>
      <c r="AE459" s="1661"/>
      <c r="AF459" s="1661"/>
      <c r="AG459" s="1661"/>
      <c r="AH459" s="1661"/>
      <c r="AI459" s="1661"/>
      <c r="AJ459" s="1661"/>
      <c r="AK459" s="1661"/>
      <c r="AL459" s="1661"/>
    </row>
    <row r="460" spans="2:40" ht="25.5" customHeight="1">
      <c r="B460" s="1727"/>
      <c r="C460" s="1728"/>
      <c r="D460" s="1728"/>
      <c r="E460" s="1729"/>
      <c r="F460" s="1588" t="s">
        <v>463</v>
      </c>
      <c r="G460" s="1588"/>
      <c r="H460" s="1588"/>
      <c r="I460" s="1588"/>
      <c r="J460" s="1588"/>
      <c r="K460" s="1589"/>
      <c r="L460" s="1468"/>
      <c r="M460" s="1641"/>
      <c r="N460" s="1641"/>
      <c r="O460" s="1641"/>
      <c r="P460" s="1658"/>
      <c r="Q460" s="1659"/>
      <c r="R460" s="1659"/>
      <c r="S460" s="1659"/>
      <c r="T460" s="1659"/>
      <c r="U460" s="1659"/>
      <c r="V460" s="1659"/>
      <c r="W460" s="1659"/>
      <c r="X460" s="1659"/>
      <c r="Y460" s="1659"/>
      <c r="Z460" s="1659"/>
      <c r="AA460" s="1659"/>
      <c r="AB460" s="1659"/>
      <c r="AC460" s="1659"/>
      <c r="AD460" s="1659"/>
      <c r="AE460" s="1659"/>
      <c r="AF460" s="1659"/>
      <c r="AG460" s="1659"/>
      <c r="AH460" s="1659"/>
      <c r="AI460" s="1659"/>
      <c r="AJ460" s="1659"/>
      <c r="AK460" s="1659"/>
      <c r="AL460" s="1660"/>
    </row>
    <row r="461" spans="2:40" ht="25.5" customHeight="1">
      <c r="B461" s="1727"/>
      <c r="C461" s="1728"/>
      <c r="D461" s="1728"/>
      <c r="E461" s="1729"/>
      <c r="F461" s="1588" t="s">
        <v>522</v>
      </c>
      <c r="G461" s="1588"/>
      <c r="H461" s="1588"/>
      <c r="I461" s="1588"/>
      <c r="J461" s="1588"/>
      <c r="K461" s="1589"/>
      <c r="L461" s="1393"/>
      <c r="M461" s="981"/>
      <c r="N461" s="981"/>
      <c r="O461" s="1275"/>
      <c r="P461" s="1658"/>
      <c r="Q461" s="1659"/>
      <c r="R461" s="1659"/>
      <c r="S461" s="1659"/>
      <c r="T461" s="1659"/>
      <c r="U461" s="1659"/>
      <c r="V461" s="1659"/>
      <c r="W461" s="1659"/>
      <c r="X461" s="1659"/>
      <c r="Y461" s="1659"/>
      <c r="Z461" s="1659"/>
      <c r="AA461" s="1659"/>
      <c r="AB461" s="1659"/>
      <c r="AC461" s="1659"/>
      <c r="AD461" s="1659"/>
      <c r="AE461" s="1659"/>
      <c r="AF461" s="1659"/>
      <c r="AG461" s="1659"/>
      <c r="AH461" s="1659"/>
      <c r="AI461" s="1659"/>
      <c r="AJ461" s="1659"/>
      <c r="AK461" s="1659"/>
      <c r="AL461" s="1660"/>
    </row>
    <row r="462" spans="2:40" ht="25.5" customHeight="1">
      <c r="B462" s="1727"/>
      <c r="C462" s="1728"/>
      <c r="D462" s="1728"/>
      <c r="E462" s="1729"/>
      <c r="F462" s="1615" t="s">
        <v>504</v>
      </c>
      <c r="G462" s="1615"/>
      <c r="H462" s="1615"/>
      <c r="I462" s="1615"/>
      <c r="J462" s="1615"/>
      <c r="K462" s="1616"/>
      <c r="L462" s="1662" t="s">
        <v>5936</v>
      </c>
      <c r="M462" s="1663"/>
      <c r="N462" s="1663"/>
      <c r="O462" s="1664"/>
      <c r="P462" s="1665" t="s">
        <v>523</v>
      </c>
      <c r="Q462" s="1666"/>
      <c r="R462" s="1666"/>
      <c r="S462" s="1666"/>
      <c r="T462" s="1666"/>
      <c r="U462" s="1666"/>
      <c r="V462" s="1666"/>
      <c r="W462" s="1666"/>
      <c r="X462" s="1666"/>
      <c r="Y462" s="1666"/>
      <c r="Z462" s="1666"/>
      <c r="AA462" s="1666"/>
      <c r="AB462" s="1666"/>
      <c r="AC462" s="1666"/>
      <c r="AD462" s="1666"/>
      <c r="AE462" s="1666"/>
      <c r="AF462" s="1666"/>
      <c r="AG462" s="1666"/>
      <c r="AH462" s="1666"/>
      <c r="AI462" s="1666"/>
      <c r="AJ462" s="1666"/>
      <c r="AK462" s="1666"/>
      <c r="AL462" s="1667"/>
    </row>
    <row r="463" spans="2:40" ht="25.5" customHeight="1">
      <c r="B463" s="1730"/>
      <c r="C463" s="1731"/>
      <c r="D463" s="1731"/>
      <c r="E463" s="1732"/>
      <c r="F463" s="1619"/>
      <c r="G463" s="1619"/>
      <c r="H463" s="1619"/>
      <c r="I463" s="1619"/>
      <c r="J463" s="1619"/>
      <c r="K463" s="1620"/>
      <c r="L463" s="1393"/>
      <c r="M463" s="981"/>
      <c r="N463" s="981"/>
      <c r="O463" s="1275"/>
      <c r="P463" s="394" t="s">
        <v>75</v>
      </c>
      <c r="Q463" s="981"/>
      <c r="R463" s="981"/>
      <c r="S463" s="981"/>
      <c r="T463" s="981"/>
      <c r="U463" s="1487" t="s">
        <v>7</v>
      </c>
      <c r="V463" s="1299"/>
      <c r="W463" s="1433" t="s">
        <v>524</v>
      </c>
      <c r="X463" s="1267"/>
      <c r="Y463" s="1267"/>
      <c r="Z463" s="1267"/>
      <c r="AA463" s="1267"/>
      <c r="AB463" s="1267"/>
      <c r="AC463" s="1267"/>
      <c r="AD463" s="1267"/>
      <c r="AE463" s="1267"/>
      <c r="AF463" s="1267"/>
      <c r="AG463" s="1267"/>
      <c r="AH463" s="1267"/>
      <c r="AI463" s="1267"/>
      <c r="AJ463" s="1267"/>
      <c r="AK463" s="1267"/>
      <c r="AL463" s="1268"/>
      <c r="AN463" s="458" t="s">
        <v>5178</v>
      </c>
    </row>
    <row r="464" spans="2:40" ht="25.5" customHeight="1">
      <c r="B464" s="1724" t="s">
        <v>5158</v>
      </c>
      <c r="C464" s="1725"/>
      <c r="D464" s="1725"/>
      <c r="E464" s="1726"/>
      <c r="F464" s="1602" t="s">
        <v>505</v>
      </c>
      <c r="G464" s="1602"/>
      <c r="H464" s="1602"/>
      <c r="I464" s="1602"/>
      <c r="J464" s="1602"/>
      <c r="K464" s="1603"/>
      <c r="L464" s="1390"/>
      <c r="M464" s="1007"/>
      <c r="N464" s="1007"/>
      <c r="O464" s="1007"/>
      <c r="P464" s="1007"/>
      <c r="Q464" s="1007"/>
      <c r="R464" s="1007"/>
      <c r="S464" s="1008"/>
      <c r="T464" s="1009" t="s">
        <v>521</v>
      </c>
      <c r="U464" s="1009"/>
      <c r="V464" s="1009"/>
      <c r="W464" s="1009"/>
      <c r="X464" s="1009"/>
      <c r="Y464" s="1009"/>
      <c r="Z464" s="1009"/>
      <c r="AA464" s="1009"/>
      <c r="AB464" s="1009"/>
      <c r="AC464" s="1009"/>
      <c r="AD464" s="1009"/>
      <c r="AE464" s="1009"/>
      <c r="AF464" s="1009"/>
      <c r="AG464" s="1009"/>
      <c r="AH464" s="1009"/>
      <c r="AI464" s="1009"/>
      <c r="AJ464" s="1009"/>
      <c r="AK464" s="1009"/>
      <c r="AL464" s="1010"/>
    </row>
    <row r="465" spans="2:40" ht="25.5" hidden="1" customHeight="1">
      <c r="B465" s="1727"/>
      <c r="C465" s="1728"/>
      <c r="D465" s="1728"/>
      <c r="E465" s="1729"/>
      <c r="F465" s="1606"/>
      <c r="G465" s="1606"/>
      <c r="H465" s="1606"/>
      <c r="I465" s="1606"/>
      <c r="J465" s="1606"/>
      <c r="K465" s="1607"/>
      <c r="L465" s="1376" t="s">
        <v>406</v>
      </c>
      <c r="M465" s="1000"/>
      <c r="N465" s="1001"/>
      <c r="O465" s="315" t="s">
        <v>407</v>
      </c>
      <c r="P465" s="315" t="s">
        <v>407</v>
      </c>
      <c r="Q465" s="315" t="s">
        <v>407</v>
      </c>
      <c r="R465" s="315" t="s">
        <v>407</v>
      </c>
      <c r="S465" s="315" t="s">
        <v>407</v>
      </c>
      <c r="T465" s="315" t="s">
        <v>407</v>
      </c>
      <c r="U465" s="315" t="s">
        <v>407</v>
      </c>
      <c r="V465" s="315" t="s">
        <v>407</v>
      </c>
      <c r="W465" s="315" t="s">
        <v>407</v>
      </c>
      <c r="X465" s="315" t="s">
        <v>407</v>
      </c>
      <c r="Y465" s="1486"/>
      <c r="Z465" s="940"/>
      <c r="AA465" s="940"/>
      <c r="AB465" s="940"/>
      <c r="AC465" s="940"/>
      <c r="AD465" s="940"/>
      <c r="AE465" s="940"/>
      <c r="AF465" s="940"/>
      <c r="AG465" s="940"/>
      <c r="AH465" s="940"/>
      <c r="AI465" s="940"/>
      <c r="AJ465" s="940"/>
      <c r="AK465" s="940"/>
      <c r="AL465" s="941"/>
    </row>
    <row r="466" spans="2:40" ht="25.5" customHeight="1">
      <c r="B466" s="1727"/>
      <c r="C466" s="1728"/>
      <c r="D466" s="1728"/>
      <c r="E466" s="1729"/>
      <c r="F466" s="1588" t="s">
        <v>8</v>
      </c>
      <c r="G466" s="1588"/>
      <c r="H466" s="1588"/>
      <c r="I466" s="1588"/>
      <c r="J466" s="1588"/>
      <c r="K466" s="1589"/>
      <c r="L466" s="1393"/>
      <c r="M466" s="981"/>
      <c r="N466" s="1275"/>
      <c r="O466" s="1393"/>
      <c r="P466" s="1275"/>
      <c r="Q466" s="399" t="s">
        <v>400</v>
      </c>
      <c r="R466" s="1393"/>
      <c r="S466" s="1275"/>
      <c r="T466" s="397" t="s">
        <v>401</v>
      </c>
      <c r="U466" s="1393"/>
      <c r="V466" s="1275"/>
      <c r="W466" s="397" t="s">
        <v>402</v>
      </c>
      <c r="X466" s="940"/>
      <c r="Y466" s="940"/>
      <c r="Z466" s="940"/>
      <c r="AA466" s="940"/>
      <c r="AB466" s="940"/>
      <c r="AC466" s="940"/>
      <c r="AD466" s="940"/>
      <c r="AE466" s="940"/>
      <c r="AF466" s="940"/>
      <c r="AG466" s="940"/>
      <c r="AH466" s="940"/>
      <c r="AI466" s="940"/>
      <c r="AJ466" s="940"/>
      <c r="AK466" s="940"/>
      <c r="AL466" s="941"/>
    </row>
    <row r="467" spans="2:40" ht="25.5" customHeight="1">
      <c r="B467" s="1727"/>
      <c r="C467" s="1728"/>
      <c r="D467" s="1728"/>
      <c r="E467" s="1729"/>
      <c r="F467" s="1588" t="s">
        <v>449</v>
      </c>
      <c r="G467" s="1588"/>
      <c r="H467" s="1588"/>
      <c r="I467" s="1588"/>
      <c r="J467" s="1588"/>
      <c r="K467" s="1589"/>
      <c r="L467" s="1393"/>
      <c r="M467" s="981"/>
      <c r="N467" s="981"/>
      <c r="O467" s="1275"/>
      <c r="P467" s="1661"/>
      <c r="Q467" s="1661"/>
      <c r="R467" s="1661"/>
      <c r="S467" s="1661"/>
      <c r="T467" s="1661"/>
      <c r="U467" s="1661"/>
      <c r="V467" s="1661"/>
      <c r="W467" s="1661"/>
      <c r="X467" s="1661"/>
      <c r="Y467" s="1661"/>
      <c r="Z467" s="1661"/>
      <c r="AA467" s="1661"/>
      <c r="AB467" s="1661"/>
      <c r="AC467" s="1661"/>
      <c r="AD467" s="1661"/>
      <c r="AE467" s="1661"/>
      <c r="AF467" s="1661"/>
      <c r="AG467" s="1661"/>
      <c r="AH467" s="1661"/>
      <c r="AI467" s="1661"/>
      <c r="AJ467" s="1661"/>
      <c r="AK467" s="1661"/>
      <c r="AL467" s="1661"/>
    </row>
    <row r="468" spans="2:40" ht="25.5" customHeight="1">
      <c r="B468" s="1727"/>
      <c r="C468" s="1728"/>
      <c r="D468" s="1728"/>
      <c r="E468" s="1729"/>
      <c r="F468" s="1588" t="s">
        <v>463</v>
      </c>
      <c r="G468" s="1588"/>
      <c r="H468" s="1588"/>
      <c r="I468" s="1588"/>
      <c r="J468" s="1588"/>
      <c r="K468" s="1589"/>
      <c r="L468" s="1468"/>
      <c r="M468" s="1641"/>
      <c r="N468" s="1641"/>
      <c r="O468" s="1641"/>
      <c r="P468" s="1658"/>
      <c r="Q468" s="1659"/>
      <c r="R468" s="1659"/>
      <c r="S468" s="1659"/>
      <c r="T468" s="1659"/>
      <c r="U468" s="1659"/>
      <c r="V468" s="1659"/>
      <c r="W468" s="1659"/>
      <c r="X468" s="1659"/>
      <c r="Y468" s="1659"/>
      <c r="Z468" s="1659"/>
      <c r="AA468" s="1659"/>
      <c r="AB468" s="1659"/>
      <c r="AC468" s="1659"/>
      <c r="AD468" s="1659"/>
      <c r="AE468" s="1659"/>
      <c r="AF468" s="1659"/>
      <c r="AG468" s="1659"/>
      <c r="AH468" s="1659"/>
      <c r="AI468" s="1659"/>
      <c r="AJ468" s="1659"/>
      <c r="AK468" s="1659"/>
      <c r="AL468" s="1660"/>
    </row>
    <row r="469" spans="2:40" ht="25.5" customHeight="1">
      <c r="B469" s="1727"/>
      <c r="C469" s="1728"/>
      <c r="D469" s="1728"/>
      <c r="E469" s="1729"/>
      <c r="F469" s="1588" t="s">
        <v>522</v>
      </c>
      <c r="G469" s="1588"/>
      <c r="H469" s="1588"/>
      <c r="I469" s="1588"/>
      <c r="J469" s="1588"/>
      <c r="K469" s="1589"/>
      <c r="L469" s="1393"/>
      <c r="M469" s="981"/>
      <c r="N469" s="981"/>
      <c r="O469" s="1275"/>
      <c r="P469" s="1658"/>
      <c r="Q469" s="1659"/>
      <c r="R469" s="1659"/>
      <c r="S469" s="1659"/>
      <c r="T469" s="1659"/>
      <c r="U469" s="1659"/>
      <c r="V469" s="1659"/>
      <c r="W469" s="1659"/>
      <c r="X469" s="1659"/>
      <c r="Y469" s="1659"/>
      <c r="Z469" s="1659"/>
      <c r="AA469" s="1659"/>
      <c r="AB469" s="1659"/>
      <c r="AC469" s="1659"/>
      <c r="AD469" s="1659"/>
      <c r="AE469" s="1659"/>
      <c r="AF469" s="1659"/>
      <c r="AG469" s="1659"/>
      <c r="AH469" s="1659"/>
      <c r="AI469" s="1659"/>
      <c r="AJ469" s="1659"/>
      <c r="AK469" s="1659"/>
      <c r="AL469" s="1660"/>
    </row>
    <row r="470" spans="2:40" ht="25.5" customHeight="1">
      <c r="B470" s="1727"/>
      <c r="C470" s="1728"/>
      <c r="D470" s="1728"/>
      <c r="E470" s="1729"/>
      <c r="F470" s="1615" t="s">
        <v>504</v>
      </c>
      <c r="G470" s="1615"/>
      <c r="H470" s="1615"/>
      <c r="I470" s="1615"/>
      <c r="J470" s="1615"/>
      <c r="K470" s="1616"/>
      <c r="L470" s="1662" t="s">
        <v>5936</v>
      </c>
      <c r="M470" s="1663"/>
      <c r="N470" s="1663"/>
      <c r="O470" s="1664"/>
      <c r="P470" s="1665" t="s">
        <v>523</v>
      </c>
      <c r="Q470" s="1666"/>
      <c r="R470" s="1666"/>
      <c r="S470" s="1666"/>
      <c r="T470" s="1666"/>
      <c r="U470" s="1666"/>
      <c r="V470" s="1666"/>
      <c r="W470" s="1666"/>
      <c r="X470" s="1666"/>
      <c r="Y470" s="1666"/>
      <c r="Z470" s="1666"/>
      <c r="AA470" s="1666"/>
      <c r="AB470" s="1666"/>
      <c r="AC470" s="1666"/>
      <c r="AD470" s="1666"/>
      <c r="AE470" s="1666"/>
      <c r="AF470" s="1666"/>
      <c r="AG470" s="1666"/>
      <c r="AH470" s="1666"/>
      <c r="AI470" s="1666"/>
      <c r="AJ470" s="1666"/>
      <c r="AK470" s="1666"/>
      <c r="AL470" s="1667"/>
    </row>
    <row r="471" spans="2:40" ht="25.5" customHeight="1">
      <c r="B471" s="1730"/>
      <c r="C471" s="1731"/>
      <c r="D471" s="1731"/>
      <c r="E471" s="1732"/>
      <c r="F471" s="1619"/>
      <c r="G471" s="1619"/>
      <c r="H471" s="1619"/>
      <c r="I471" s="1619"/>
      <c r="J471" s="1619"/>
      <c r="K471" s="1620"/>
      <c r="L471" s="1393"/>
      <c r="M471" s="981"/>
      <c r="N471" s="981"/>
      <c r="O471" s="1275"/>
      <c r="P471" s="394" t="s">
        <v>75</v>
      </c>
      <c r="Q471" s="981"/>
      <c r="R471" s="981"/>
      <c r="S471" s="981"/>
      <c r="T471" s="981"/>
      <c r="U471" s="1487" t="s">
        <v>7</v>
      </c>
      <c r="V471" s="1299"/>
      <c r="W471" s="1433" t="s">
        <v>524</v>
      </c>
      <c r="X471" s="1267"/>
      <c r="Y471" s="1267"/>
      <c r="Z471" s="1267"/>
      <c r="AA471" s="1267"/>
      <c r="AB471" s="1267"/>
      <c r="AC471" s="1267"/>
      <c r="AD471" s="1267"/>
      <c r="AE471" s="1267"/>
      <c r="AF471" s="1267"/>
      <c r="AG471" s="1267"/>
      <c r="AH471" s="1267"/>
      <c r="AI471" s="1267"/>
      <c r="AJ471" s="1267"/>
      <c r="AK471" s="1267"/>
      <c r="AL471" s="1268"/>
      <c r="AN471" s="458" t="s">
        <v>5178</v>
      </c>
    </row>
    <row r="472" spans="2:40" ht="25.5" customHeight="1">
      <c r="B472" s="1724" t="s">
        <v>5159</v>
      </c>
      <c r="C472" s="1725"/>
      <c r="D472" s="1725"/>
      <c r="E472" s="1726"/>
      <c r="F472" s="1602" t="s">
        <v>505</v>
      </c>
      <c r="G472" s="1602"/>
      <c r="H472" s="1602"/>
      <c r="I472" s="1602"/>
      <c r="J472" s="1602"/>
      <c r="K472" s="1603"/>
      <c r="L472" s="1390"/>
      <c r="M472" s="1007"/>
      <c r="N472" s="1007"/>
      <c r="O472" s="1007"/>
      <c r="P472" s="1007"/>
      <c r="Q472" s="1007"/>
      <c r="R472" s="1007"/>
      <c r="S472" s="1008"/>
      <c r="T472" s="1009" t="s">
        <v>521</v>
      </c>
      <c r="U472" s="1009"/>
      <c r="V472" s="1009"/>
      <c r="W472" s="1009"/>
      <c r="X472" s="1009"/>
      <c r="Y472" s="1009"/>
      <c r="Z472" s="1009"/>
      <c r="AA472" s="1009"/>
      <c r="AB472" s="1009"/>
      <c r="AC472" s="1009"/>
      <c r="AD472" s="1009"/>
      <c r="AE472" s="1009"/>
      <c r="AF472" s="1009"/>
      <c r="AG472" s="1009"/>
      <c r="AH472" s="1009"/>
      <c r="AI472" s="1009"/>
      <c r="AJ472" s="1009"/>
      <c r="AK472" s="1009"/>
      <c r="AL472" s="1010"/>
    </row>
    <row r="473" spans="2:40" ht="25.5" hidden="1" customHeight="1">
      <c r="B473" s="1727"/>
      <c r="C473" s="1728"/>
      <c r="D473" s="1728"/>
      <c r="E473" s="1729"/>
      <c r="F473" s="1606"/>
      <c r="G473" s="1606"/>
      <c r="H473" s="1606"/>
      <c r="I473" s="1606"/>
      <c r="J473" s="1606"/>
      <c r="K473" s="1607"/>
      <c r="L473" s="1376" t="s">
        <v>406</v>
      </c>
      <c r="M473" s="1000"/>
      <c r="N473" s="1001"/>
      <c r="O473" s="315" t="s">
        <v>407</v>
      </c>
      <c r="P473" s="315" t="s">
        <v>407</v>
      </c>
      <c r="Q473" s="315" t="s">
        <v>407</v>
      </c>
      <c r="R473" s="315" t="s">
        <v>407</v>
      </c>
      <c r="S473" s="315" t="s">
        <v>407</v>
      </c>
      <c r="T473" s="315" t="s">
        <v>407</v>
      </c>
      <c r="U473" s="315" t="s">
        <v>407</v>
      </c>
      <c r="V473" s="315" t="s">
        <v>407</v>
      </c>
      <c r="W473" s="315" t="s">
        <v>407</v>
      </c>
      <c r="X473" s="315" t="s">
        <v>407</v>
      </c>
      <c r="Y473" s="1486"/>
      <c r="Z473" s="940"/>
      <c r="AA473" s="940"/>
      <c r="AB473" s="940"/>
      <c r="AC473" s="940"/>
      <c r="AD473" s="940"/>
      <c r="AE473" s="940"/>
      <c r="AF473" s="940"/>
      <c r="AG473" s="940"/>
      <c r="AH473" s="940"/>
      <c r="AI473" s="940"/>
      <c r="AJ473" s="940"/>
      <c r="AK473" s="940"/>
      <c r="AL473" s="941"/>
    </row>
    <row r="474" spans="2:40" ht="25.5" customHeight="1">
      <c r="B474" s="1727"/>
      <c r="C474" s="1728"/>
      <c r="D474" s="1728"/>
      <c r="E474" s="1729"/>
      <c r="F474" s="1588" t="s">
        <v>8</v>
      </c>
      <c r="G474" s="1588"/>
      <c r="H474" s="1588"/>
      <c r="I474" s="1588"/>
      <c r="J474" s="1588"/>
      <c r="K474" s="1589"/>
      <c r="L474" s="1393"/>
      <c r="M474" s="981"/>
      <c r="N474" s="1275"/>
      <c r="O474" s="1393"/>
      <c r="P474" s="1275"/>
      <c r="Q474" s="399" t="s">
        <v>400</v>
      </c>
      <c r="R474" s="1393"/>
      <c r="S474" s="1275"/>
      <c r="T474" s="397" t="s">
        <v>401</v>
      </c>
      <c r="U474" s="1393"/>
      <c r="V474" s="1275"/>
      <c r="W474" s="397" t="s">
        <v>402</v>
      </c>
      <c r="X474" s="940"/>
      <c r="Y474" s="940"/>
      <c r="Z474" s="940"/>
      <c r="AA474" s="940"/>
      <c r="AB474" s="940"/>
      <c r="AC474" s="940"/>
      <c r="AD474" s="940"/>
      <c r="AE474" s="940"/>
      <c r="AF474" s="940"/>
      <c r="AG474" s="940"/>
      <c r="AH474" s="940"/>
      <c r="AI474" s="940"/>
      <c r="AJ474" s="940"/>
      <c r="AK474" s="940"/>
      <c r="AL474" s="941"/>
    </row>
    <row r="475" spans="2:40" ht="25.5" customHeight="1">
      <c r="B475" s="1727"/>
      <c r="C475" s="1728"/>
      <c r="D475" s="1728"/>
      <c r="E475" s="1729"/>
      <c r="F475" s="1588" t="s">
        <v>449</v>
      </c>
      <c r="G475" s="1588"/>
      <c r="H475" s="1588"/>
      <c r="I475" s="1588"/>
      <c r="J475" s="1588"/>
      <c r="K475" s="1589"/>
      <c r="L475" s="1393"/>
      <c r="M475" s="981"/>
      <c r="N475" s="981"/>
      <c r="O475" s="1275"/>
      <c r="P475" s="1661"/>
      <c r="Q475" s="1661"/>
      <c r="R475" s="1661"/>
      <c r="S475" s="1661"/>
      <c r="T475" s="1661"/>
      <c r="U475" s="1661"/>
      <c r="V475" s="1661"/>
      <c r="W475" s="1661"/>
      <c r="X475" s="1661"/>
      <c r="Y475" s="1661"/>
      <c r="Z475" s="1661"/>
      <c r="AA475" s="1661"/>
      <c r="AB475" s="1661"/>
      <c r="AC475" s="1661"/>
      <c r="AD475" s="1661"/>
      <c r="AE475" s="1661"/>
      <c r="AF475" s="1661"/>
      <c r="AG475" s="1661"/>
      <c r="AH475" s="1661"/>
      <c r="AI475" s="1661"/>
      <c r="AJ475" s="1661"/>
      <c r="AK475" s="1661"/>
      <c r="AL475" s="1661"/>
    </row>
    <row r="476" spans="2:40" ht="25.5" customHeight="1">
      <c r="B476" s="1727"/>
      <c r="C476" s="1728"/>
      <c r="D476" s="1728"/>
      <c r="E476" s="1729"/>
      <c r="F476" s="1588" t="s">
        <v>463</v>
      </c>
      <c r="G476" s="1588"/>
      <c r="H476" s="1588"/>
      <c r="I476" s="1588"/>
      <c r="J476" s="1588"/>
      <c r="K476" s="1589"/>
      <c r="L476" s="1468"/>
      <c r="M476" s="1641"/>
      <c r="N476" s="1641"/>
      <c r="O476" s="1641"/>
      <c r="P476" s="1658"/>
      <c r="Q476" s="1659"/>
      <c r="R476" s="1659"/>
      <c r="S476" s="1659"/>
      <c r="T476" s="1659"/>
      <c r="U476" s="1659"/>
      <c r="V476" s="1659"/>
      <c r="W476" s="1659"/>
      <c r="X476" s="1659"/>
      <c r="Y476" s="1659"/>
      <c r="Z476" s="1659"/>
      <c r="AA476" s="1659"/>
      <c r="AB476" s="1659"/>
      <c r="AC476" s="1659"/>
      <c r="AD476" s="1659"/>
      <c r="AE476" s="1659"/>
      <c r="AF476" s="1659"/>
      <c r="AG476" s="1659"/>
      <c r="AH476" s="1659"/>
      <c r="AI476" s="1659"/>
      <c r="AJ476" s="1659"/>
      <c r="AK476" s="1659"/>
      <c r="AL476" s="1660"/>
    </row>
    <row r="477" spans="2:40" ht="25.5" customHeight="1">
      <c r="B477" s="1727"/>
      <c r="C477" s="1728"/>
      <c r="D477" s="1728"/>
      <c r="E477" s="1729"/>
      <c r="F477" s="1588" t="s">
        <v>522</v>
      </c>
      <c r="G477" s="1588"/>
      <c r="H477" s="1588"/>
      <c r="I477" s="1588"/>
      <c r="J477" s="1588"/>
      <c r="K477" s="1589"/>
      <c r="L477" s="1393"/>
      <c r="M477" s="981"/>
      <c r="N477" s="981"/>
      <c r="O477" s="1275"/>
      <c r="P477" s="1658"/>
      <c r="Q477" s="1659"/>
      <c r="R477" s="1659"/>
      <c r="S477" s="1659"/>
      <c r="T477" s="1659"/>
      <c r="U477" s="1659"/>
      <c r="V477" s="1659"/>
      <c r="W477" s="1659"/>
      <c r="X477" s="1659"/>
      <c r="Y477" s="1659"/>
      <c r="Z477" s="1659"/>
      <c r="AA477" s="1659"/>
      <c r="AB477" s="1659"/>
      <c r="AC477" s="1659"/>
      <c r="AD477" s="1659"/>
      <c r="AE477" s="1659"/>
      <c r="AF477" s="1659"/>
      <c r="AG477" s="1659"/>
      <c r="AH477" s="1659"/>
      <c r="AI477" s="1659"/>
      <c r="AJ477" s="1659"/>
      <c r="AK477" s="1659"/>
      <c r="AL477" s="1660"/>
    </row>
    <row r="478" spans="2:40" ht="25.5" customHeight="1">
      <c r="B478" s="1727"/>
      <c r="C478" s="1728"/>
      <c r="D478" s="1728"/>
      <c r="E478" s="1729"/>
      <c r="F478" s="1615" t="s">
        <v>504</v>
      </c>
      <c r="G478" s="1615"/>
      <c r="H478" s="1615"/>
      <c r="I478" s="1615"/>
      <c r="J478" s="1615"/>
      <c r="K478" s="1616"/>
      <c r="L478" s="1662" t="s">
        <v>5936</v>
      </c>
      <c r="M478" s="1663"/>
      <c r="N478" s="1663"/>
      <c r="O478" s="1664"/>
      <c r="P478" s="1665" t="s">
        <v>523</v>
      </c>
      <c r="Q478" s="1666"/>
      <c r="R478" s="1666"/>
      <c r="S478" s="1666"/>
      <c r="T478" s="1666"/>
      <c r="U478" s="1666"/>
      <c r="V478" s="1666"/>
      <c r="W478" s="1666"/>
      <c r="X478" s="1666"/>
      <c r="Y478" s="1666"/>
      <c r="Z478" s="1666"/>
      <c r="AA478" s="1666"/>
      <c r="AB478" s="1666"/>
      <c r="AC478" s="1666"/>
      <c r="AD478" s="1666"/>
      <c r="AE478" s="1666"/>
      <c r="AF478" s="1666"/>
      <c r="AG478" s="1666"/>
      <c r="AH478" s="1666"/>
      <c r="AI478" s="1666"/>
      <c r="AJ478" s="1666"/>
      <c r="AK478" s="1666"/>
      <c r="AL478" s="1667"/>
    </row>
    <row r="479" spans="2:40" ht="25.5" customHeight="1">
      <c r="B479" s="1730"/>
      <c r="C479" s="1731"/>
      <c r="D479" s="1731"/>
      <c r="E479" s="1732"/>
      <c r="F479" s="1619"/>
      <c r="G479" s="1619"/>
      <c r="H479" s="1619"/>
      <c r="I479" s="1619"/>
      <c r="J479" s="1619"/>
      <c r="K479" s="1620"/>
      <c r="L479" s="1393"/>
      <c r="M479" s="981"/>
      <c r="N479" s="981"/>
      <c r="O479" s="1275"/>
      <c r="P479" s="394" t="s">
        <v>75</v>
      </c>
      <c r="Q479" s="981"/>
      <c r="R479" s="981"/>
      <c r="S479" s="981"/>
      <c r="T479" s="981"/>
      <c r="U479" s="1487" t="s">
        <v>7</v>
      </c>
      <c r="V479" s="1299"/>
      <c r="W479" s="1433" t="s">
        <v>524</v>
      </c>
      <c r="X479" s="1267"/>
      <c r="Y479" s="1267"/>
      <c r="Z479" s="1267"/>
      <c r="AA479" s="1267"/>
      <c r="AB479" s="1267"/>
      <c r="AC479" s="1267"/>
      <c r="AD479" s="1267"/>
      <c r="AE479" s="1267"/>
      <c r="AF479" s="1267"/>
      <c r="AG479" s="1267"/>
      <c r="AH479" s="1267"/>
      <c r="AI479" s="1267"/>
      <c r="AJ479" s="1267"/>
      <c r="AK479" s="1267"/>
      <c r="AL479" s="1268"/>
      <c r="AN479" s="458" t="s">
        <v>5178</v>
      </c>
    </row>
    <row r="480" spans="2:40" ht="25.5" customHeight="1">
      <c r="B480" s="1724" t="s">
        <v>5160</v>
      </c>
      <c r="C480" s="1725"/>
      <c r="D480" s="1725"/>
      <c r="E480" s="1726"/>
      <c r="F480" s="1602" t="s">
        <v>505</v>
      </c>
      <c r="G480" s="1602"/>
      <c r="H480" s="1602"/>
      <c r="I480" s="1602"/>
      <c r="J480" s="1602"/>
      <c r="K480" s="1603"/>
      <c r="L480" s="1390"/>
      <c r="M480" s="1007"/>
      <c r="N480" s="1007"/>
      <c r="O480" s="1007"/>
      <c r="P480" s="1007"/>
      <c r="Q480" s="1007"/>
      <c r="R480" s="1007"/>
      <c r="S480" s="1008"/>
      <c r="T480" s="1009" t="s">
        <v>521</v>
      </c>
      <c r="U480" s="1009"/>
      <c r="V480" s="1009"/>
      <c r="W480" s="1009"/>
      <c r="X480" s="1009"/>
      <c r="Y480" s="1009"/>
      <c r="Z480" s="1009"/>
      <c r="AA480" s="1009"/>
      <c r="AB480" s="1009"/>
      <c r="AC480" s="1009"/>
      <c r="AD480" s="1009"/>
      <c r="AE480" s="1009"/>
      <c r="AF480" s="1009"/>
      <c r="AG480" s="1009"/>
      <c r="AH480" s="1009"/>
      <c r="AI480" s="1009"/>
      <c r="AJ480" s="1009"/>
      <c r="AK480" s="1009"/>
      <c r="AL480" s="1010"/>
    </row>
    <row r="481" spans="2:40" ht="25.5" hidden="1" customHeight="1">
      <c r="B481" s="1727"/>
      <c r="C481" s="1728"/>
      <c r="D481" s="1728"/>
      <c r="E481" s="1729"/>
      <c r="F481" s="1606"/>
      <c r="G481" s="1606"/>
      <c r="H481" s="1606"/>
      <c r="I481" s="1606"/>
      <c r="J481" s="1606"/>
      <c r="K481" s="1607"/>
      <c r="L481" s="1376" t="s">
        <v>406</v>
      </c>
      <c r="M481" s="1000"/>
      <c r="N481" s="1001"/>
      <c r="O481" s="315" t="s">
        <v>407</v>
      </c>
      <c r="P481" s="315" t="s">
        <v>407</v>
      </c>
      <c r="Q481" s="315" t="s">
        <v>407</v>
      </c>
      <c r="R481" s="315" t="s">
        <v>407</v>
      </c>
      <c r="S481" s="315" t="s">
        <v>407</v>
      </c>
      <c r="T481" s="315" t="s">
        <v>407</v>
      </c>
      <c r="U481" s="315" t="s">
        <v>407</v>
      </c>
      <c r="V481" s="315" t="s">
        <v>407</v>
      </c>
      <c r="W481" s="315" t="s">
        <v>407</v>
      </c>
      <c r="X481" s="315" t="s">
        <v>407</v>
      </c>
      <c r="Y481" s="1486"/>
      <c r="Z481" s="940"/>
      <c r="AA481" s="940"/>
      <c r="AB481" s="940"/>
      <c r="AC481" s="940"/>
      <c r="AD481" s="940"/>
      <c r="AE481" s="940"/>
      <c r="AF481" s="940"/>
      <c r="AG481" s="940"/>
      <c r="AH481" s="940"/>
      <c r="AI481" s="940"/>
      <c r="AJ481" s="940"/>
      <c r="AK481" s="940"/>
      <c r="AL481" s="941"/>
    </row>
    <row r="482" spans="2:40" ht="25.5" customHeight="1">
      <c r="B482" s="1727"/>
      <c r="C482" s="1728"/>
      <c r="D482" s="1728"/>
      <c r="E482" s="1729"/>
      <c r="F482" s="1588" t="s">
        <v>8</v>
      </c>
      <c r="G482" s="1588"/>
      <c r="H482" s="1588"/>
      <c r="I482" s="1588"/>
      <c r="J482" s="1588"/>
      <c r="K482" s="1589"/>
      <c r="L482" s="1393"/>
      <c r="M482" s="981"/>
      <c r="N482" s="1275"/>
      <c r="O482" s="1393"/>
      <c r="P482" s="1275"/>
      <c r="Q482" s="399" t="s">
        <v>400</v>
      </c>
      <c r="R482" s="1393"/>
      <c r="S482" s="1275"/>
      <c r="T482" s="397" t="s">
        <v>401</v>
      </c>
      <c r="U482" s="1393"/>
      <c r="V482" s="1275"/>
      <c r="W482" s="397" t="s">
        <v>402</v>
      </c>
      <c r="X482" s="940"/>
      <c r="Y482" s="940"/>
      <c r="Z482" s="940"/>
      <c r="AA482" s="940"/>
      <c r="AB482" s="940"/>
      <c r="AC482" s="940"/>
      <c r="AD482" s="940"/>
      <c r="AE482" s="940"/>
      <c r="AF482" s="940"/>
      <c r="AG482" s="940"/>
      <c r="AH482" s="940"/>
      <c r="AI482" s="940"/>
      <c r="AJ482" s="940"/>
      <c r="AK482" s="940"/>
      <c r="AL482" s="941"/>
    </row>
    <row r="483" spans="2:40" ht="25.5" customHeight="1">
      <c r="B483" s="1727"/>
      <c r="C483" s="1728"/>
      <c r="D483" s="1728"/>
      <c r="E483" s="1729"/>
      <c r="F483" s="1588" t="s">
        <v>449</v>
      </c>
      <c r="G483" s="1588"/>
      <c r="H483" s="1588"/>
      <c r="I483" s="1588"/>
      <c r="J483" s="1588"/>
      <c r="K483" s="1589"/>
      <c r="L483" s="1393"/>
      <c r="M483" s="981"/>
      <c r="N483" s="981"/>
      <c r="O483" s="1275"/>
      <c r="P483" s="1661"/>
      <c r="Q483" s="1661"/>
      <c r="R483" s="1661"/>
      <c r="S483" s="1661"/>
      <c r="T483" s="1661"/>
      <c r="U483" s="1661"/>
      <c r="V483" s="1661"/>
      <c r="W483" s="1661"/>
      <c r="X483" s="1661"/>
      <c r="Y483" s="1661"/>
      <c r="Z483" s="1661"/>
      <c r="AA483" s="1661"/>
      <c r="AB483" s="1661"/>
      <c r="AC483" s="1661"/>
      <c r="AD483" s="1661"/>
      <c r="AE483" s="1661"/>
      <c r="AF483" s="1661"/>
      <c r="AG483" s="1661"/>
      <c r="AH483" s="1661"/>
      <c r="AI483" s="1661"/>
      <c r="AJ483" s="1661"/>
      <c r="AK483" s="1661"/>
      <c r="AL483" s="1661"/>
    </row>
    <row r="484" spans="2:40" ht="25.5" customHeight="1">
      <c r="B484" s="1727"/>
      <c r="C484" s="1728"/>
      <c r="D484" s="1728"/>
      <c r="E484" s="1729"/>
      <c r="F484" s="1588" t="s">
        <v>463</v>
      </c>
      <c r="G484" s="1588"/>
      <c r="H484" s="1588"/>
      <c r="I484" s="1588"/>
      <c r="J484" s="1588"/>
      <c r="K484" s="1589"/>
      <c r="L484" s="1468"/>
      <c r="M484" s="1641"/>
      <c r="N484" s="1641"/>
      <c r="O484" s="1641"/>
      <c r="P484" s="1658"/>
      <c r="Q484" s="1659"/>
      <c r="R484" s="1659"/>
      <c r="S484" s="1659"/>
      <c r="T484" s="1659"/>
      <c r="U484" s="1659"/>
      <c r="V484" s="1659"/>
      <c r="W484" s="1659"/>
      <c r="X484" s="1659"/>
      <c r="Y484" s="1659"/>
      <c r="Z484" s="1659"/>
      <c r="AA484" s="1659"/>
      <c r="AB484" s="1659"/>
      <c r="AC484" s="1659"/>
      <c r="AD484" s="1659"/>
      <c r="AE484" s="1659"/>
      <c r="AF484" s="1659"/>
      <c r="AG484" s="1659"/>
      <c r="AH484" s="1659"/>
      <c r="AI484" s="1659"/>
      <c r="AJ484" s="1659"/>
      <c r="AK484" s="1659"/>
      <c r="AL484" s="1660"/>
    </row>
    <row r="485" spans="2:40" ht="25.5" customHeight="1">
      <c r="B485" s="1727"/>
      <c r="C485" s="1728"/>
      <c r="D485" s="1728"/>
      <c r="E485" s="1729"/>
      <c r="F485" s="1588" t="s">
        <v>522</v>
      </c>
      <c r="G485" s="1588"/>
      <c r="H485" s="1588"/>
      <c r="I485" s="1588"/>
      <c r="J485" s="1588"/>
      <c r="K485" s="1589"/>
      <c r="L485" s="1393"/>
      <c r="M485" s="981"/>
      <c r="N485" s="981"/>
      <c r="O485" s="1275"/>
      <c r="P485" s="1658"/>
      <c r="Q485" s="1659"/>
      <c r="R485" s="1659"/>
      <c r="S485" s="1659"/>
      <c r="T485" s="1659"/>
      <c r="U485" s="1659"/>
      <c r="V485" s="1659"/>
      <c r="W485" s="1659"/>
      <c r="X485" s="1659"/>
      <c r="Y485" s="1659"/>
      <c r="Z485" s="1659"/>
      <c r="AA485" s="1659"/>
      <c r="AB485" s="1659"/>
      <c r="AC485" s="1659"/>
      <c r="AD485" s="1659"/>
      <c r="AE485" s="1659"/>
      <c r="AF485" s="1659"/>
      <c r="AG485" s="1659"/>
      <c r="AH485" s="1659"/>
      <c r="AI485" s="1659"/>
      <c r="AJ485" s="1659"/>
      <c r="AK485" s="1659"/>
      <c r="AL485" s="1660"/>
    </row>
    <row r="486" spans="2:40" ht="25.5" customHeight="1">
      <c r="B486" s="1727"/>
      <c r="C486" s="1728"/>
      <c r="D486" s="1728"/>
      <c r="E486" s="1729"/>
      <c r="F486" s="1615" t="s">
        <v>504</v>
      </c>
      <c r="G486" s="1615"/>
      <c r="H486" s="1615"/>
      <c r="I486" s="1615"/>
      <c r="J486" s="1615"/>
      <c r="K486" s="1616"/>
      <c r="L486" s="1662" t="s">
        <v>5936</v>
      </c>
      <c r="M486" s="1663"/>
      <c r="N486" s="1663"/>
      <c r="O486" s="1664"/>
      <c r="P486" s="1665" t="s">
        <v>523</v>
      </c>
      <c r="Q486" s="1666"/>
      <c r="R486" s="1666"/>
      <c r="S486" s="1666"/>
      <c r="T486" s="1666"/>
      <c r="U486" s="1666"/>
      <c r="V486" s="1666"/>
      <c r="W486" s="1666"/>
      <c r="X486" s="1666"/>
      <c r="Y486" s="1666"/>
      <c r="Z486" s="1666"/>
      <c r="AA486" s="1666"/>
      <c r="AB486" s="1666"/>
      <c r="AC486" s="1666"/>
      <c r="AD486" s="1666"/>
      <c r="AE486" s="1666"/>
      <c r="AF486" s="1666"/>
      <c r="AG486" s="1666"/>
      <c r="AH486" s="1666"/>
      <c r="AI486" s="1666"/>
      <c r="AJ486" s="1666"/>
      <c r="AK486" s="1666"/>
      <c r="AL486" s="1667"/>
    </row>
    <row r="487" spans="2:40" ht="25.5" customHeight="1">
      <c r="B487" s="1730"/>
      <c r="C487" s="1731"/>
      <c r="D487" s="1731"/>
      <c r="E487" s="1732"/>
      <c r="F487" s="1619"/>
      <c r="G487" s="1619"/>
      <c r="H487" s="1619"/>
      <c r="I487" s="1619"/>
      <c r="J487" s="1619"/>
      <c r="K487" s="1620"/>
      <c r="L487" s="1393"/>
      <c r="M487" s="981"/>
      <c r="N487" s="981"/>
      <c r="O487" s="1275"/>
      <c r="P487" s="394" t="s">
        <v>75</v>
      </c>
      <c r="Q487" s="981"/>
      <c r="R487" s="981"/>
      <c r="S487" s="981"/>
      <c r="T487" s="981"/>
      <c r="U487" s="1487" t="s">
        <v>7</v>
      </c>
      <c r="V487" s="1299"/>
      <c r="W487" s="1433" t="s">
        <v>524</v>
      </c>
      <c r="X487" s="1267"/>
      <c r="Y487" s="1267"/>
      <c r="Z487" s="1267"/>
      <c r="AA487" s="1267"/>
      <c r="AB487" s="1267"/>
      <c r="AC487" s="1267"/>
      <c r="AD487" s="1267"/>
      <c r="AE487" s="1267"/>
      <c r="AF487" s="1267"/>
      <c r="AG487" s="1267"/>
      <c r="AH487" s="1267"/>
      <c r="AI487" s="1267"/>
      <c r="AJ487" s="1267"/>
      <c r="AK487" s="1267"/>
      <c r="AL487" s="1268"/>
      <c r="AN487" s="458" t="s">
        <v>5178</v>
      </c>
    </row>
    <row r="488" spans="2:40" ht="25.5" customHeight="1">
      <c r="B488" s="1724" t="s">
        <v>5161</v>
      </c>
      <c r="C488" s="1725"/>
      <c r="D488" s="1725"/>
      <c r="E488" s="1726"/>
      <c r="F488" s="1602" t="s">
        <v>505</v>
      </c>
      <c r="G488" s="1602"/>
      <c r="H488" s="1602"/>
      <c r="I488" s="1602"/>
      <c r="J488" s="1602"/>
      <c r="K488" s="1603"/>
      <c r="L488" s="1390"/>
      <c r="M488" s="1007"/>
      <c r="N488" s="1007"/>
      <c r="O488" s="1007"/>
      <c r="P488" s="1007"/>
      <c r="Q488" s="1007"/>
      <c r="R488" s="1007"/>
      <c r="S488" s="1008"/>
      <c r="T488" s="1009" t="s">
        <v>521</v>
      </c>
      <c r="U488" s="1009"/>
      <c r="V488" s="1009"/>
      <c r="W488" s="1009"/>
      <c r="X488" s="1009"/>
      <c r="Y488" s="1009"/>
      <c r="Z488" s="1009"/>
      <c r="AA488" s="1009"/>
      <c r="AB488" s="1009"/>
      <c r="AC488" s="1009"/>
      <c r="AD488" s="1009"/>
      <c r="AE488" s="1009"/>
      <c r="AF488" s="1009"/>
      <c r="AG488" s="1009"/>
      <c r="AH488" s="1009"/>
      <c r="AI488" s="1009"/>
      <c r="AJ488" s="1009"/>
      <c r="AK488" s="1009"/>
      <c r="AL488" s="1010"/>
    </row>
    <row r="489" spans="2:40" ht="25.5" hidden="1" customHeight="1">
      <c r="B489" s="1727"/>
      <c r="C489" s="1728"/>
      <c r="D489" s="1728"/>
      <c r="E489" s="1729"/>
      <c r="F489" s="1606"/>
      <c r="G489" s="1606"/>
      <c r="H489" s="1606"/>
      <c r="I489" s="1606"/>
      <c r="J489" s="1606"/>
      <c r="K489" s="1607"/>
      <c r="L489" s="1376" t="s">
        <v>406</v>
      </c>
      <c r="M489" s="1000"/>
      <c r="N489" s="1001"/>
      <c r="O489" s="315" t="s">
        <v>407</v>
      </c>
      <c r="P489" s="315" t="s">
        <v>407</v>
      </c>
      <c r="Q489" s="315" t="s">
        <v>407</v>
      </c>
      <c r="R489" s="315" t="s">
        <v>407</v>
      </c>
      <c r="S489" s="315" t="s">
        <v>407</v>
      </c>
      <c r="T489" s="315" t="s">
        <v>407</v>
      </c>
      <c r="U489" s="315" t="s">
        <v>407</v>
      </c>
      <c r="V489" s="315" t="s">
        <v>407</v>
      </c>
      <c r="W489" s="315" t="s">
        <v>407</v>
      </c>
      <c r="X489" s="315" t="s">
        <v>407</v>
      </c>
      <c r="Y489" s="1486"/>
      <c r="Z489" s="940"/>
      <c r="AA489" s="940"/>
      <c r="AB489" s="940"/>
      <c r="AC489" s="940"/>
      <c r="AD489" s="940"/>
      <c r="AE489" s="940"/>
      <c r="AF489" s="940"/>
      <c r="AG489" s="940"/>
      <c r="AH489" s="940"/>
      <c r="AI489" s="940"/>
      <c r="AJ489" s="940"/>
      <c r="AK489" s="940"/>
      <c r="AL489" s="941"/>
    </row>
    <row r="490" spans="2:40" ht="25.5" customHeight="1">
      <c r="B490" s="1727"/>
      <c r="C490" s="1728"/>
      <c r="D490" s="1728"/>
      <c r="E490" s="1729"/>
      <c r="F490" s="1588" t="s">
        <v>8</v>
      </c>
      <c r="G490" s="1588"/>
      <c r="H490" s="1588"/>
      <c r="I490" s="1588"/>
      <c r="J490" s="1588"/>
      <c r="K490" s="1589"/>
      <c r="L490" s="1393"/>
      <c r="M490" s="981"/>
      <c r="N490" s="1275"/>
      <c r="O490" s="1393"/>
      <c r="P490" s="1275"/>
      <c r="Q490" s="399" t="s">
        <v>400</v>
      </c>
      <c r="R490" s="1393"/>
      <c r="S490" s="1275"/>
      <c r="T490" s="397" t="s">
        <v>401</v>
      </c>
      <c r="U490" s="1393"/>
      <c r="V490" s="1275"/>
      <c r="W490" s="397" t="s">
        <v>402</v>
      </c>
      <c r="X490" s="940"/>
      <c r="Y490" s="940"/>
      <c r="Z490" s="940"/>
      <c r="AA490" s="940"/>
      <c r="AB490" s="940"/>
      <c r="AC490" s="940"/>
      <c r="AD490" s="940"/>
      <c r="AE490" s="940"/>
      <c r="AF490" s="940"/>
      <c r="AG490" s="940"/>
      <c r="AH490" s="940"/>
      <c r="AI490" s="940"/>
      <c r="AJ490" s="940"/>
      <c r="AK490" s="940"/>
      <c r="AL490" s="941"/>
    </row>
    <row r="491" spans="2:40" ht="25.5" customHeight="1">
      <c r="B491" s="1727"/>
      <c r="C491" s="1728"/>
      <c r="D491" s="1728"/>
      <c r="E491" s="1729"/>
      <c r="F491" s="1588" t="s">
        <v>449</v>
      </c>
      <c r="G491" s="1588"/>
      <c r="H491" s="1588"/>
      <c r="I491" s="1588"/>
      <c r="J491" s="1588"/>
      <c r="K491" s="1589"/>
      <c r="L491" s="1393"/>
      <c r="M491" s="981"/>
      <c r="N491" s="981"/>
      <c r="O491" s="1275"/>
      <c r="P491" s="1661"/>
      <c r="Q491" s="1661"/>
      <c r="R491" s="1661"/>
      <c r="S491" s="1661"/>
      <c r="T491" s="1661"/>
      <c r="U491" s="1661"/>
      <c r="V491" s="1661"/>
      <c r="W491" s="1661"/>
      <c r="X491" s="1661"/>
      <c r="Y491" s="1661"/>
      <c r="Z491" s="1661"/>
      <c r="AA491" s="1661"/>
      <c r="AB491" s="1661"/>
      <c r="AC491" s="1661"/>
      <c r="AD491" s="1661"/>
      <c r="AE491" s="1661"/>
      <c r="AF491" s="1661"/>
      <c r="AG491" s="1661"/>
      <c r="AH491" s="1661"/>
      <c r="AI491" s="1661"/>
      <c r="AJ491" s="1661"/>
      <c r="AK491" s="1661"/>
      <c r="AL491" s="1661"/>
    </row>
    <row r="492" spans="2:40" ht="25.5" customHeight="1">
      <c r="B492" s="1727"/>
      <c r="C492" s="1728"/>
      <c r="D492" s="1728"/>
      <c r="E492" s="1729"/>
      <c r="F492" s="1588" t="s">
        <v>463</v>
      </c>
      <c r="G492" s="1588"/>
      <c r="H492" s="1588"/>
      <c r="I492" s="1588"/>
      <c r="J492" s="1588"/>
      <c r="K492" s="1589"/>
      <c r="L492" s="1468"/>
      <c r="M492" s="1641"/>
      <c r="N492" s="1641"/>
      <c r="O492" s="1641"/>
      <c r="P492" s="1658"/>
      <c r="Q492" s="1659"/>
      <c r="R492" s="1659"/>
      <c r="S492" s="1659"/>
      <c r="T492" s="1659"/>
      <c r="U492" s="1659"/>
      <c r="V492" s="1659"/>
      <c r="W492" s="1659"/>
      <c r="X492" s="1659"/>
      <c r="Y492" s="1659"/>
      <c r="Z492" s="1659"/>
      <c r="AA492" s="1659"/>
      <c r="AB492" s="1659"/>
      <c r="AC492" s="1659"/>
      <c r="AD492" s="1659"/>
      <c r="AE492" s="1659"/>
      <c r="AF492" s="1659"/>
      <c r="AG492" s="1659"/>
      <c r="AH492" s="1659"/>
      <c r="AI492" s="1659"/>
      <c r="AJ492" s="1659"/>
      <c r="AK492" s="1659"/>
      <c r="AL492" s="1660"/>
    </row>
    <row r="493" spans="2:40" ht="25.5" customHeight="1">
      <c r="B493" s="1727"/>
      <c r="C493" s="1728"/>
      <c r="D493" s="1728"/>
      <c r="E493" s="1729"/>
      <c r="F493" s="1588" t="s">
        <v>522</v>
      </c>
      <c r="G493" s="1588"/>
      <c r="H493" s="1588"/>
      <c r="I493" s="1588"/>
      <c r="J493" s="1588"/>
      <c r="K493" s="1589"/>
      <c r="L493" s="1393"/>
      <c r="M493" s="981"/>
      <c r="N493" s="981"/>
      <c r="O493" s="1275"/>
      <c r="P493" s="1658"/>
      <c r="Q493" s="1659"/>
      <c r="R493" s="1659"/>
      <c r="S493" s="1659"/>
      <c r="T493" s="1659"/>
      <c r="U493" s="1659"/>
      <c r="V493" s="1659"/>
      <c r="W493" s="1659"/>
      <c r="X493" s="1659"/>
      <c r="Y493" s="1659"/>
      <c r="Z493" s="1659"/>
      <c r="AA493" s="1659"/>
      <c r="AB493" s="1659"/>
      <c r="AC493" s="1659"/>
      <c r="AD493" s="1659"/>
      <c r="AE493" s="1659"/>
      <c r="AF493" s="1659"/>
      <c r="AG493" s="1659"/>
      <c r="AH493" s="1659"/>
      <c r="AI493" s="1659"/>
      <c r="AJ493" s="1659"/>
      <c r="AK493" s="1659"/>
      <c r="AL493" s="1660"/>
    </row>
    <row r="494" spans="2:40" ht="25.5" customHeight="1">
      <c r="B494" s="1727"/>
      <c r="C494" s="1728"/>
      <c r="D494" s="1728"/>
      <c r="E494" s="1729"/>
      <c r="F494" s="1615" t="s">
        <v>504</v>
      </c>
      <c r="G494" s="1615"/>
      <c r="H494" s="1615"/>
      <c r="I494" s="1615"/>
      <c r="J494" s="1615"/>
      <c r="K494" s="1616"/>
      <c r="L494" s="1662" t="s">
        <v>5936</v>
      </c>
      <c r="M494" s="1663"/>
      <c r="N494" s="1663"/>
      <c r="O494" s="1664"/>
      <c r="P494" s="1665" t="s">
        <v>523</v>
      </c>
      <c r="Q494" s="1666"/>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666"/>
      <c r="AL494" s="1667"/>
    </row>
    <row r="495" spans="2:40" ht="25.5" customHeight="1">
      <c r="B495" s="1730"/>
      <c r="C495" s="1731"/>
      <c r="D495" s="1731"/>
      <c r="E495" s="1732"/>
      <c r="F495" s="1619"/>
      <c r="G495" s="1619"/>
      <c r="H495" s="1619"/>
      <c r="I495" s="1619"/>
      <c r="J495" s="1619"/>
      <c r="K495" s="1620"/>
      <c r="L495" s="1393"/>
      <c r="M495" s="981"/>
      <c r="N495" s="981"/>
      <c r="O495" s="1275"/>
      <c r="P495" s="394" t="s">
        <v>75</v>
      </c>
      <c r="Q495" s="981"/>
      <c r="R495" s="981"/>
      <c r="S495" s="981"/>
      <c r="T495" s="981"/>
      <c r="U495" s="1487" t="s">
        <v>7</v>
      </c>
      <c r="V495" s="1299"/>
      <c r="W495" s="1433" t="s">
        <v>524</v>
      </c>
      <c r="X495" s="1267"/>
      <c r="Y495" s="1267"/>
      <c r="Z495" s="1267"/>
      <c r="AA495" s="1267"/>
      <c r="AB495" s="1267"/>
      <c r="AC495" s="1267"/>
      <c r="AD495" s="1267"/>
      <c r="AE495" s="1267"/>
      <c r="AF495" s="1267"/>
      <c r="AG495" s="1267"/>
      <c r="AH495" s="1267"/>
      <c r="AI495" s="1267"/>
      <c r="AJ495" s="1267"/>
      <c r="AK495" s="1267"/>
      <c r="AL495" s="1268"/>
      <c r="AN495" s="458" t="s">
        <v>5178</v>
      </c>
    </row>
    <row r="496" spans="2:40" ht="25.5" customHeight="1">
      <c r="B496" s="1724" t="s">
        <v>5162</v>
      </c>
      <c r="C496" s="1725"/>
      <c r="D496" s="1725"/>
      <c r="E496" s="1726"/>
      <c r="F496" s="1602" t="s">
        <v>505</v>
      </c>
      <c r="G496" s="1602"/>
      <c r="H496" s="1602"/>
      <c r="I496" s="1602"/>
      <c r="J496" s="1602"/>
      <c r="K496" s="1603"/>
      <c r="L496" s="1390"/>
      <c r="M496" s="1007"/>
      <c r="N496" s="1007"/>
      <c r="O496" s="1007"/>
      <c r="P496" s="1007"/>
      <c r="Q496" s="1007"/>
      <c r="R496" s="1007"/>
      <c r="S496" s="1008"/>
      <c r="T496" s="1009" t="s">
        <v>521</v>
      </c>
      <c r="U496" s="1009"/>
      <c r="V496" s="1009"/>
      <c r="W496" s="1009"/>
      <c r="X496" s="1009"/>
      <c r="Y496" s="1009"/>
      <c r="Z496" s="1009"/>
      <c r="AA496" s="1009"/>
      <c r="AB496" s="1009"/>
      <c r="AC496" s="1009"/>
      <c r="AD496" s="1009"/>
      <c r="AE496" s="1009"/>
      <c r="AF496" s="1009"/>
      <c r="AG496" s="1009"/>
      <c r="AH496" s="1009"/>
      <c r="AI496" s="1009"/>
      <c r="AJ496" s="1009"/>
      <c r="AK496" s="1009"/>
      <c r="AL496" s="1010"/>
    </row>
    <row r="497" spans="2:40" ht="25.5" hidden="1" customHeight="1">
      <c r="B497" s="1727"/>
      <c r="C497" s="1728"/>
      <c r="D497" s="1728"/>
      <c r="E497" s="1729"/>
      <c r="F497" s="1606"/>
      <c r="G497" s="1606"/>
      <c r="H497" s="1606"/>
      <c r="I497" s="1606"/>
      <c r="J497" s="1606"/>
      <c r="K497" s="1607"/>
      <c r="L497" s="1376" t="s">
        <v>406</v>
      </c>
      <c r="M497" s="1000"/>
      <c r="N497" s="1001"/>
      <c r="O497" s="315" t="s">
        <v>407</v>
      </c>
      <c r="P497" s="315" t="s">
        <v>407</v>
      </c>
      <c r="Q497" s="315" t="s">
        <v>407</v>
      </c>
      <c r="R497" s="315" t="s">
        <v>407</v>
      </c>
      <c r="S497" s="315" t="s">
        <v>407</v>
      </c>
      <c r="T497" s="315" t="s">
        <v>407</v>
      </c>
      <c r="U497" s="315" t="s">
        <v>407</v>
      </c>
      <c r="V497" s="315" t="s">
        <v>407</v>
      </c>
      <c r="W497" s="315" t="s">
        <v>407</v>
      </c>
      <c r="X497" s="315" t="s">
        <v>407</v>
      </c>
      <c r="Y497" s="1486"/>
      <c r="Z497" s="940"/>
      <c r="AA497" s="940"/>
      <c r="AB497" s="940"/>
      <c r="AC497" s="940"/>
      <c r="AD497" s="940"/>
      <c r="AE497" s="940"/>
      <c r="AF497" s="940"/>
      <c r="AG497" s="940"/>
      <c r="AH497" s="940"/>
      <c r="AI497" s="940"/>
      <c r="AJ497" s="940"/>
      <c r="AK497" s="940"/>
      <c r="AL497" s="941"/>
    </row>
    <row r="498" spans="2:40" ht="25.5" customHeight="1">
      <c r="B498" s="1727"/>
      <c r="C498" s="1728"/>
      <c r="D498" s="1728"/>
      <c r="E498" s="1729"/>
      <c r="F498" s="1588" t="s">
        <v>8</v>
      </c>
      <c r="G498" s="1588"/>
      <c r="H498" s="1588"/>
      <c r="I498" s="1588"/>
      <c r="J498" s="1588"/>
      <c r="K498" s="1589"/>
      <c r="L498" s="1393"/>
      <c r="M498" s="981"/>
      <c r="N498" s="1275"/>
      <c r="O498" s="1393"/>
      <c r="P498" s="1275"/>
      <c r="Q498" s="399" t="s">
        <v>400</v>
      </c>
      <c r="R498" s="1393"/>
      <c r="S498" s="1275"/>
      <c r="T498" s="397" t="s">
        <v>401</v>
      </c>
      <c r="U498" s="1393"/>
      <c r="V498" s="1275"/>
      <c r="W498" s="397" t="s">
        <v>402</v>
      </c>
      <c r="X498" s="940"/>
      <c r="Y498" s="940"/>
      <c r="Z498" s="940"/>
      <c r="AA498" s="940"/>
      <c r="AB498" s="940"/>
      <c r="AC498" s="940"/>
      <c r="AD498" s="940"/>
      <c r="AE498" s="940"/>
      <c r="AF498" s="940"/>
      <c r="AG498" s="940"/>
      <c r="AH498" s="940"/>
      <c r="AI498" s="940"/>
      <c r="AJ498" s="940"/>
      <c r="AK498" s="940"/>
      <c r="AL498" s="941"/>
    </row>
    <row r="499" spans="2:40" ht="25.5" customHeight="1">
      <c r="B499" s="1727"/>
      <c r="C499" s="1728"/>
      <c r="D499" s="1728"/>
      <c r="E499" s="1729"/>
      <c r="F499" s="1588" t="s">
        <v>449</v>
      </c>
      <c r="G499" s="1588"/>
      <c r="H499" s="1588"/>
      <c r="I499" s="1588"/>
      <c r="J499" s="1588"/>
      <c r="K499" s="1589"/>
      <c r="L499" s="1393"/>
      <c r="M499" s="981"/>
      <c r="N499" s="981"/>
      <c r="O499" s="1275"/>
      <c r="P499" s="1661"/>
      <c r="Q499" s="1661"/>
      <c r="R499" s="1661"/>
      <c r="S499" s="1661"/>
      <c r="T499" s="1661"/>
      <c r="U499" s="1661"/>
      <c r="V499" s="1661"/>
      <c r="W499" s="1661"/>
      <c r="X499" s="1661"/>
      <c r="Y499" s="1661"/>
      <c r="Z499" s="1661"/>
      <c r="AA499" s="1661"/>
      <c r="AB499" s="1661"/>
      <c r="AC499" s="1661"/>
      <c r="AD499" s="1661"/>
      <c r="AE499" s="1661"/>
      <c r="AF499" s="1661"/>
      <c r="AG499" s="1661"/>
      <c r="AH499" s="1661"/>
      <c r="AI499" s="1661"/>
      <c r="AJ499" s="1661"/>
      <c r="AK499" s="1661"/>
      <c r="AL499" s="1661"/>
    </row>
    <row r="500" spans="2:40" ht="25.5" customHeight="1">
      <c r="B500" s="1727"/>
      <c r="C500" s="1728"/>
      <c r="D500" s="1728"/>
      <c r="E500" s="1729"/>
      <c r="F500" s="1588" t="s">
        <v>463</v>
      </c>
      <c r="G500" s="1588"/>
      <c r="H500" s="1588"/>
      <c r="I500" s="1588"/>
      <c r="J500" s="1588"/>
      <c r="K500" s="1589"/>
      <c r="L500" s="1468"/>
      <c r="M500" s="1641"/>
      <c r="N500" s="1641"/>
      <c r="O500" s="1641"/>
      <c r="P500" s="1658"/>
      <c r="Q500" s="1659"/>
      <c r="R500" s="1659"/>
      <c r="S500" s="1659"/>
      <c r="T500" s="1659"/>
      <c r="U500" s="1659"/>
      <c r="V500" s="1659"/>
      <c r="W500" s="1659"/>
      <c r="X500" s="1659"/>
      <c r="Y500" s="1659"/>
      <c r="Z500" s="1659"/>
      <c r="AA500" s="1659"/>
      <c r="AB500" s="1659"/>
      <c r="AC500" s="1659"/>
      <c r="AD500" s="1659"/>
      <c r="AE500" s="1659"/>
      <c r="AF500" s="1659"/>
      <c r="AG500" s="1659"/>
      <c r="AH500" s="1659"/>
      <c r="AI500" s="1659"/>
      <c r="AJ500" s="1659"/>
      <c r="AK500" s="1659"/>
      <c r="AL500" s="1660"/>
    </row>
    <row r="501" spans="2:40" ht="25.5" customHeight="1">
      <c r="B501" s="1727"/>
      <c r="C501" s="1728"/>
      <c r="D501" s="1728"/>
      <c r="E501" s="1729"/>
      <c r="F501" s="1588" t="s">
        <v>522</v>
      </c>
      <c r="G501" s="1588"/>
      <c r="H501" s="1588"/>
      <c r="I501" s="1588"/>
      <c r="J501" s="1588"/>
      <c r="K501" s="1589"/>
      <c r="L501" s="1393"/>
      <c r="M501" s="981"/>
      <c r="N501" s="981"/>
      <c r="O501" s="1275"/>
      <c r="P501" s="1658"/>
      <c r="Q501" s="1659"/>
      <c r="R501" s="1659"/>
      <c r="S501" s="1659"/>
      <c r="T501" s="1659"/>
      <c r="U501" s="1659"/>
      <c r="V501" s="1659"/>
      <c r="W501" s="1659"/>
      <c r="X501" s="1659"/>
      <c r="Y501" s="1659"/>
      <c r="Z501" s="1659"/>
      <c r="AA501" s="1659"/>
      <c r="AB501" s="1659"/>
      <c r="AC501" s="1659"/>
      <c r="AD501" s="1659"/>
      <c r="AE501" s="1659"/>
      <c r="AF501" s="1659"/>
      <c r="AG501" s="1659"/>
      <c r="AH501" s="1659"/>
      <c r="AI501" s="1659"/>
      <c r="AJ501" s="1659"/>
      <c r="AK501" s="1659"/>
      <c r="AL501" s="1660"/>
    </row>
    <row r="502" spans="2:40" ht="25.5" customHeight="1">
      <c r="B502" s="1727"/>
      <c r="C502" s="1728"/>
      <c r="D502" s="1728"/>
      <c r="E502" s="1729"/>
      <c r="F502" s="1615" t="s">
        <v>504</v>
      </c>
      <c r="G502" s="1615"/>
      <c r="H502" s="1615"/>
      <c r="I502" s="1615"/>
      <c r="J502" s="1615"/>
      <c r="K502" s="1616"/>
      <c r="L502" s="1662" t="s">
        <v>5936</v>
      </c>
      <c r="M502" s="1663"/>
      <c r="N502" s="1663"/>
      <c r="O502" s="1664"/>
      <c r="P502" s="1665" t="s">
        <v>523</v>
      </c>
      <c r="Q502" s="1666"/>
      <c r="R502" s="1666"/>
      <c r="S502" s="1666"/>
      <c r="T502" s="1666"/>
      <c r="U502" s="1666"/>
      <c r="V502" s="1666"/>
      <c r="W502" s="1666"/>
      <c r="X502" s="1666"/>
      <c r="Y502" s="1666"/>
      <c r="Z502" s="1666"/>
      <c r="AA502" s="1666"/>
      <c r="AB502" s="1666"/>
      <c r="AC502" s="1666"/>
      <c r="AD502" s="1666"/>
      <c r="AE502" s="1666"/>
      <c r="AF502" s="1666"/>
      <c r="AG502" s="1666"/>
      <c r="AH502" s="1666"/>
      <c r="AI502" s="1666"/>
      <c r="AJ502" s="1666"/>
      <c r="AK502" s="1666"/>
      <c r="AL502" s="1667"/>
    </row>
    <row r="503" spans="2:40" ht="25.5" customHeight="1">
      <c r="B503" s="1730"/>
      <c r="C503" s="1731"/>
      <c r="D503" s="1731"/>
      <c r="E503" s="1732"/>
      <c r="F503" s="1619"/>
      <c r="G503" s="1619"/>
      <c r="H503" s="1619"/>
      <c r="I503" s="1619"/>
      <c r="J503" s="1619"/>
      <c r="K503" s="1620"/>
      <c r="L503" s="1393"/>
      <c r="M503" s="981"/>
      <c r="N503" s="981"/>
      <c r="O503" s="1275"/>
      <c r="P503" s="394" t="s">
        <v>75</v>
      </c>
      <c r="Q503" s="981"/>
      <c r="R503" s="981"/>
      <c r="S503" s="981"/>
      <c r="T503" s="981"/>
      <c r="U503" s="1487" t="s">
        <v>7</v>
      </c>
      <c r="V503" s="1299"/>
      <c r="W503" s="1433" t="s">
        <v>524</v>
      </c>
      <c r="X503" s="1267"/>
      <c r="Y503" s="1267"/>
      <c r="Z503" s="1267"/>
      <c r="AA503" s="1267"/>
      <c r="AB503" s="1267"/>
      <c r="AC503" s="1267"/>
      <c r="AD503" s="1267"/>
      <c r="AE503" s="1267"/>
      <c r="AF503" s="1267"/>
      <c r="AG503" s="1267"/>
      <c r="AH503" s="1267"/>
      <c r="AI503" s="1267"/>
      <c r="AJ503" s="1267"/>
      <c r="AK503" s="1267"/>
      <c r="AL503" s="1268"/>
      <c r="AN503" s="458" t="s">
        <v>5178</v>
      </c>
    </row>
    <row r="504" spans="2:40" ht="25.5" customHeight="1">
      <c r="B504" s="1724" t="s">
        <v>5163</v>
      </c>
      <c r="C504" s="1725"/>
      <c r="D504" s="1725"/>
      <c r="E504" s="1726"/>
      <c r="F504" s="1602" t="s">
        <v>505</v>
      </c>
      <c r="G504" s="1602"/>
      <c r="H504" s="1602"/>
      <c r="I504" s="1602"/>
      <c r="J504" s="1602"/>
      <c r="K504" s="1603"/>
      <c r="L504" s="1390"/>
      <c r="M504" s="1007"/>
      <c r="N504" s="1007"/>
      <c r="O504" s="1007"/>
      <c r="P504" s="1007"/>
      <c r="Q504" s="1007"/>
      <c r="R504" s="1007"/>
      <c r="S504" s="1008"/>
      <c r="T504" s="1009" t="s">
        <v>521</v>
      </c>
      <c r="U504" s="1009"/>
      <c r="V504" s="1009"/>
      <c r="W504" s="1009"/>
      <c r="X504" s="1009"/>
      <c r="Y504" s="1009"/>
      <c r="Z504" s="1009"/>
      <c r="AA504" s="1009"/>
      <c r="AB504" s="1009"/>
      <c r="AC504" s="1009"/>
      <c r="AD504" s="1009"/>
      <c r="AE504" s="1009"/>
      <c r="AF504" s="1009"/>
      <c r="AG504" s="1009"/>
      <c r="AH504" s="1009"/>
      <c r="AI504" s="1009"/>
      <c r="AJ504" s="1009"/>
      <c r="AK504" s="1009"/>
      <c r="AL504" s="1010"/>
    </row>
    <row r="505" spans="2:40" ht="25.5" hidden="1" customHeight="1">
      <c r="B505" s="1727"/>
      <c r="C505" s="1728"/>
      <c r="D505" s="1728"/>
      <c r="E505" s="1729"/>
      <c r="F505" s="1606"/>
      <c r="G505" s="1606"/>
      <c r="H505" s="1606"/>
      <c r="I505" s="1606"/>
      <c r="J505" s="1606"/>
      <c r="K505" s="1607"/>
      <c r="L505" s="1376" t="s">
        <v>406</v>
      </c>
      <c r="M505" s="1000"/>
      <c r="N505" s="1001"/>
      <c r="O505" s="315" t="s">
        <v>407</v>
      </c>
      <c r="P505" s="315" t="s">
        <v>407</v>
      </c>
      <c r="Q505" s="315" t="s">
        <v>407</v>
      </c>
      <c r="R505" s="315" t="s">
        <v>407</v>
      </c>
      <c r="S505" s="315" t="s">
        <v>407</v>
      </c>
      <c r="T505" s="315" t="s">
        <v>407</v>
      </c>
      <c r="U505" s="315" t="s">
        <v>407</v>
      </c>
      <c r="V505" s="315" t="s">
        <v>407</v>
      </c>
      <c r="W505" s="315" t="s">
        <v>407</v>
      </c>
      <c r="X505" s="315" t="s">
        <v>407</v>
      </c>
      <c r="Y505" s="1486"/>
      <c r="Z505" s="940"/>
      <c r="AA505" s="940"/>
      <c r="AB505" s="940"/>
      <c r="AC505" s="940"/>
      <c r="AD505" s="940"/>
      <c r="AE505" s="940"/>
      <c r="AF505" s="940"/>
      <c r="AG505" s="940"/>
      <c r="AH505" s="940"/>
      <c r="AI505" s="940"/>
      <c r="AJ505" s="940"/>
      <c r="AK505" s="940"/>
      <c r="AL505" s="941"/>
    </row>
    <row r="506" spans="2:40" ht="25.5" customHeight="1">
      <c r="B506" s="1727"/>
      <c r="C506" s="1728"/>
      <c r="D506" s="1728"/>
      <c r="E506" s="1729"/>
      <c r="F506" s="1588" t="s">
        <v>8</v>
      </c>
      <c r="G506" s="1588"/>
      <c r="H506" s="1588"/>
      <c r="I506" s="1588"/>
      <c r="J506" s="1588"/>
      <c r="K506" s="1589"/>
      <c r="L506" s="1393"/>
      <c r="M506" s="981"/>
      <c r="N506" s="1275"/>
      <c r="O506" s="1393"/>
      <c r="P506" s="1275"/>
      <c r="Q506" s="399" t="s">
        <v>400</v>
      </c>
      <c r="R506" s="1393"/>
      <c r="S506" s="1275"/>
      <c r="T506" s="397" t="s">
        <v>401</v>
      </c>
      <c r="U506" s="1393"/>
      <c r="V506" s="1275"/>
      <c r="W506" s="397" t="s">
        <v>402</v>
      </c>
      <c r="X506" s="940"/>
      <c r="Y506" s="940"/>
      <c r="Z506" s="940"/>
      <c r="AA506" s="940"/>
      <c r="AB506" s="940"/>
      <c r="AC506" s="940"/>
      <c r="AD506" s="940"/>
      <c r="AE506" s="940"/>
      <c r="AF506" s="940"/>
      <c r="AG506" s="940"/>
      <c r="AH506" s="940"/>
      <c r="AI506" s="940"/>
      <c r="AJ506" s="940"/>
      <c r="AK506" s="940"/>
      <c r="AL506" s="941"/>
    </row>
    <row r="507" spans="2:40" ht="25.5" customHeight="1">
      <c r="B507" s="1727"/>
      <c r="C507" s="1728"/>
      <c r="D507" s="1728"/>
      <c r="E507" s="1729"/>
      <c r="F507" s="1588" t="s">
        <v>449</v>
      </c>
      <c r="G507" s="1588"/>
      <c r="H507" s="1588"/>
      <c r="I507" s="1588"/>
      <c r="J507" s="1588"/>
      <c r="K507" s="1589"/>
      <c r="L507" s="1393"/>
      <c r="M507" s="981"/>
      <c r="N507" s="981"/>
      <c r="O507" s="1275"/>
      <c r="P507" s="1661"/>
      <c r="Q507" s="1661"/>
      <c r="R507" s="1661"/>
      <c r="S507" s="1661"/>
      <c r="T507" s="1661"/>
      <c r="U507" s="1661"/>
      <c r="V507" s="1661"/>
      <c r="W507" s="1661"/>
      <c r="X507" s="1661"/>
      <c r="Y507" s="1661"/>
      <c r="Z507" s="1661"/>
      <c r="AA507" s="1661"/>
      <c r="AB507" s="1661"/>
      <c r="AC507" s="1661"/>
      <c r="AD507" s="1661"/>
      <c r="AE507" s="1661"/>
      <c r="AF507" s="1661"/>
      <c r="AG507" s="1661"/>
      <c r="AH507" s="1661"/>
      <c r="AI507" s="1661"/>
      <c r="AJ507" s="1661"/>
      <c r="AK507" s="1661"/>
      <c r="AL507" s="1661"/>
    </row>
    <row r="508" spans="2:40" ht="25.5" customHeight="1">
      <c r="B508" s="1727"/>
      <c r="C508" s="1728"/>
      <c r="D508" s="1728"/>
      <c r="E508" s="1729"/>
      <c r="F508" s="1588" t="s">
        <v>463</v>
      </c>
      <c r="G508" s="1588"/>
      <c r="H508" s="1588"/>
      <c r="I508" s="1588"/>
      <c r="J508" s="1588"/>
      <c r="K508" s="1589"/>
      <c r="L508" s="1468"/>
      <c r="M508" s="1641"/>
      <c r="N508" s="1641"/>
      <c r="O508" s="1641"/>
      <c r="P508" s="1658"/>
      <c r="Q508" s="1659"/>
      <c r="R508" s="1659"/>
      <c r="S508" s="1659"/>
      <c r="T508" s="1659"/>
      <c r="U508" s="1659"/>
      <c r="V508" s="1659"/>
      <c r="W508" s="1659"/>
      <c r="X508" s="1659"/>
      <c r="Y508" s="1659"/>
      <c r="Z508" s="1659"/>
      <c r="AA508" s="1659"/>
      <c r="AB508" s="1659"/>
      <c r="AC508" s="1659"/>
      <c r="AD508" s="1659"/>
      <c r="AE508" s="1659"/>
      <c r="AF508" s="1659"/>
      <c r="AG508" s="1659"/>
      <c r="AH508" s="1659"/>
      <c r="AI508" s="1659"/>
      <c r="AJ508" s="1659"/>
      <c r="AK508" s="1659"/>
      <c r="AL508" s="1660"/>
    </row>
    <row r="509" spans="2:40" ht="25.5" customHeight="1">
      <c r="B509" s="1727"/>
      <c r="C509" s="1728"/>
      <c r="D509" s="1728"/>
      <c r="E509" s="1729"/>
      <c r="F509" s="1588" t="s">
        <v>522</v>
      </c>
      <c r="G509" s="1588"/>
      <c r="H509" s="1588"/>
      <c r="I509" s="1588"/>
      <c r="J509" s="1588"/>
      <c r="K509" s="1589"/>
      <c r="L509" s="1393"/>
      <c r="M509" s="981"/>
      <c r="N509" s="981"/>
      <c r="O509" s="1275"/>
      <c r="P509" s="1658"/>
      <c r="Q509" s="1659"/>
      <c r="R509" s="1659"/>
      <c r="S509" s="1659"/>
      <c r="T509" s="1659"/>
      <c r="U509" s="1659"/>
      <c r="V509" s="1659"/>
      <c r="W509" s="1659"/>
      <c r="X509" s="1659"/>
      <c r="Y509" s="1659"/>
      <c r="Z509" s="1659"/>
      <c r="AA509" s="1659"/>
      <c r="AB509" s="1659"/>
      <c r="AC509" s="1659"/>
      <c r="AD509" s="1659"/>
      <c r="AE509" s="1659"/>
      <c r="AF509" s="1659"/>
      <c r="AG509" s="1659"/>
      <c r="AH509" s="1659"/>
      <c r="AI509" s="1659"/>
      <c r="AJ509" s="1659"/>
      <c r="AK509" s="1659"/>
      <c r="AL509" s="1660"/>
    </row>
    <row r="510" spans="2:40" ht="25.5" customHeight="1">
      <c r="B510" s="1727"/>
      <c r="C510" s="1728"/>
      <c r="D510" s="1728"/>
      <c r="E510" s="1729"/>
      <c r="F510" s="1615" t="s">
        <v>504</v>
      </c>
      <c r="G510" s="1615"/>
      <c r="H510" s="1615"/>
      <c r="I510" s="1615"/>
      <c r="J510" s="1615"/>
      <c r="K510" s="1616"/>
      <c r="L510" s="1662" t="s">
        <v>5936</v>
      </c>
      <c r="M510" s="1663"/>
      <c r="N510" s="1663"/>
      <c r="O510" s="1664"/>
      <c r="P510" s="1665" t="s">
        <v>523</v>
      </c>
      <c r="Q510" s="1666"/>
      <c r="R510" s="1666"/>
      <c r="S510" s="1666"/>
      <c r="T510" s="1666"/>
      <c r="U510" s="1666"/>
      <c r="V510" s="1666"/>
      <c r="W510" s="1666"/>
      <c r="X510" s="1666"/>
      <c r="Y510" s="1666"/>
      <c r="Z510" s="1666"/>
      <c r="AA510" s="1666"/>
      <c r="AB510" s="1666"/>
      <c r="AC510" s="1666"/>
      <c r="AD510" s="1666"/>
      <c r="AE510" s="1666"/>
      <c r="AF510" s="1666"/>
      <c r="AG510" s="1666"/>
      <c r="AH510" s="1666"/>
      <c r="AI510" s="1666"/>
      <c r="AJ510" s="1666"/>
      <c r="AK510" s="1666"/>
      <c r="AL510" s="1667"/>
    </row>
    <row r="511" spans="2:40" ht="25.5" customHeight="1">
      <c r="B511" s="1730"/>
      <c r="C511" s="1731"/>
      <c r="D511" s="1731"/>
      <c r="E511" s="1732"/>
      <c r="F511" s="1619"/>
      <c r="G511" s="1619"/>
      <c r="H511" s="1619"/>
      <c r="I511" s="1619"/>
      <c r="J511" s="1619"/>
      <c r="K511" s="1620"/>
      <c r="L511" s="1393"/>
      <c r="M511" s="981"/>
      <c r="N511" s="981"/>
      <c r="O511" s="1275"/>
      <c r="P511" s="394" t="s">
        <v>75</v>
      </c>
      <c r="Q511" s="981"/>
      <c r="R511" s="981"/>
      <c r="S511" s="981"/>
      <c r="T511" s="981"/>
      <c r="U511" s="1487" t="s">
        <v>7</v>
      </c>
      <c r="V511" s="1299"/>
      <c r="W511" s="1433" t="s">
        <v>524</v>
      </c>
      <c r="X511" s="1267"/>
      <c r="Y511" s="1267"/>
      <c r="Z511" s="1267"/>
      <c r="AA511" s="1267"/>
      <c r="AB511" s="1267"/>
      <c r="AC511" s="1267"/>
      <c r="AD511" s="1267"/>
      <c r="AE511" s="1267"/>
      <c r="AF511" s="1267"/>
      <c r="AG511" s="1267"/>
      <c r="AH511" s="1267"/>
      <c r="AI511" s="1267"/>
      <c r="AJ511" s="1267"/>
      <c r="AK511" s="1267"/>
      <c r="AL511" s="1268"/>
      <c r="AN511" s="458" t="s">
        <v>5178</v>
      </c>
    </row>
    <row r="512" spans="2:40" ht="25.5" customHeight="1">
      <c r="B512" s="1724" t="s">
        <v>5164</v>
      </c>
      <c r="C512" s="1725"/>
      <c r="D512" s="1725"/>
      <c r="E512" s="1726"/>
      <c r="F512" s="1602" t="s">
        <v>505</v>
      </c>
      <c r="G512" s="1602"/>
      <c r="H512" s="1602"/>
      <c r="I512" s="1602"/>
      <c r="J512" s="1602"/>
      <c r="K512" s="1603"/>
      <c r="L512" s="1390"/>
      <c r="M512" s="1007"/>
      <c r="N512" s="1007"/>
      <c r="O512" s="1007"/>
      <c r="P512" s="1007"/>
      <c r="Q512" s="1007"/>
      <c r="R512" s="1007"/>
      <c r="S512" s="1008"/>
      <c r="T512" s="1009" t="s">
        <v>521</v>
      </c>
      <c r="U512" s="1009"/>
      <c r="V512" s="1009"/>
      <c r="W512" s="1009"/>
      <c r="X512" s="1009"/>
      <c r="Y512" s="1009"/>
      <c r="Z512" s="1009"/>
      <c r="AA512" s="1009"/>
      <c r="AB512" s="1009"/>
      <c r="AC512" s="1009"/>
      <c r="AD512" s="1009"/>
      <c r="AE512" s="1009"/>
      <c r="AF512" s="1009"/>
      <c r="AG512" s="1009"/>
      <c r="AH512" s="1009"/>
      <c r="AI512" s="1009"/>
      <c r="AJ512" s="1009"/>
      <c r="AK512" s="1009"/>
      <c r="AL512" s="1010"/>
    </row>
    <row r="513" spans="2:40" ht="25.5" hidden="1" customHeight="1">
      <c r="B513" s="1727"/>
      <c r="C513" s="1728"/>
      <c r="D513" s="1728"/>
      <c r="E513" s="1729"/>
      <c r="F513" s="1606"/>
      <c r="G513" s="1606"/>
      <c r="H513" s="1606"/>
      <c r="I513" s="1606"/>
      <c r="J513" s="1606"/>
      <c r="K513" s="1607"/>
      <c r="L513" s="1376" t="s">
        <v>406</v>
      </c>
      <c r="M513" s="1000"/>
      <c r="N513" s="1001"/>
      <c r="O513" s="315" t="s">
        <v>407</v>
      </c>
      <c r="P513" s="315" t="s">
        <v>407</v>
      </c>
      <c r="Q513" s="315" t="s">
        <v>407</v>
      </c>
      <c r="R513" s="315" t="s">
        <v>407</v>
      </c>
      <c r="S513" s="315" t="s">
        <v>407</v>
      </c>
      <c r="T513" s="315" t="s">
        <v>407</v>
      </c>
      <c r="U513" s="315" t="s">
        <v>407</v>
      </c>
      <c r="V513" s="315" t="s">
        <v>407</v>
      </c>
      <c r="W513" s="315" t="s">
        <v>407</v>
      </c>
      <c r="X513" s="315" t="s">
        <v>407</v>
      </c>
      <c r="Y513" s="1486"/>
      <c r="Z513" s="940"/>
      <c r="AA513" s="940"/>
      <c r="AB513" s="940"/>
      <c r="AC513" s="940"/>
      <c r="AD513" s="940"/>
      <c r="AE513" s="940"/>
      <c r="AF513" s="940"/>
      <c r="AG513" s="940"/>
      <c r="AH513" s="940"/>
      <c r="AI513" s="940"/>
      <c r="AJ513" s="940"/>
      <c r="AK513" s="940"/>
      <c r="AL513" s="941"/>
    </row>
    <row r="514" spans="2:40" ht="25.5" customHeight="1">
      <c r="B514" s="1727"/>
      <c r="C514" s="1728"/>
      <c r="D514" s="1728"/>
      <c r="E514" s="1729"/>
      <c r="F514" s="1588" t="s">
        <v>8</v>
      </c>
      <c r="G514" s="1588"/>
      <c r="H514" s="1588"/>
      <c r="I514" s="1588"/>
      <c r="J514" s="1588"/>
      <c r="K514" s="1589"/>
      <c r="L514" s="1393"/>
      <c r="M514" s="981"/>
      <c r="N514" s="1275"/>
      <c r="O514" s="1393"/>
      <c r="P514" s="1275"/>
      <c r="Q514" s="399" t="s">
        <v>400</v>
      </c>
      <c r="R514" s="1393"/>
      <c r="S514" s="1275"/>
      <c r="T514" s="397" t="s">
        <v>401</v>
      </c>
      <c r="U514" s="1393"/>
      <c r="V514" s="1275"/>
      <c r="W514" s="397" t="s">
        <v>402</v>
      </c>
      <c r="X514" s="940"/>
      <c r="Y514" s="940"/>
      <c r="Z514" s="940"/>
      <c r="AA514" s="940"/>
      <c r="AB514" s="940"/>
      <c r="AC514" s="940"/>
      <c r="AD514" s="940"/>
      <c r="AE514" s="940"/>
      <c r="AF514" s="940"/>
      <c r="AG514" s="940"/>
      <c r="AH514" s="940"/>
      <c r="AI514" s="940"/>
      <c r="AJ514" s="940"/>
      <c r="AK514" s="940"/>
      <c r="AL514" s="941"/>
    </row>
    <row r="515" spans="2:40" ht="25.5" customHeight="1">
      <c r="B515" s="1727"/>
      <c r="C515" s="1728"/>
      <c r="D515" s="1728"/>
      <c r="E515" s="1729"/>
      <c r="F515" s="1588" t="s">
        <v>449</v>
      </c>
      <c r="G515" s="1588"/>
      <c r="H515" s="1588"/>
      <c r="I515" s="1588"/>
      <c r="J515" s="1588"/>
      <c r="K515" s="1589"/>
      <c r="L515" s="1393"/>
      <c r="M515" s="981"/>
      <c r="N515" s="981"/>
      <c r="O515" s="1275"/>
      <c r="P515" s="1661"/>
      <c r="Q515" s="1661"/>
      <c r="R515" s="1661"/>
      <c r="S515" s="1661"/>
      <c r="T515" s="1661"/>
      <c r="U515" s="1661"/>
      <c r="V515" s="1661"/>
      <c r="W515" s="1661"/>
      <c r="X515" s="1661"/>
      <c r="Y515" s="1661"/>
      <c r="Z515" s="1661"/>
      <c r="AA515" s="1661"/>
      <c r="AB515" s="1661"/>
      <c r="AC515" s="1661"/>
      <c r="AD515" s="1661"/>
      <c r="AE515" s="1661"/>
      <c r="AF515" s="1661"/>
      <c r="AG515" s="1661"/>
      <c r="AH515" s="1661"/>
      <c r="AI515" s="1661"/>
      <c r="AJ515" s="1661"/>
      <c r="AK515" s="1661"/>
      <c r="AL515" s="1661"/>
    </row>
    <row r="516" spans="2:40" ht="25.5" customHeight="1">
      <c r="B516" s="1727"/>
      <c r="C516" s="1728"/>
      <c r="D516" s="1728"/>
      <c r="E516" s="1729"/>
      <c r="F516" s="1588" t="s">
        <v>463</v>
      </c>
      <c r="G516" s="1588"/>
      <c r="H516" s="1588"/>
      <c r="I516" s="1588"/>
      <c r="J516" s="1588"/>
      <c r="K516" s="1589"/>
      <c r="L516" s="1468"/>
      <c r="M516" s="1641"/>
      <c r="N516" s="1641"/>
      <c r="O516" s="1641"/>
      <c r="P516" s="1658"/>
      <c r="Q516" s="1659"/>
      <c r="R516" s="1659"/>
      <c r="S516" s="1659"/>
      <c r="T516" s="1659"/>
      <c r="U516" s="1659"/>
      <c r="V516" s="1659"/>
      <c r="W516" s="1659"/>
      <c r="X516" s="1659"/>
      <c r="Y516" s="1659"/>
      <c r="Z516" s="1659"/>
      <c r="AA516" s="1659"/>
      <c r="AB516" s="1659"/>
      <c r="AC516" s="1659"/>
      <c r="AD516" s="1659"/>
      <c r="AE516" s="1659"/>
      <c r="AF516" s="1659"/>
      <c r="AG516" s="1659"/>
      <c r="AH516" s="1659"/>
      <c r="AI516" s="1659"/>
      <c r="AJ516" s="1659"/>
      <c r="AK516" s="1659"/>
      <c r="AL516" s="1660"/>
    </row>
    <row r="517" spans="2:40" ht="25.5" customHeight="1">
      <c r="B517" s="1727"/>
      <c r="C517" s="1728"/>
      <c r="D517" s="1728"/>
      <c r="E517" s="1729"/>
      <c r="F517" s="1588" t="s">
        <v>522</v>
      </c>
      <c r="G517" s="1588"/>
      <c r="H517" s="1588"/>
      <c r="I517" s="1588"/>
      <c r="J517" s="1588"/>
      <c r="K517" s="1589"/>
      <c r="L517" s="1393"/>
      <c r="M517" s="981"/>
      <c r="N517" s="981"/>
      <c r="O517" s="1275"/>
      <c r="P517" s="1658"/>
      <c r="Q517" s="1659"/>
      <c r="R517" s="1659"/>
      <c r="S517" s="1659"/>
      <c r="T517" s="1659"/>
      <c r="U517" s="1659"/>
      <c r="V517" s="1659"/>
      <c r="W517" s="1659"/>
      <c r="X517" s="1659"/>
      <c r="Y517" s="1659"/>
      <c r="Z517" s="1659"/>
      <c r="AA517" s="1659"/>
      <c r="AB517" s="1659"/>
      <c r="AC517" s="1659"/>
      <c r="AD517" s="1659"/>
      <c r="AE517" s="1659"/>
      <c r="AF517" s="1659"/>
      <c r="AG517" s="1659"/>
      <c r="AH517" s="1659"/>
      <c r="AI517" s="1659"/>
      <c r="AJ517" s="1659"/>
      <c r="AK517" s="1659"/>
      <c r="AL517" s="1660"/>
    </row>
    <row r="518" spans="2:40" ht="25.5" customHeight="1">
      <c r="B518" s="1727"/>
      <c r="C518" s="1728"/>
      <c r="D518" s="1728"/>
      <c r="E518" s="1729"/>
      <c r="F518" s="1615" t="s">
        <v>504</v>
      </c>
      <c r="G518" s="1615"/>
      <c r="H518" s="1615"/>
      <c r="I518" s="1615"/>
      <c r="J518" s="1615"/>
      <c r="K518" s="1616"/>
      <c r="L518" s="1662" t="s">
        <v>5936</v>
      </c>
      <c r="M518" s="1663"/>
      <c r="N518" s="1663"/>
      <c r="O518" s="1664"/>
      <c r="P518" s="1665" t="s">
        <v>523</v>
      </c>
      <c r="Q518" s="1666"/>
      <c r="R518" s="1666"/>
      <c r="S518" s="1666"/>
      <c r="T518" s="1666"/>
      <c r="U518" s="1666"/>
      <c r="V518" s="1666"/>
      <c r="W518" s="1666"/>
      <c r="X518" s="1666"/>
      <c r="Y518" s="1666"/>
      <c r="Z518" s="1666"/>
      <c r="AA518" s="1666"/>
      <c r="AB518" s="1666"/>
      <c r="AC518" s="1666"/>
      <c r="AD518" s="1666"/>
      <c r="AE518" s="1666"/>
      <c r="AF518" s="1666"/>
      <c r="AG518" s="1666"/>
      <c r="AH518" s="1666"/>
      <c r="AI518" s="1666"/>
      <c r="AJ518" s="1666"/>
      <c r="AK518" s="1666"/>
      <c r="AL518" s="1667"/>
    </row>
    <row r="519" spans="2:40" ht="25.5" customHeight="1">
      <c r="B519" s="1730"/>
      <c r="C519" s="1731"/>
      <c r="D519" s="1731"/>
      <c r="E519" s="1732"/>
      <c r="F519" s="1619"/>
      <c r="G519" s="1619"/>
      <c r="H519" s="1619"/>
      <c r="I519" s="1619"/>
      <c r="J519" s="1619"/>
      <c r="K519" s="1620"/>
      <c r="L519" s="1393"/>
      <c r="M519" s="981"/>
      <c r="N519" s="981"/>
      <c r="O519" s="1275"/>
      <c r="P519" s="394" t="s">
        <v>75</v>
      </c>
      <c r="Q519" s="981"/>
      <c r="R519" s="981"/>
      <c r="S519" s="981"/>
      <c r="T519" s="981"/>
      <c r="U519" s="1487" t="s">
        <v>7</v>
      </c>
      <c r="V519" s="1299"/>
      <c r="W519" s="1433" t="s">
        <v>524</v>
      </c>
      <c r="X519" s="1267"/>
      <c r="Y519" s="1267"/>
      <c r="Z519" s="1267"/>
      <c r="AA519" s="1267"/>
      <c r="AB519" s="1267"/>
      <c r="AC519" s="1267"/>
      <c r="AD519" s="1267"/>
      <c r="AE519" s="1267"/>
      <c r="AF519" s="1267"/>
      <c r="AG519" s="1267"/>
      <c r="AH519" s="1267"/>
      <c r="AI519" s="1267"/>
      <c r="AJ519" s="1267"/>
      <c r="AK519" s="1267"/>
      <c r="AL519" s="1268"/>
      <c r="AN519" s="458" t="s">
        <v>5178</v>
      </c>
    </row>
    <row r="520" spans="2:40" ht="25.5" customHeight="1">
      <c r="B520" s="1724" t="s">
        <v>5165</v>
      </c>
      <c r="C520" s="1725"/>
      <c r="D520" s="1725"/>
      <c r="E520" s="1726"/>
      <c r="F520" s="1602" t="s">
        <v>505</v>
      </c>
      <c r="G520" s="1602"/>
      <c r="H520" s="1602"/>
      <c r="I520" s="1602"/>
      <c r="J520" s="1602"/>
      <c r="K520" s="1603"/>
      <c r="L520" s="1390"/>
      <c r="M520" s="1007"/>
      <c r="N520" s="1007"/>
      <c r="O520" s="1007"/>
      <c r="P520" s="1007"/>
      <c r="Q520" s="1007"/>
      <c r="R520" s="1007"/>
      <c r="S520" s="1008"/>
      <c r="T520" s="1009" t="s">
        <v>521</v>
      </c>
      <c r="U520" s="1009"/>
      <c r="V520" s="1009"/>
      <c r="W520" s="1009"/>
      <c r="X520" s="1009"/>
      <c r="Y520" s="1009"/>
      <c r="Z520" s="1009"/>
      <c r="AA520" s="1009"/>
      <c r="AB520" s="1009"/>
      <c r="AC520" s="1009"/>
      <c r="AD520" s="1009"/>
      <c r="AE520" s="1009"/>
      <c r="AF520" s="1009"/>
      <c r="AG520" s="1009"/>
      <c r="AH520" s="1009"/>
      <c r="AI520" s="1009"/>
      <c r="AJ520" s="1009"/>
      <c r="AK520" s="1009"/>
      <c r="AL520" s="1010"/>
    </row>
    <row r="521" spans="2:40" ht="25.5" hidden="1" customHeight="1">
      <c r="B521" s="1727"/>
      <c r="C521" s="1728"/>
      <c r="D521" s="1728"/>
      <c r="E521" s="1729"/>
      <c r="F521" s="1606"/>
      <c r="G521" s="1606"/>
      <c r="H521" s="1606"/>
      <c r="I521" s="1606"/>
      <c r="J521" s="1606"/>
      <c r="K521" s="1607"/>
      <c r="L521" s="1376" t="s">
        <v>406</v>
      </c>
      <c r="M521" s="1000"/>
      <c r="N521" s="1001"/>
      <c r="O521" s="315" t="s">
        <v>407</v>
      </c>
      <c r="P521" s="315" t="s">
        <v>407</v>
      </c>
      <c r="Q521" s="315" t="s">
        <v>407</v>
      </c>
      <c r="R521" s="315" t="s">
        <v>407</v>
      </c>
      <c r="S521" s="315" t="s">
        <v>407</v>
      </c>
      <c r="T521" s="315" t="s">
        <v>407</v>
      </c>
      <c r="U521" s="315" t="s">
        <v>407</v>
      </c>
      <c r="V521" s="315" t="s">
        <v>407</v>
      </c>
      <c r="W521" s="315" t="s">
        <v>407</v>
      </c>
      <c r="X521" s="315" t="s">
        <v>407</v>
      </c>
      <c r="Y521" s="1486"/>
      <c r="Z521" s="940"/>
      <c r="AA521" s="940"/>
      <c r="AB521" s="940"/>
      <c r="AC521" s="940"/>
      <c r="AD521" s="940"/>
      <c r="AE521" s="940"/>
      <c r="AF521" s="940"/>
      <c r="AG521" s="940"/>
      <c r="AH521" s="940"/>
      <c r="AI521" s="940"/>
      <c r="AJ521" s="940"/>
      <c r="AK521" s="940"/>
      <c r="AL521" s="941"/>
    </row>
    <row r="522" spans="2:40" ht="25.5" customHeight="1">
      <c r="B522" s="1727"/>
      <c r="C522" s="1728"/>
      <c r="D522" s="1728"/>
      <c r="E522" s="1729"/>
      <c r="F522" s="1588" t="s">
        <v>8</v>
      </c>
      <c r="G522" s="1588"/>
      <c r="H522" s="1588"/>
      <c r="I522" s="1588"/>
      <c r="J522" s="1588"/>
      <c r="K522" s="1589"/>
      <c r="L522" s="1393"/>
      <c r="M522" s="981"/>
      <c r="N522" s="1275"/>
      <c r="O522" s="1393"/>
      <c r="P522" s="1275"/>
      <c r="Q522" s="399" t="s">
        <v>400</v>
      </c>
      <c r="R522" s="1393"/>
      <c r="S522" s="1275"/>
      <c r="T522" s="397" t="s">
        <v>401</v>
      </c>
      <c r="U522" s="1393"/>
      <c r="V522" s="1275"/>
      <c r="W522" s="397" t="s">
        <v>402</v>
      </c>
      <c r="X522" s="940"/>
      <c r="Y522" s="940"/>
      <c r="Z522" s="940"/>
      <c r="AA522" s="940"/>
      <c r="AB522" s="940"/>
      <c r="AC522" s="940"/>
      <c r="AD522" s="940"/>
      <c r="AE522" s="940"/>
      <c r="AF522" s="940"/>
      <c r="AG522" s="940"/>
      <c r="AH522" s="940"/>
      <c r="AI522" s="940"/>
      <c r="AJ522" s="940"/>
      <c r="AK522" s="940"/>
      <c r="AL522" s="941"/>
    </row>
    <row r="523" spans="2:40" ht="25.5" customHeight="1">
      <c r="B523" s="1727"/>
      <c r="C523" s="1728"/>
      <c r="D523" s="1728"/>
      <c r="E523" s="1729"/>
      <c r="F523" s="1588" t="s">
        <v>449</v>
      </c>
      <c r="G523" s="1588"/>
      <c r="H523" s="1588"/>
      <c r="I523" s="1588"/>
      <c r="J523" s="1588"/>
      <c r="K523" s="1589"/>
      <c r="L523" s="1393"/>
      <c r="M523" s="981"/>
      <c r="N523" s="981"/>
      <c r="O523" s="1275"/>
      <c r="P523" s="1661"/>
      <c r="Q523" s="1661"/>
      <c r="R523" s="1661"/>
      <c r="S523" s="1661"/>
      <c r="T523" s="1661"/>
      <c r="U523" s="1661"/>
      <c r="V523" s="1661"/>
      <c r="W523" s="1661"/>
      <c r="X523" s="1661"/>
      <c r="Y523" s="1661"/>
      <c r="Z523" s="1661"/>
      <c r="AA523" s="1661"/>
      <c r="AB523" s="1661"/>
      <c r="AC523" s="1661"/>
      <c r="AD523" s="1661"/>
      <c r="AE523" s="1661"/>
      <c r="AF523" s="1661"/>
      <c r="AG523" s="1661"/>
      <c r="AH523" s="1661"/>
      <c r="AI523" s="1661"/>
      <c r="AJ523" s="1661"/>
      <c r="AK523" s="1661"/>
      <c r="AL523" s="1661"/>
    </row>
    <row r="524" spans="2:40" ht="25.5" customHeight="1">
      <c r="B524" s="1727"/>
      <c r="C524" s="1728"/>
      <c r="D524" s="1728"/>
      <c r="E524" s="1729"/>
      <c r="F524" s="1588" t="s">
        <v>463</v>
      </c>
      <c r="G524" s="1588"/>
      <c r="H524" s="1588"/>
      <c r="I524" s="1588"/>
      <c r="J524" s="1588"/>
      <c r="K524" s="1589"/>
      <c r="L524" s="1468"/>
      <c r="M524" s="1641"/>
      <c r="N524" s="1641"/>
      <c r="O524" s="1641"/>
      <c r="P524" s="1658"/>
      <c r="Q524" s="1659"/>
      <c r="R524" s="1659"/>
      <c r="S524" s="1659"/>
      <c r="T524" s="1659"/>
      <c r="U524" s="1659"/>
      <c r="V524" s="1659"/>
      <c r="W524" s="1659"/>
      <c r="X524" s="1659"/>
      <c r="Y524" s="1659"/>
      <c r="Z524" s="1659"/>
      <c r="AA524" s="1659"/>
      <c r="AB524" s="1659"/>
      <c r="AC524" s="1659"/>
      <c r="AD524" s="1659"/>
      <c r="AE524" s="1659"/>
      <c r="AF524" s="1659"/>
      <c r="AG524" s="1659"/>
      <c r="AH524" s="1659"/>
      <c r="AI524" s="1659"/>
      <c r="AJ524" s="1659"/>
      <c r="AK524" s="1659"/>
      <c r="AL524" s="1660"/>
    </row>
    <row r="525" spans="2:40" ht="25.5" customHeight="1">
      <c r="B525" s="1727"/>
      <c r="C525" s="1728"/>
      <c r="D525" s="1728"/>
      <c r="E525" s="1729"/>
      <c r="F525" s="1588" t="s">
        <v>522</v>
      </c>
      <c r="G525" s="1588"/>
      <c r="H525" s="1588"/>
      <c r="I525" s="1588"/>
      <c r="J525" s="1588"/>
      <c r="K525" s="1589"/>
      <c r="L525" s="1393"/>
      <c r="M525" s="981"/>
      <c r="N525" s="981"/>
      <c r="O525" s="1275"/>
      <c r="P525" s="1658"/>
      <c r="Q525" s="1659"/>
      <c r="R525" s="1659"/>
      <c r="S525" s="1659"/>
      <c r="T525" s="1659"/>
      <c r="U525" s="1659"/>
      <c r="V525" s="1659"/>
      <c r="W525" s="1659"/>
      <c r="X525" s="1659"/>
      <c r="Y525" s="1659"/>
      <c r="Z525" s="1659"/>
      <c r="AA525" s="1659"/>
      <c r="AB525" s="1659"/>
      <c r="AC525" s="1659"/>
      <c r="AD525" s="1659"/>
      <c r="AE525" s="1659"/>
      <c r="AF525" s="1659"/>
      <c r="AG525" s="1659"/>
      <c r="AH525" s="1659"/>
      <c r="AI525" s="1659"/>
      <c r="AJ525" s="1659"/>
      <c r="AK525" s="1659"/>
      <c r="AL525" s="1660"/>
    </row>
    <row r="526" spans="2:40" ht="25.5" customHeight="1">
      <c r="B526" s="1727"/>
      <c r="C526" s="1728"/>
      <c r="D526" s="1728"/>
      <c r="E526" s="1729"/>
      <c r="F526" s="1615" t="s">
        <v>504</v>
      </c>
      <c r="G526" s="1615"/>
      <c r="H526" s="1615"/>
      <c r="I526" s="1615"/>
      <c r="J526" s="1615"/>
      <c r="K526" s="1616"/>
      <c r="L526" s="1662" t="s">
        <v>5936</v>
      </c>
      <c r="M526" s="1663"/>
      <c r="N526" s="1663"/>
      <c r="O526" s="1664"/>
      <c r="P526" s="1665" t="s">
        <v>523</v>
      </c>
      <c r="Q526" s="1666"/>
      <c r="R526" s="1666"/>
      <c r="S526" s="1666"/>
      <c r="T526" s="1666"/>
      <c r="U526" s="1666"/>
      <c r="V526" s="1666"/>
      <c r="W526" s="1666"/>
      <c r="X526" s="1666"/>
      <c r="Y526" s="1666"/>
      <c r="Z526" s="1666"/>
      <c r="AA526" s="1666"/>
      <c r="AB526" s="1666"/>
      <c r="AC526" s="1666"/>
      <c r="AD526" s="1666"/>
      <c r="AE526" s="1666"/>
      <c r="AF526" s="1666"/>
      <c r="AG526" s="1666"/>
      <c r="AH526" s="1666"/>
      <c r="AI526" s="1666"/>
      <c r="AJ526" s="1666"/>
      <c r="AK526" s="1666"/>
      <c r="AL526" s="1667"/>
    </row>
    <row r="527" spans="2:40" ht="25.5" customHeight="1">
      <c r="B527" s="1730"/>
      <c r="C527" s="1731"/>
      <c r="D527" s="1731"/>
      <c r="E527" s="1732"/>
      <c r="F527" s="1619"/>
      <c r="G527" s="1619"/>
      <c r="H527" s="1619"/>
      <c r="I527" s="1619"/>
      <c r="J527" s="1619"/>
      <c r="K527" s="1620"/>
      <c r="L527" s="1393"/>
      <c r="M527" s="981"/>
      <c r="N527" s="981"/>
      <c r="O527" s="1275"/>
      <c r="P527" s="394" t="s">
        <v>75</v>
      </c>
      <c r="Q527" s="981"/>
      <c r="R527" s="981"/>
      <c r="S527" s="981"/>
      <c r="T527" s="981"/>
      <c r="U527" s="1487" t="s">
        <v>7</v>
      </c>
      <c r="V527" s="1299"/>
      <c r="W527" s="1433" t="s">
        <v>524</v>
      </c>
      <c r="X527" s="1267"/>
      <c r="Y527" s="1267"/>
      <c r="Z527" s="1267"/>
      <c r="AA527" s="1267"/>
      <c r="AB527" s="1267"/>
      <c r="AC527" s="1267"/>
      <c r="AD527" s="1267"/>
      <c r="AE527" s="1267"/>
      <c r="AF527" s="1267"/>
      <c r="AG527" s="1267"/>
      <c r="AH527" s="1267"/>
      <c r="AI527" s="1267"/>
      <c r="AJ527" s="1267"/>
      <c r="AK527" s="1267"/>
      <c r="AL527" s="1268"/>
      <c r="AN527" s="458" t="s">
        <v>5178</v>
      </c>
    </row>
    <row r="528" spans="2:40" ht="25.5" customHeight="1">
      <c r="B528" s="1724" t="s">
        <v>5166</v>
      </c>
      <c r="C528" s="1725"/>
      <c r="D528" s="1725"/>
      <c r="E528" s="1726"/>
      <c r="F528" s="1602" t="s">
        <v>505</v>
      </c>
      <c r="G528" s="1602"/>
      <c r="H528" s="1602"/>
      <c r="I528" s="1602"/>
      <c r="J528" s="1602"/>
      <c r="K528" s="1603"/>
      <c r="L528" s="1390"/>
      <c r="M528" s="1007"/>
      <c r="N528" s="1007"/>
      <c r="O528" s="1007"/>
      <c r="P528" s="1007"/>
      <c r="Q528" s="1007"/>
      <c r="R528" s="1007"/>
      <c r="S528" s="1008"/>
      <c r="T528" s="1009" t="s">
        <v>521</v>
      </c>
      <c r="U528" s="1009"/>
      <c r="V528" s="1009"/>
      <c r="W528" s="1009"/>
      <c r="X528" s="1009"/>
      <c r="Y528" s="1009"/>
      <c r="Z528" s="1009"/>
      <c r="AA528" s="1009"/>
      <c r="AB528" s="1009"/>
      <c r="AC528" s="1009"/>
      <c r="AD528" s="1009"/>
      <c r="AE528" s="1009"/>
      <c r="AF528" s="1009"/>
      <c r="AG528" s="1009"/>
      <c r="AH528" s="1009"/>
      <c r="AI528" s="1009"/>
      <c r="AJ528" s="1009"/>
      <c r="AK528" s="1009"/>
      <c r="AL528" s="1010"/>
    </row>
    <row r="529" spans="2:40" ht="25.5" hidden="1" customHeight="1">
      <c r="B529" s="1727"/>
      <c r="C529" s="1728"/>
      <c r="D529" s="1728"/>
      <c r="E529" s="1729"/>
      <c r="F529" s="1606"/>
      <c r="G529" s="1606"/>
      <c r="H529" s="1606"/>
      <c r="I529" s="1606"/>
      <c r="J529" s="1606"/>
      <c r="K529" s="1607"/>
      <c r="L529" s="1376" t="s">
        <v>406</v>
      </c>
      <c r="M529" s="1000"/>
      <c r="N529" s="1001"/>
      <c r="O529" s="315" t="s">
        <v>407</v>
      </c>
      <c r="P529" s="315" t="s">
        <v>407</v>
      </c>
      <c r="Q529" s="315" t="s">
        <v>407</v>
      </c>
      <c r="R529" s="315" t="s">
        <v>407</v>
      </c>
      <c r="S529" s="315" t="s">
        <v>407</v>
      </c>
      <c r="T529" s="315" t="s">
        <v>407</v>
      </c>
      <c r="U529" s="315" t="s">
        <v>407</v>
      </c>
      <c r="V529" s="315" t="s">
        <v>407</v>
      </c>
      <c r="W529" s="315" t="s">
        <v>407</v>
      </c>
      <c r="X529" s="315" t="s">
        <v>407</v>
      </c>
      <c r="Y529" s="1486"/>
      <c r="Z529" s="940"/>
      <c r="AA529" s="940"/>
      <c r="AB529" s="940"/>
      <c r="AC529" s="940"/>
      <c r="AD529" s="940"/>
      <c r="AE529" s="940"/>
      <c r="AF529" s="940"/>
      <c r="AG529" s="940"/>
      <c r="AH529" s="940"/>
      <c r="AI529" s="940"/>
      <c r="AJ529" s="940"/>
      <c r="AK529" s="940"/>
      <c r="AL529" s="941"/>
    </row>
    <row r="530" spans="2:40" ht="25.5" customHeight="1">
      <c r="B530" s="1727"/>
      <c r="C530" s="1728"/>
      <c r="D530" s="1728"/>
      <c r="E530" s="1729"/>
      <c r="F530" s="1588" t="s">
        <v>8</v>
      </c>
      <c r="G530" s="1588"/>
      <c r="H530" s="1588"/>
      <c r="I530" s="1588"/>
      <c r="J530" s="1588"/>
      <c r="K530" s="1589"/>
      <c r="L530" s="1393"/>
      <c r="M530" s="981"/>
      <c r="N530" s="1275"/>
      <c r="O530" s="1393"/>
      <c r="P530" s="1275"/>
      <c r="Q530" s="399" t="s">
        <v>400</v>
      </c>
      <c r="R530" s="1393"/>
      <c r="S530" s="1275"/>
      <c r="T530" s="397" t="s">
        <v>401</v>
      </c>
      <c r="U530" s="1393"/>
      <c r="V530" s="1275"/>
      <c r="W530" s="397" t="s">
        <v>402</v>
      </c>
      <c r="X530" s="940"/>
      <c r="Y530" s="940"/>
      <c r="Z530" s="940"/>
      <c r="AA530" s="940"/>
      <c r="AB530" s="940"/>
      <c r="AC530" s="940"/>
      <c r="AD530" s="940"/>
      <c r="AE530" s="940"/>
      <c r="AF530" s="940"/>
      <c r="AG530" s="940"/>
      <c r="AH530" s="940"/>
      <c r="AI530" s="940"/>
      <c r="AJ530" s="940"/>
      <c r="AK530" s="940"/>
      <c r="AL530" s="941"/>
    </row>
    <row r="531" spans="2:40" ht="25.5" customHeight="1">
      <c r="B531" s="1727"/>
      <c r="C531" s="1728"/>
      <c r="D531" s="1728"/>
      <c r="E531" s="1729"/>
      <c r="F531" s="1588" t="s">
        <v>449</v>
      </c>
      <c r="G531" s="1588"/>
      <c r="H531" s="1588"/>
      <c r="I531" s="1588"/>
      <c r="J531" s="1588"/>
      <c r="K531" s="1589"/>
      <c r="L531" s="1393"/>
      <c r="M531" s="981"/>
      <c r="N531" s="981"/>
      <c r="O531" s="1275"/>
      <c r="P531" s="1661"/>
      <c r="Q531" s="1661"/>
      <c r="R531" s="1661"/>
      <c r="S531" s="1661"/>
      <c r="T531" s="1661"/>
      <c r="U531" s="1661"/>
      <c r="V531" s="1661"/>
      <c r="W531" s="1661"/>
      <c r="X531" s="1661"/>
      <c r="Y531" s="1661"/>
      <c r="Z531" s="1661"/>
      <c r="AA531" s="1661"/>
      <c r="AB531" s="1661"/>
      <c r="AC531" s="1661"/>
      <c r="AD531" s="1661"/>
      <c r="AE531" s="1661"/>
      <c r="AF531" s="1661"/>
      <c r="AG531" s="1661"/>
      <c r="AH531" s="1661"/>
      <c r="AI531" s="1661"/>
      <c r="AJ531" s="1661"/>
      <c r="AK531" s="1661"/>
      <c r="AL531" s="1661"/>
    </row>
    <row r="532" spans="2:40" ht="25.5" customHeight="1">
      <c r="B532" s="1727"/>
      <c r="C532" s="1728"/>
      <c r="D532" s="1728"/>
      <c r="E532" s="1729"/>
      <c r="F532" s="1588" t="s">
        <v>463</v>
      </c>
      <c r="G532" s="1588"/>
      <c r="H532" s="1588"/>
      <c r="I532" s="1588"/>
      <c r="J532" s="1588"/>
      <c r="K532" s="1589"/>
      <c r="L532" s="1468"/>
      <c r="M532" s="1641"/>
      <c r="N532" s="1641"/>
      <c r="O532" s="1641"/>
      <c r="P532" s="1658"/>
      <c r="Q532" s="1659"/>
      <c r="R532" s="1659"/>
      <c r="S532" s="1659"/>
      <c r="T532" s="1659"/>
      <c r="U532" s="1659"/>
      <c r="V532" s="1659"/>
      <c r="W532" s="1659"/>
      <c r="X532" s="1659"/>
      <c r="Y532" s="1659"/>
      <c r="Z532" s="1659"/>
      <c r="AA532" s="1659"/>
      <c r="AB532" s="1659"/>
      <c r="AC532" s="1659"/>
      <c r="AD532" s="1659"/>
      <c r="AE532" s="1659"/>
      <c r="AF532" s="1659"/>
      <c r="AG532" s="1659"/>
      <c r="AH532" s="1659"/>
      <c r="AI532" s="1659"/>
      <c r="AJ532" s="1659"/>
      <c r="AK532" s="1659"/>
      <c r="AL532" s="1660"/>
    </row>
    <row r="533" spans="2:40" ht="25.5" customHeight="1">
      <c r="B533" s="1727"/>
      <c r="C533" s="1728"/>
      <c r="D533" s="1728"/>
      <c r="E533" s="1729"/>
      <c r="F533" s="1588" t="s">
        <v>522</v>
      </c>
      <c r="G533" s="1588"/>
      <c r="H533" s="1588"/>
      <c r="I533" s="1588"/>
      <c r="J533" s="1588"/>
      <c r="K533" s="1589"/>
      <c r="L533" s="1393"/>
      <c r="M533" s="981"/>
      <c r="N533" s="981"/>
      <c r="O533" s="1275"/>
      <c r="P533" s="1658"/>
      <c r="Q533" s="1659"/>
      <c r="R533" s="1659"/>
      <c r="S533" s="1659"/>
      <c r="T533" s="1659"/>
      <c r="U533" s="1659"/>
      <c r="V533" s="1659"/>
      <c r="W533" s="1659"/>
      <c r="X533" s="1659"/>
      <c r="Y533" s="1659"/>
      <c r="Z533" s="1659"/>
      <c r="AA533" s="1659"/>
      <c r="AB533" s="1659"/>
      <c r="AC533" s="1659"/>
      <c r="AD533" s="1659"/>
      <c r="AE533" s="1659"/>
      <c r="AF533" s="1659"/>
      <c r="AG533" s="1659"/>
      <c r="AH533" s="1659"/>
      <c r="AI533" s="1659"/>
      <c r="AJ533" s="1659"/>
      <c r="AK533" s="1659"/>
      <c r="AL533" s="1660"/>
    </row>
    <row r="534" spans="2:40" ht="25.5" customHeight="1">
      <c r="B534" s="1727"/>
      <c r="C534" s="1728"/>
      <c r="D534" s="1728"/>
      <c r="E534" s="1729"/>
      <c r="F534" s="1615" t="s">
        <v>504</v>
      </c>
      <c r="G534" s="1615"/>
      <c r="H534" s="1615"/>
      <c r="I534" s="1615"/>
      <c r="J534" s="1615"/>
      <c r="K534" s="1616"/>
      <c r="L534" s="1662" t="s">
        <v>5936</v>
      </c>
      <c r="M534" s="1663"/>
      <c r="N534" s="1663"/>
      <c r="O534" s="1664"/>
      <c r="P534" s="1665" t="s">
        <v>523</v>
      </c>
      <c r="Q534" s="1666"/>
      <c r="R534" s="1666"/>
      <c r="S534" s="1666"/>
      <c r="T534" s="1666"/>
      <c r="U534" s="1666"/>
      <c r="V534" s="1666"/>
      <c r="W534" s="1666"/>
      <c r="X534" s="1666"/>
      <c r="Y534" s="1666"/>
      <c r="Z534" s="1666"/>
      <c r="AA534" s="1666"/>
      <c r="AB534" s="1666"/>
      <c r="AC534" s="1666"/>
      <c r="AD534" s="1666"/>
      <c r="AE534" s="1666"/>
      <c r="AF534" s="1666"/>
      <c r="AG534" s="1666"/>
      <c r="AH534" s="1666"/>
      <c r="AI534" s="1666"/>
      <c r="AJ534" s="1666"/>
      <c r="AK534" s="1666"/>
      <c r="AL534" s="1667"/>
    </row>
    <row r="535" spans="2:40" ht="25.5" customHeight="1">
      <c r="B535" s="1730"/>
      <c r="C535" s="1731"/>
      <c r="D535" s="1731"/>
      <c r="E535" s="1732"/>
      <c r="F535" s="1619"/>
      <c r="G535" s="1619"/>
      <c r="H535" s="1619"/>
      <c r="I535" s="1619"/>
      <c r="J535" s="1619"/>
      <c r="K535" s="1620"/>
      <c r="L535" s="1393"/>
      <c r="M535" s="981"/>
      <c r="N535" s="981"/>
      <c r="O535" s="1275"/>
      <c r="P535" s="394" t="s">
        <v>75</v>
      </c>
      <c r="Q535" s="981"/>
      <c r="R535" s="981"/>
      <c r="S535" s="981"/>
      <c r="T535" s="981"/>
      <c r="U535" s="1487" t="s">
        <v>7</v>
      </c>
      <c r="V535" s="1299"/>
      <c r="W535" s="1433" t="s">
        <v>524</v>
      </c>
      <c r="X535" s="1267"/>
      <c r="Y535" s="1267"/>
      <c r="Z535" s="1267"/>
      <c r="AA535" s="1267"/>
      <c r="AB535" s="1267"/>
      <c r="AC535" s="1267"/>
      <c r="AD535" s="1267"/>
      <c r="AE535" s="1267"/>
      <c r="AF535" s="1267"/>
      <c r="AG535" s="1267"/>
      <c r="AH535" s="1267"/>
      <c r="AI535" s="1267"/>
      <c r="AJ535" s="1267"/>
      <c r="AK535" s="1267"/>
      <c r="AL535" s="1268"/>
      <c r="AN535" s="458" t="s">
        <v>5178</v>
      </c>
    </row>
    <row r="536" spans="2:40" ht="25.5" customHeight="1">
      <c r="B536" s="1724" t="s">
        <v>5167</v>
      </c>
      <c r="C536" s="1725"/>
      <c r="D536" s="1725"/>
      <c r="E536" s="1726"/>
      <c r="F536" s="1602" t="s">
        <v>505</v>
      </c>
      <c r="G536" s="1602"/>
      <c r="H536" s="1602"/>
      <c r="I536" s="1602"/>
      <c r="J536" s="1602"/>
      <c r="K536" s="1603"/>
      <c r="L536" s="1390"/>
      <c r="M536" s="1007"/>
      <c r="N536" s="1007"/>
      <c r="O536" s="1007"/>
      <c r="P536" s="1007"/>
      <c r="Q536" s="1007"/>
      <c r="R536" s="1007"/>
      <c r="S536" s="1008"/>
      <c r="T536" s="1009" t="s">
        <v>521</v>
      </c>
      <c r="U536" s="1009"/>
      <c r="V536" s="1009"/>
      <c r="W536" s="1009"/>
      <c r="X536" s="1009"/>
      <c r="Y536" s="1009"/>
      <c r="Z536" s="1009"/>
      <c r="AA536" s="1009"/>
      <c r="AB536" s="1009"/>
      <c r="AC536" s="1009"/>
      <c r="AD536" s="1009"/>
      <c r="AE536" s="1009"/>
      <c r="AF536" s="1009"/>
      <c r="AG536" s="1009"/>
      <c r="AH536" s="1009"/>
      <c r="AI536" s="1009"/>
      <c r="AJ536" s="1009"/>
      <c r="AK536" s="1009"/>
      <c r="AL536" s="1010"/>
    </row>
    <row r="537" spans="2:40" ht="25.5" hidden="1" customHeight="1">
      <c r="B537" s="1727"/>
      <c r="C537" s="1728"/>
      <c r="D537" s="1728"/>
      <c r="E537" s="1729"/>
      <c r="F537" s="1606"/>
      <c r="G537" s="1606"/>
      <c r="H537" s="1606"/>
      <c r="I537" s="1606"/>
      <c r="J537" s="1606"/>
      <c r="K537" s="1607"/>
      <c r="L537" s="1376" t="s">
        <v>406</v>
      </c>
      <c r="M537" s="1000"/>
      <c r="N537" s="1001"/>
      <c r="O537" s="315" t="s">
        <v>407</v>
      </c>
      <c r="P537" s="315" t="s">
        <v>407</v>
      </c>
      <c r="Q537" s="315" t="s">
        <v>407</v>
      </c>
      <c r="R537" s="315" t="s">
        <v>407</v>
      </c>
      <c r="S537" s="315" t="s">
        <v>407</v>
      </c>
      <c r="T537" s="315" t="s">
        <v>407</v>
      </c>
      <c r="U537" s="315" t="s">
        <v>407</v>
      </c>
      <c r="V537" s="315" t="s">
        <v>407</v>
      </c>
      <c r="W537" s="315" t="s">
        <v>407</v>
      </c>
      <c r="X537" s="315" t="s">
        <v>407</v>
      </c>
      <c r="Y537" s="1486"/>
      <c r="Z537" s="940"/>
      <c r="AA537" s="940"/>
      <c r="AB537" s="940"/>
      <c r="AC537" s="940"/>
      <c r="AD537" s="940"/>
      <c r="AE537" s="940"/>
      <c r="AF537" s="940"/>
      <c r="AG537" s="940"/>
      <c r="AH537" s="940"/>
      <c r="AI537" s="940"/>
      <c r="AJ537" s="940"/>
      <c r="AK537" s="940"/>
      <c r="AL537" s="941"/>
    </row>
    <row r="538" spans="2:40" ht="25.5" customHeight="1">
      <c r="B538" s="1727"/>
      <c r="C538" s="1728"/>
      <c r="D538" s="1728"/>
      <c r="E538" s="1729"/>
      <c r="F538" s="1588" t="s">
        <v>8</v>
      </c>
      <c r="G538" s="1588"/>
      <c r="H538" s="1588"/>
      <c r="I538" s="1588"/>
      <c r="J538" s="1588"/>
      <c r="K538" s="1589"/>
      <c r="L538" s="1393"/>
      <c r="M538" s="981"/>
      <c r="N538" s="1275"/>
      <c r="O538" s="1393"/>
      <c r="P538" s="1275"/>
      <c r="Q538" s="399" t="s">
        <v>400</v>
      </c>
      <c r="R538" s="1393"/>
      <c r="S538" s="1275"/>
      <c r="T538" s="397" t="s">
        <v>401</v>
      </c>
      <c r="U538" s="1393"/>
      <c r="V538" s="1275"/>
      <c r="W538" s="397" t="s">
        <v>402</v>
      </c>
      <c r="X538" s="940"/>
      <c r="Y538" s="940"/>
      <c r="Z538" s="940"/>
      <c r="AA538" s="940"/>
      <c r="AB538" s="940"/>
      <c r="AC538" s="940"/>
      <c r="AD538" s="940"/>
      <c r="AE538" s="940"/>
      <c r="AF538" s="940"/>
      <c r="AG538" s="940"/>
      <c r="AH538" s="940"/>
      <c r="AI538" s="940"/>
      <c r="AJ538" s="940"/>
      <c r="AK538" s="940"/>
      <c r="AL538" s="941"/>
    </row>
    <row r="539" spans="2:40" ht="25.5" customHeight="1">
      <c r="B539" s="1727"/>
      <c r="C539" s="1728"/>
      <c r="D539" s="1728"/>
      <c r="E539" s="1729"/>
      <c r="F539" s="1588" t="s">
        <v>449</v>
      </c>
      <c r="G539" s="1588"/>
      <c r="H539" s="1588"/>
      <c r="I539" s="1588"/>
      <c r="J539" s="1588"/>
      <c r="K539" s="1589"/>
      <c r="L539" s="1393"/>
      <c r="M539" s="981"/>
      <c r="N539" s="981"/>
      <c r="O539" s="1275"/>
      <c r="P539" s="1661"/>
      <c r="Q539" s="1661"/>
      <c r="R539" s="1661"/>
      <c r="S539" s="1661"/>
      <c r="T539" s="1661"/>
      <c r="U539" s="1661"/>
      <c r="V539" s="1661"/>
      <c r="W539" s="1661"/>
      <c r="X539" s="1661"/>
      <c r="Y539" s="1661"/>
      <c r="Z539" s="1661"/>
      <c r="AA539" s="1661"/>
      <c r="AB539" s="1661"/>
      <c r="AC539" s="1661"/>
      <c r="AD539" s="1661"/>
      <c r="AE539" s="1661"/>
      <c r="AF539" s="1661"/>
      <c r="AG539" s="1661"/>
      <c r="AH539" s="1661"/>
      <c r="AI539" s="1661"/>
      <c r="AJ539" s="1661"/>
      <c r="AK539" s="1661"/>
      <c r="AL539" s="1661"/>
    </row>
    <row r="540" spans="2:40" ht="25.5" customHeight="1">
      <c r="B540" s="1727"/>
      <c r="C540" s="1728"/>
      <c r="D540" s="1728"/>
      <c r="E540" s="1729"/>
      <c r="F540" s="1588" t="s">
        <v>463</v>
      </c>
      <c r="G540" s="1588"/>
      <c r="H540" s="1588"/>
      <c r="I540" s="1588"/>
      <c r="J540" s="1588"/>
      <c r="K540" s="1589"/>
      <c r="L540" s="1468"/>
      <c r="M540" s="1641"/>
      <c r="N540" s="1641"/>
      <c r="O540" s="1641"/>
      <c r="P540" s="1658"/>
      <c r="Q540" s="1659"/>
      <c r="R540" s="1659"/>
      <c r="S540" s="1659"/>
      <c r="T540" s="1659"/>
      <c r="U540" s="1659"/>
      <c r="V540" s="1659"/>
      <c r="W540" s="1659"/>
      <c r="X540" s="1659"/>
      <c r="Y540" s="1659"/>
      <c r="Z540" s="1659"/>
      <c r="AA540" s="1659"/>
      <c r="AB540" s="1659"/>
      <c r="AC540" s="1659"/>
      <c r="AD540" s="1659"/>
      <c r="AE540" s="1659"/>
      <c r="AF540" s="1659"/>
      <c r="AG540" s="1659"/>
      <c r="AH540" s="1659"/>
      <c r="AI540" s="1659"/>
      <c r="AJ540" s="1659"/>
      <c r="AK540" s="1659"/>
      <c r="AL540" s="1660"/>
    </row>
    <row r="541" spans="2:40" ht="25.5" customHeight="1">
      <c r="B541" s="1727"/>
      <c r="C541" s="1728"/>
      <c r="D541" s="1728"/>
      <c r="E541" s="1729"/>
      <c r="F541" s="1588" t="s">
        <v>522</v>
      </c>
      <c r="G541" s="1588"/>
      <c r="H541" s="1588"/>
      <c r="I541" s="1588"/>
      <c r="J541" s="1588"/>
      <c r="K541" s="1589"/>
      <c r="L541" s="1393"/>
      <c r="M541" s="981"/>
      <c r="N541" s="981"/>
      <c r="O541" s="1275"/>
      <c r="P541" s="1658"/>
      <c r="Q541" s="1659"/>
      <c r="R541" s="1659"/>
      <c r="S541" s="1659"/>
      <c r="T541" s="1659"/>
      <c r="U541" s="1659"/>
      <c r="V541" s="1659"/>
      <c r="W541" s="1659"/>
      <c r="X541" s="1659"/>
      <c r="Y541" s="1659"/>
      <c r="Z541" s="1659"/>
      <c r="AA541" s="1659"/>
      <c r="AB541" s="1659"/>
      <c r="AC541" s="1659"/>
      <c r="AD541" s="1659"/>
      <c r="AE541" s="1659"/>
      <c r="AF541" s="1659"/>
      <c r="AG541" s="1659"/>
      <c r="AH541" s="1659"/>
      <c r="AI541" s="1659"/>
      <c r="AJ541" s="1659"/>
      <c r="AK541" s="1659"/>
      <c r="AL541" s="1660"/>
    </row>
    <row r="542" spans="2:40" ht="25.5" customHeight="1">
      <c r="B542" s="1727"/>
      <c r="C542" s="1728"/>
      <c r="D542" s="1728"/>
      <c r="E542" s="1729"/>
      <c r="F542" s="1615" t="s">
        <v>504</v>
      </c>
      <c r="G542" s="1615"/>
      <c r="H542" s="1615"/>
      <c r="I542" s="1615"/>
      <c r="J542" s="1615"/>
      <c r="K542" s="1616"/>
      <c r="L542" s="1662" t="s">
        <v>5936</v>
      </c>
      <c r="M542" s="1663"/>
      <c r="N542" s="1663"/>
      <c r="O542" s="1664"/>
      <c r="P542" s="1665" t="s">
        <v>523</v>
      </c>
      <c r="Q542" s="1666"/>
      <c r="R542" s="1666"/>
      <c r="S542" s="1666"/>
      <c r="T542" s="1666"/>
      <c r="U542" s="1666"/>
      <c r="V542" s="1666"/>
      <c r="W542" s="1666"/>
      <c r="X542" s="1666"/>
      <c r="Y542" s="1666"/>
      <c r="Z542" s="1666"/>
      <c r="AA542" s="1666"/>
      <c r="AB542" s="1666"/>
      <c r="AC542" s="1666"/>
      <c r="AD542" s="1666"/>
      <c r="AE542" s="1666"/>
      <c r="AF542" s="1666"/>
      <c r="AG542" s="1666"/>
      <c r="AH542" s="1666"/>
      <c r="AI542" s="1666"/>
      <c r="AJ542" s="1666"/>
      <c r="AK542" s="1666"/>
      <c r="AL542" s="1667"/>
    </row>
    <row r="543" spans="2:40" ht="25.5" customHeight="1">
      <c r="B543" s="1730"/>
      <c r="C543" s="1731"/>
      <c r="D543" s="1731"/>
      <c r="E543" s="1732"/>
      <c r="F543" s="1619"/>
      <c r="G543" s="1619"/>
      <c r="H543" s="1619"/>
      <c r="I543" s="1619"/>
      <c r="J543" s="1619"/>
      <c r="K543" s="1620"/>
      <c r="L543" s="1393"/>
      <c r="M543" s="981"/>
      <c r="N543" s="981"/>
      <c r="O543" s="1275"/>
      <c r="P543" s="394" t="s">
        <v>75</v>
      </c>
      <c r="Q543" s="981"/>
      <c r="R543" s="981"/>
      <c r="S543" s="981"/>
      <c r="T543" s="981"/>
      <c r="U543" s="1487" t="s">
        <v>7</v>
      </c>
      <c r="V543" s="1299"/>
      <c r="W543" s="1433" t="s">
        <v>524</v>
      </c>
      <c r="X543" s="1267"/>
      <c r="Y543" s="1267"/>
      <c r="Z543" s="1267"/>
      <c r="AA543" s="1267"/>
      <c r="AB543" s="1267"/>
      <c r="AC543" s="1267"/>
      <c r="AD543" s="1267"/>
      <c r="AE543" s="1267"/>
      <c r="AF543" s="1267"/>
      <c r="AG543" s="1267"/>
      <c r="AH543" s="1267"/>
      <c r="AI543" s="1267"/>
      <c r="AJ543" s="1267"/>
      <c r="AK543" s="1267"/>
      <c r="AL543" s="1268"/>
      <c r="AN543" s="458" t="s">
        <v>5178</v>
      </c>
    </row>
    <row r="544" spans="2:40" ht="25.5" customHeight="1">
      <c r="B544" s="1724" t="s">
        <v>5168</v>
      </c>
      <c r="C544" s="1725"/>
      <c r="D544" s="1725"/>
      <c r="E544" s="1726"/>
      <c r="F544" s="1602" t="s">
        <v>505</v>
      </c>
      <c r="G544" s="1602"/>
      <c r="H544" s="1602"/>
      <c r="I544" s="1602"/>
      <c r="J544" s="1602"/>
      <c r="K544" s="1603"/>
      <c r="L544" s="1390"/>
      <c r="M544" s="1007"/>
      <c r="N544" s="1007"/>
      <c r="O544" s="1007"/>
      <c r="P544" s="1007"/>
      <c r="Q544" s="1007"/>
      <c r="R544" s="1007"/>
      <c r="S544" s="1008"/>
      <c r="T544" s="1009" t="s">
        <v>521</v>
      </c>
      <c r="U544" s="1009"/>
      <c r="V544" s="1009"/>
      <c r="W544" s="1009"/>
      <c r="X544" s="1009"/>
      <c r="Y544" s="1009"/>
      <c r="Z544" s="1009"/>
      <c r="AA544" s="1009"/>
      <c r="AB544" s="1009"/>
      <c r="AC544" s="1009"/>
      <c r="AD544" s="1009"/>
      <c r="AE544" s="1009"/>
      <c r="AF544" s="1009"/>
      <c r="AG544" s="1009"/>
      <c r="AH544" s="1009"/>
      <c r="AI544" s="1009"/>
      <c r="AJ544" s="1009"/>
      <c r="AK544" s="1009"/>
      <c r="AL544" s="1010"/>
    </row>
    <row r="545" spans="2:40" ht="25.5" hidden="1" customHeight="1">
      <c r="B545" s="1727"/>
      <c r="C545" s="1728"/>
      <c r="D545" s="1728"/>
      <c r="E545" s="1729"/>
      <c r="F545" s="1606"/>
      <c r="G545" s="1606"/>
      <c r="H545" s="1606"/>
      <c r="I545" s="1606"/>
      <c r="J545" s="1606"/>
      <c r="K545" s="1607"/>
      <c r="L545" s="1376" t="s">
        <v>406</v>
      </c>
      <c r="M545" s="1000"/>
      <c r="N545" s="1001"/>
      <c r="O545" s="315" t="s">
        <v>407</v>
      </c>
      <c r="P545" s="315" t="s">
        <v>407</v>
      </c>
      <c r="Q545" s="315" t="s">
        <v>407</v>
      </c>
      <c r="R545" s="315" t="s">
        <v>407</v>
      </c>
      <c r="S545" s="315" t="s">
        <v>407</v>
      </c>
      <c r="T545" s="315" t="s">
        <v>407</v>
      </c>
      <c r="U545" s="315" t="s">
        <v>407</v>
      </c>
      <c r="V545" s="315" t="s">
        <v>407</v>
      </c>
      <c r="W545" s="315" t="s">
        <v>407</v>
      </c>
      <c r="X545" s="315" t="s">
        <v>407</v>
      </c>
      <c r="Y545" s="1486"/>
      <c r="Z545" s="940"/>
      <c r="AA545" s="940"/>
      <c r="AB545" s="940"/>
      <c r="AC545" s="940"/>
      <c r="AD545" s="940"/>
      <c r="AE545" s="940"/>
      <c r="AF545" s="940"/>
      <c r="AG545" s="940"/>
      <c r="AH545" s="940"/>
      <c r="AI545" s="940"/>
      <c r="AJ545" s="940"/>
      <c r="AK545" s="940"/>
      <c r="AL545" s="941"/>
    </row>
    <row r="546" spans="2:40" ht="25.5" customHeight="1">
      <c r="B546" s="1727"/>
      <c r="C546" s="1728"/>
      <c r="D546" s="1728"/>
      <c r="E546" s="1729"/>
      <c r="F546" s="1588" t="s">
        <v>8</v>
      </c>
      <c r="G546" s="1588"/>
      <c r="H546" s="1588"/>
      <c r="I546" s="1588"/>
      <c r="J546" s="1588"/>
      <c r="K546" s="1589"/>
      <c r="L546" s="1393"/>
      <c r="M546" s="981"/>
      <c r="N546" s="1275"/>
      <c r="O546" s="1393"/>
      <c r="P546" s="1275"/>
      <c r="Q546" s="399" t="s">
        <v>400</v>
      </c>
      <c r="R546" s="1393"/>
      <c r="S546" s="1275"/>
      <c r="T546" s="397" t="s">
        <v>401</v>
      </c>
      <c r="U546" s="1393"/>
      <c r="V546" s="1275"/>
      <c r="W546" s="397" t="s">
        <v>402</v>
      </c>
      <c r="X546" s="940"/>
      <c r="Y546" s="940"/>
      <c r="Z546" s="940"/>
      <c r="AA546" s="940"/>
      <c r="AB546" s="940"/>
      <c r="AC546" s="940"/>
      <c r="AD546" s="940"/>
      <c r="AE546" s="940"/>
      <c r="AF546" s="940"/>
      <c r="AG546" s="940"/>
      <c r="AH546" s="940"/>
      <c r="AI546" s="940"/>
      <c r="AJ546" s="940"/>
      <c r="AK546" s="940"/>
      <c r="AL546" s="941"/>
    </row>
    <row r="547" spans="2:40" ht="25.5" customHeight="1">
      <c r="B547" s="1727"/>
      <c r="C547" s="1728"/>
      <c r="D547" s="1728"/>
      <c r="E547" s="1729"/>
      <c r="F547" s="1588" t="s">
        <v>449</v>
      </c>
      <c r="G547" s="1588"/>
      <c r="H547" s="1588"/>
      <c r="I547" s="1588"/>
      <c r="J547" s="1588"/>
      <c r="K547" s="1589"/>
      <c r="L547" s="1393"/>
      <c r="M547" s="981"/>
      <c r="N547" s="981"/>
      <c r="O547" s="1275"/>
      <c r="P547" s="1661"/>
      <c r="Q547" s="1661"/>
      <c r="R547" s="1661"/>
      <c r="S547" s="1661"/>
      <c r="T547" s="1661"/>
      <c r="U547" s="1661"/>
      <c r="V547" s="1661"/>
      <c r="W547" s="1661"/>
      <c r="X547" s="1661"/>
      <c r="Y547" s="1661"/>
      <c r="Z547" s="1661"/>
      <c r="AA547" s="1661"/>
      <c r="AB547" s="1661"/>
      <c r="AC547" s="1661"/>
      <c r="AD547" s="1661"/>
      <c r="AE547" s="1661"/>
      <c r="AF547" s="1661"/>
      <c r="AG547" s="1661"/>
      <c r="AH547" s="1661"/>
      <c r="AI547" s="1661"/>
      <c r="AJ547" s="1661"/>
      <c r="AK547" s="1661"/>
      <c r="AL547" s="1661"/>
    </row>
    <row r="548" spans="2:40" ht="25.5" customHeight="1">
      <c r="B548" s="1727"/>
      <c r="C548" s="1728"/>
      <c r="D548" s="1728"/>
      <c r="E548" s="1729"/>
      <c r="F548" s="1588" t="s">
        <v>463</v>
      </c>
      <c r="G548" s="1588"/>
      <c r="H548" s="1588"/>
      <c r="I548" s="1588"/>
      <c r="J548" s="1588"/>
      <c r="K548" s="1589"/>
      <c r="L548" s="1468"/>
      <c r="M548" s="1641"/>
      <c r="N548" s="1641"/>
      <c r="O548" s="1641"/>
      <c r="P548" s="1658"/>
      <c r="Q548" s="1659"/>
      <c r="R548" s="1659"/>
      <c r="S548" s="1659"/>
      <c r="T548" s="1659"/>
      <c r="U548" s="1659"/>
      <c r="V548" s="1659"/>
      <c r="W548" s="1659"/>
      <c r="X548" s="1659"/>
      <c r="Y548" s="1659"/>
      <c r="Z548" s="1659"/>
      <c r="AA548" s="1659"/>
      <c r="AB548" s="1659"/>
      <c r="AC548" s="1659"/>
      <c r="AD548" s="1659"/>
      <c r="AE548" s="1659"/>
      <c r="AF548" s="1659"/>
      <c r="AG548" s="1659"/>
      <c r="AH548" s="1659"/>
      <c r="AI548" s="1659"/>
      <c r="AJ548" s="1659"/>
      <c r="AK548" s="1659"/>
      <c r="AL548" s="1660"/>
    </row>
    <row r="549" spans="2:40" ht="25.5" customHeight="1">
      <c r="B549" s="1727"/>
      <c r="C549" s="1728"/>
      <c r="D549" s="1728"/>
      <c r="E549" s="1729"/>
      <c r="F549" s="1588" t="s">
        <v>522</v>
      </c>
      <c r="G549" s="1588"/>
      <c r="H549" s="1588"/>
      <c r="I549" s="1588"/>
      <c r="J549" s="1588"/>
      <c r="K549" s="1589"/>
      <c r="L549" s="1393"/>
      <c r="M549" s="981"/>
      <c r="N549" s="981"/>
      <c r="O549" s="1275"/>
      <c r="P549" s="1658"/>
      <c r="Q549" s="1659"/>
      <c r="R549" s="1659"/>
      <c r="S549" s="1659"/>
      <c r="T549" s="1659"/>
      <c r="U549" s="1659"/>
      <c r="V549" s="1659"/>
      <c r="W549" s="1659"/>
      <c r="X549" s="1659"/>
      <c r="Y549" s="1659"/>
      <c r="Z549" s="1659"/>
      <c r="AA549" s="1659"/>
      <c r="AB549" s="1659"/>
      <c r="AC549" s="1659"/>
      <c r="AD549" s="1659"/>
      <c r="AE549" s="1659"/>
      <c r="AF549" s="1659"/>
      <c r="AG549" s="1659"/>
      <c r="AH549" s="1659"/>
      <c r="AI549" s="1659"/>
      <c r="AJ549" s="1659"/>
      <c r="AK549" s="1659"/>
      <c r="AL549" s="1660"/>
    </row>
    <row r="550" spans="2:40" ht="25.5" customHeight="1">
      <c r="B550" s="1727"/>
      <c r="C550" s="1728"/>
      <c r="D550" s="1728"/>
      <c r="E550" s="1729"/>
      <c r="F550" s="1615" t="s">
        <v>504</v>
      </c>
      <c r="G550" s="1615"/>
      <c r="H550" s="1615"/>
      <c r="I550" s="1615"/>
      <c r="J550" s="1615"/>
      <c r="K550" s="1616"/>
      <c r="L550" s="1662" t="s">
        <v>5936</v>
      </c>
      <c r="M550" s="1663"/>
      <c r="N550" s="1663"/>
      <c r="O550" s="1664"/>
      <c r="P550" s="1665" t="s">
        <v>523</v>
      </c>
      <c r="Q550" s="1666"/>
      <c r="R550" s="1666"/>
      <c r="S550" s="1666"/>
      <c r="T550" s="1666"/>
      <c r="U550" s="1666"/>
      <c r="V550" s="1666"/>
      <c r="W550" s="1666"/>
      <c r="X550" s="1666"/>
      <c r="Y550" s="1666"/>
      <c r="Z550" s="1666"/>
      <c r="AA550" s="1666"/>
      <c r="AB550" s="1666"/>
      <c r="AC550" s="1666"/>
      <c r="AD550" s="1666"/>
      <c r="AE550" s="1666"/>
      <c r="AF550" s="1666"/>
      <c r="AG550" s="1666"/>
      <c r="AH550" s="1666"/>
      <c r="AI550" s="1666"/>
      <c r="AJ550" s="1666"/>
      <c r="AK550" s="1666"/>
      <c r="AL550" s="1667"/>
    </row>
    <row r="551" spans="2:40" ht="25.5" customHeight="1">
      <c r="B551" s="1730"/>
      <c r="C551" s="1731"/>
      <c r="D551" s="1731"/>
      <c r="E551" s="1732"/>
      <c r="F551" s="1619"/>
      <c r="G551" s="1619"/>
      <c r="H551" s="1619"/>
      <c r="I551" s="1619"/>
      <c r="J551" s="1619"/>
      <c r="K551" s="1620"/>
      <c r="L551" s="1393"/>
      <c r="M551" s="981"/>
      <c r="N551" s="981"/>
      <c r="O551" s="1275"/>
      <c r="P551" s="394" t="s">
        <v>75</v>
      </c>
      <c r="Q551" s="981"/>
      <c r="R551" s="981"/>
      <c r="S551" s="981"/>
      <c r="T551" s="981"/>
      <c r="U551" s="1487" t="s">
        <v>7</v>
      </c>
      <c r="V551" s="1299"/>
      <c r="W551" s="1433" t="s">
        <v>524</v>
      </c>
      <c r="X551" s="1267"/>
      <c r="Y551" s="1267"/>
      <c r="Z551" s="1267"/>
      <c r="AA551" s="1267"/>
      <c r="AB551" s="1267"/>
      <c r="AC551" s="1267"/>
      <c r="AD551" s="1267"/>
      <c r="AE551" s="1267"/>
      <c r="AF551" s="1267"/>
      <c r="AG551" s="1267"/>
      <c r="AH551" s="1267"/>
      <c r="AI551" s="1267"/>
      <c r="AJ551" s="1267"/>
      <c r="AK551" s="1267"/>
      <c r="AL551" s="1268"/>
      <c r="AN551" s="458" t="s">
        <v>5178</v>
      </c>
    </row>
    <row r="552" spans="2:40" ht="25.5" customHeight="1">
      <c r="B552" s="1724" t="s">
        <v>5169</v>
      </c>
      <c r="C552" s="1725"/>
      <c r="D552" s="1725"/>
      <c r="E552" s="1726"/>
      <c r="F552" s="1602" t="s">
        <v>505</v>
      </c>
      <c r="G552" s="1602"/>
      <c r="H552" s="1602"/>
      <c r="I552" s="1602"/>
      <c r="J552" s="1602"/>
      <c r="K552" s="1603"/>
      <c r="L552" s="1390"/>
      <c r="M552" s="1007"/>
      <c r="N552" s="1007"/>
      <c r="O552" s="1007"/>
      <c r="P552" s="1007"/>
      <c r="Q552" s="1007"/>
      <c r="R552" s="1007"/>
      <c r="S552" s="1008"/>
      <c r="T552" s="1009" t="s">
        <v>521</v>
      </c>
      <c r="U552" s="1009"/>
      <c r="V552" s="1009"/>
      <c r="W552" s="1009"/>
      <c r="X552" s="1009"/>
      <c r="Y552" s="1009"/>
      <c r="Z552" s="1009"/>
      <c r="AA552" s="1009"/>
      <c r="AB552" s="1009"/>
      <c r="AC552" s="1009"/>
      <c r="AD552" s="1009"/>
      <c r="AE552" s="1009"/>
      <c r="AF552" s="1009"/>
      <c r="AG552" s="1009"/>
      <c r="AH552" s="1009"/>
      <c r="AI552" s="1009"/>
      <c r="AJ552" s="1009"/>
      <c r="AK552" s="1009"/>
      <c r="AL552" s="1010"/>
    </row>
    <row r="553" spans="2:40" ht="25.5" hidden="1" customHeight="1">
      <c r="B553" s="1727"/>
      <c r="C553" s="1728"/>
      <c r="D553" s="1728"/>
      <c r="E553" s="1729"/>
      <c r="F553" s="1606"/>
      <c r="G553" s="1606"/>
      <c r="H553" s="1606"/>
      <c r="I553" s="1606"/>
      <c r="J553" s="1606"/>
      <c r="K553" s="1607"/>
      <c r="L553" s="1376" t="s">
        <v>406</v>
      </c>
      <c r="M553" s="1000"/>
      <c r="N553" s="1001"/>
      <c r="O553" s="315" t="s">
        <v>407</v>
      </c>
      <c r="P553" s="315" t="s">
        <v>407</v>
      </c>
      <c r="Q553" s="315" t="s">
        <v>407</v>
      </c>
      <c r="R553" s="315" t="s">
        <v>407</v>
      </c>
      <c r="S553" s="315" t="s">
        <v>407</v>
      </c>
      <c r="T553" s="315" t="s">
        <v>407</v>
      </c>
      <c r="U553" s="315" t="s">
        <v>407</v>
      </c>
      <c r="V553" s="315" t="s">
        <v>407</v>
      </c>
      <c r="W553" s="315" t="s">
        <v>407</v>
      </c>
      <c r="X553" s="315" t="s">
        <v>407</v>
      </c>
      <c r="Y553" s="1486"/>
      <c r="Z553" s="940"/>
      <c r="AA553" s="940"/>
      <c r="AB553" s="940"/>
      <c r="AC553" s="940"/>
      <c r="AD553" s="940"/>
      <c r="AE553" s="940"/>
      <c r="AF553" s="940"/>
      <c r="AG553" s="940"/>
      <c r="AH553" s="940"/>
      <c r="AI553" s="940"/>
      <c r="AJ553" s="940"/>
      <c r="AK553" s="940"/>
      <c r="AL553" s="941"/>
    </row>
    <row r="554" spans="2:40" ht="25.5" customHeight="1">
      <c r="B554" s="1727"/>
      <c r="C554" s="1728"/>
      <c r="D554" s="1728"/>
      <c r="E554" s="1729"/>
      <c r="F554" s="1588" t="s">
        <v>8</v>
      </c>
      <c r="G554" s="1588"/>
      <c r="H554" s="1588"/>
      <c r="I554" s="1588"/>
      <c r="J554" s="1588"/>
      <c r="K554" s="1589"/>
      <c r="L554" s="1393"/>
      <c r="M554" s="981"/>
      <c r="N554" s="1275"/>
      <c r="O554" s="1393"/>
      <c r="P554" s="1275"/>
      <c r="Q554" s="399" t="s">
        <v>400</v>
      </c>
      <c r="R554" s="1393"/>
      <c r="S554" s="1275"/>
      <c r="T554" s="397" t="s">
        <v>401</v>
      </c>
      <c r="U554" s="1393"/>
      <c r="V554" s="1275"/>
      <c r="W554" s="397" t="s">
        <v>402</v>
      </c>
      <c r="X554" s="940"/>
      <c r="Y554" s="940"/>
      <c r="Z554" s="940"/>
      <c r="AA554" s="940"/>
      <c r="AB554" s="940"/>
      <c r="AC554" s="940"/>
      <c r="AD554" s="940"/>
      <c r="AE554" s="940"/>
      <c r="AF554" s="940"/>
      <c r="AG554" s="940"/>
      <c r="AH554" s="940"/>
      <c r="AI554" s="940"/>
      <c r="AJ554" s="940"/>
      <c r="AK554" s="940"/>
      <c r="AL554" s="941"/>
    </row>
    <row r="555" spans="2:40" ht="25.5" customHeight="1">
      <c r="B555" s="1727"/>
      <c r="C555" s="1728"/>
      <c r="D555" s="1728"/>
      <c r="E555" s="1729"/>
      <c r="F555" s="1588" t="s">
        <v>449</v>
      </c>
      <c r="G555" s="1588"/>
      <c r="H555" s="1588"/>
      <c r="I555" s="1588"/>
      <c r="J555" s="1588"/>
      <c r="K555" s="1589"/>
      <c r="L555" s="1393"/>
      <c r="M555" s="981"/>
      <c r="N555" s="981"/>
      <c r="O555" s="1275"/>
      <c r="P555" s="1661"/>
      <c r="Q555" s="1661"/>
      <c r="R555" s="1661"/>
      <c r="S555" s="1661"/>
      <c r="T555" s="1661"/>
      <c r="U555" s="1661"/>
      <c r="V555" s="1661"/>
      <c r="W555" s="1661"/>
      <c r="X555" s="1661"/>
      <c r="Y555" s="1661"/>
      <c r="Z555" s="1661"/>
      <c r="AA555" s="1661"/>
      <c r="AB555" s="1661"/>
      <c r="AC555" s="1661"/>
      <c r="AD555" s="1661"/>
      <c r="AE555" s="1661"/>
      <c r="AF555" s="1661"/>
      <c r="AG555" s="1661"/>
      <c r="AH555" s="1661"/>
      <c r="AI555" s="1661"/>
      <c r="AJ555" s="1661"/>
      <c r="AK555" s="1661"/>
      <c r="AL555" s="1661"/>
    </row>
    <row r="556" spans="2:40" ht="25.5" customHeight="1">
      <c r="B556" s="1727"/>
      <c r="C556" s="1728"/>
      <c r="D556" s="1728"/>
      <c r="E556" s="1729"/>
      <c r="F556" s="1588" t="s">
        <v>463</v>
      </c>
      <c r="G556" s="1588"/>
      <c r="H556" s="1588"/>
      <c r="I556" s="1588"/>
      <c r="J556" s="1588"/>
      <c r="K556" s="1589"/>
      <c r="L556" s="1468"/>
      <c r="M556" s="1641"/>
      <c r="N556" s="1641"/>
      <c r="O556" s="1641"/>
      <c r="P556" s="1658"/>
      <c r="Q556" s="1659"/>
      <c r="R556" s="1659"/>
      <c r="S556" s="1659"/>
      <c r="T556" s="1659"/>
      <c r="U556" s="1659"/>
      <c r="V556" s="1659"/>
      <c r="W556" s="1659"/>
      <c r="X556" s="1659"/>
      <c r="Y556" s="1659"/>
      <c r="Z556" s="1659"/>
      <c r="AA556" s="1659"/>
      <c r="AB556" s="1659"/>
      <c r="AC556" s="1659"/>
      <c r="AD556" s="1659"/>
      <c r="AE556" s="1659"/>
      <c r="AF556" s="1659"/>
      <c r="AG556" s="1659"/>
      <c r="AH556" s="1659"/>
      <c r="AI556" s="1659"/>
      <c r="AJ556" s="1659"/>
      <c r="AK556" s="1659"/>
      <c r="AL556" s="1660"/>
    </row>
    <row r="557" spans="2:40" ht="25.5" customHeight="1">
      <c r="B557" s="1727"/>
      <c r="C557" s="1728"/>
      <c r="D557" s="1728"/>
      <c r="E557" s="1729"/>
      <c r="F557" s="1588" t="s">
        <v>522</v>
      </c>
      <c r="G557" s="1588"/>
      <c r="H557" s="1588"/>
      <c r="I557" s="1588"/>
      <c r="J557" s="1588"/>
      <c r="K557" s="1589"/>
      <c r="L557" s="1393"/>
      <c r="M557" s="981"/>
      <c r="N557" s="981"/>
      <c r="O557" s="1275"/>
      <c r="P557" s="1658"/>
      <c r="Q557" s="1659"/>
      <c r="R557" s="1659"/>
      <c r="S557" s="1659"/>
      <c r="T557" s="1659"/>
      <c r="U557" s="1659"/>
      <c r="V557" s="1659"/>
      <c r="W557" s="1659"/>
      <c r="X557" s="1659"/>
      <c r="Y557" s="1659"/>
      <c r="Z557" s="1659"/>
      <c r="AA557" s="1659"/>
      <c r="AB557" s="1659"/>
      <c r="AC557" s="1659"/>
      <c r="AD557" s="1659"/>
      <c r="AE557" s="1659"/>
      <c r="AF557" s="1659"/>
      <c r="AG557" s="1659"/>
      <c r="AH557" s="1659"/>
      <c r="AI557" s="1659"/>
      <c r="AJ557" s="1659"/>
      <c r="AK557" s="1659"/>
      <c r="AL557" s="1660"/>
    </row>
    <row r="558" spans="2:40" ht="25.5" customHeight="1">
      <c r="B558" s="1727"/>
      <c r="C558" s="1728"/>
      <c r="D558" s="1728"/>
      <c r="E558" s="1729"/>
      <c r="F558" s="1615" t="s">
        <v>504</v>
      </c>
      <c r="G558" s="1615"/>
      <c r="H558" s="1615"/>
      <c r="I558" s="1615"/>
      <c r="J558" s="1615"/>
      <c r="K558" s="1616"/>
      <c r="L558" s="1662" t="s">
        <v>5936</v>
      </c>
      <c r="M558" s="1663"/>
      <c r="N558" s="1663"/>
      <c r="O558" s="1664"/>
      <c r="P558" s="1665" t="s">
        <v>523</v>
      </c>
      <c r="Q558" s="1666"/>
      <c r="R558" s="1666"/>
      <c r="S558" s="1666"/>
      <c r="T558" s="1666"/>
      <c r="U558" s="1666"/>
      <c r="V558" s="1666"/>
      <c r="W558" s="1666"/>
      <c r="X558" s="1666"/>
      <c r="Y558" s="1666"/>
      <c r="Z558" s="1666"/>
      <c r="AA558" s="1666"/>
      <c r="AB558" s="1666"/>
      <c r="AC558" s="1666"/>
      <c r="AD558" s="1666"/>
      <c r="AE558" s="1666"/>
      <c r="AF558" s="1666"/>
      <c r="AG558" s="1666"/>
      <c r="AH558" s="1666"/>
      <c r="AI558" s="1666"/>
      <c r="AJ558" s="1666"/>
      <c r="AK558" s="1666"/>
      <c r="AL558" s="1667"/>
    </row>
    <row r="559" spans="2:40" ht="25.5" customHeight="1">
      <c r="B559" s="1730"/>
      <c r="C559" s="1731"/>
      <c r="D559" s="1731"/>
      <c r="E559" s="1732"/>
      <c r="F559" s="1619"/>
      <c r="G559" s="1619"/>
      <c r="H559" s="1619"/>
      <c r="I559" s="1619"/>
      <c r="J559" s="1619"/>
      <c r="K559" s="1620"/>
      <c r="L559" s="1393"/>
      <c r="M559" s="981"/>
      <c r="N559" s="981"/>
      <c r="O559" s="1275"/>
      <c r="P559" s="394" t="s">
        <v>75</v>
      </c>
      <c r="Q559" s="981"/>
      <c r="R559" s="981"/>
      <c r="S559" s="981"/>
      <c r="T559" s="981"/>
      <c r="U559" s="1487" t="s">
        <v>7</v>
      </c>
      <c r="V559" s="1299"/>
      <c r="W559" s="1433" t="s">
        <v>524</v>
      </c>
      <c r="X559" s="1267"/>
      <c r="Y559" s="1267"/>
      <c r="Z559" s="1267"/>
      <c r="AA559" s="1267"/>
      <c r="AB559" s="1267"/>
      <c r="AC559" s="1267"/>
      <c r="AD559" s="1267"/>
      <c r="AE559" s="1267"/>
      <c r="AF559" s="1267"/>
      <c r="AG559" s="1267"/>
      <c r="AH559" s="1267"/>
      <c r="AI559" s="1267"/>
      <c r="AJ559" s="1267"/>
      <c r="AK559" s="1267"/>
      <c r="AL559" s="1268"/>
      <c r="AN559" s="458" t="s">
        <v>5178</v>
      </c>
    </row>
    <row r="560" spans="2:40" ht="25.5" customHeight="1">
      <c r="B560" s="1724" t="s">
        <v>5170</v>
      </c>
      <c r="C560" s="1725"/>
      <c r="D560" s="1725"/>
      <c r="E560" s="1726"/>
      <c r="F560" s="1602" t="s">
        <v>505</v>
      </c>
      <c r="G560" s="1602"/>
      <c r="H560" s="1602"/>
      <c r="I560" s="1602"/>
      <c r="J560" s="1602"/>
      <c r="K560" s="1603"/>
      <c r="L560" s="1390"/>
      <c r="M560" s="1007"/>
      <c r="N560" s="1007"/>
      <c r="O560" s="1007"/>
      <c r="P560" s="1007"/>
      <c r="Q560" s="1007"/>
      <c r="R560" s="1007"/>
      <c r="S560" s="1008"/>
      <c r="T560" s="1009" t="s">
        <v>521</v>
      </c>
      <c r="U560" s="1009"/>
      <c r="V560" s="1009"/>
      <c r="W560" s="1009"/>
      <c r="X560" s="1009"/>
      <c r="Y560" s="1009"/>
      <c r="Z560" s="1009"/>
      <c r="AA560" s="1009"/>
      <c r="AB560" s="1009"/>
      <c r="AC560" s="1009"/>
      <c r="AD560" s="1009"/>
      <c r="AE560" s="1009"/>
      <c r="AF560" s="1009"/>
      <c r="AG560" s="1009"/>
      <c r="AH560" s="1009"/>
      <c r="AI560" s="1009"/>
      <c r="AJ560" s="1009"/>
      <c r="AK560" s="1009"/>
      <c r="AL560" s="1010"/>
    </row>
    <row r="561" spans="2:40" ht="25.5" hidden="1" customHeight="1">
      <c r="B561" s="1727"/>
      <c r="C561" s="1728"/>
      <c r="D561" s="1728"/>
      <c r="E561" s="1729"/>
      <c r="F561" s="1606"/>
      <c r="G561" s="1606"/>
      <c r="H561" s="1606"/>
      <c r="I561" s="1606"/>
      <c r="J561" s="1606"/>
      <c r="K561" s="1607"/>
      <c r="L561" s="1376" t="s">
        <v>406</v>
      </c>
      <c r="M561" s="1000"/>
      <c r="N561" s="1001"/>
      <c r="O561" s="315" t="s">
        <v>407</v>
      </c>
      <c r="P561" s="315" t="s">
        <v>407</v>
      </c>
      <c r="Q561" s="315" t="s">
        <v>407</v>
      </c>
      <c r="R561" s="315" t="s">
        <v>407</v>
      </c>
      <c r="S561" s="315" t="s">
        <v>407</v>
      </c>
      <c r="T561" s="315" t="s">
        <v>407</v>
      </c>
      <c r="U561" s="315" t="s">
        <v>407</v>
      </c>
      <c r="V561" s="315" t="s">
        <v>407</v>
      </c>
      <c r="W561" s="315" t="s">
        <v>407</v>
      </c>
      <c r="X561" s="315" t="s">
        <v>407</v>
      </c>
      <c r="Y561" s="1486"/>
      <c r="Z561" s="940"/>
      <c r="AA561" s="940"/>
      <c r="AB561" s="940"/>
      <c r="AC561" s="940"/>
      <c r="AD561" s="940"/>
      <c r="AE561" s="940"/>
      <c r="AF561" s="940"/>
      <c r="AG561" s="940"/>
      <c r="AH561" s="940"/>
      <c r="AI561" s="940"/>
      <c r="AJ561" s="940"/>
      <c r="AK561" s="940"/>
      <c r="AL561" s="941"/>
    </row>
    <row r="562" spans="2:40" ht="25.5" customHeight="1">
      <c r="B562" s="1727"/>
      <c r="C562" s="1728"/>
      <c r="D562" s="1728"/>
      <c r="E562" s="1729"/>
      <c r="F562" s="1588" t="s">
        <v>8</v>
      </c>
      <c r="G562" s="1588"/>
      <c r="H562" s="1588"/>
      <c r="I562" s="1588"/>
      <c r="J562" s="1588"/>
      <c r="K562" s="1589"/>
      <c r="L562" s="1393"/>
      <c r="M562" s="981"/>
      <c r="N562" s="1275"/>
      <c r="O562" s="1393"/>
      <c r="P562" s="1275"/>
      <c r="Q562" s="399" t="s">
        <v>400</v>
      </c>
      <c r="R562" s="1393"/>
      <c r="S562" s="1275"/>
      <c r="T562" s="397" t="s">
        <v>401</v>
      </c>
      <c r="U562" s="1393"/>
      <c r="V562" s="1275"/>
      <c r="W562" s="397" t="s">
        <v>402</v>
      </c>
      <c r="X562" s="940"/>
      <c r="Y562" s="940"/>
      <c r="Z562" s="940"/>
      <c r="AA562" s="940"/>
      <c r="AB562" s="940"/>
      <c r="AC562" s="940"/>
      <c r="AD562" s="940"/>
      <c r="AE562" s="940"/>
      <c r="AF562" s="940"/>
      <c r="AG562" s="940"/>
      <c r="AH562" s="940"/>
      <c r="AI562" s="940"/>
      <c r="AJ562" s="940"/>
      <c r="AK562" s="940"/>
      <c r="AL562" s="941"/>
    </row>
    <row r="563" spans="2:40" ht="25.5" customHeight="1">
      <c r="B563" s="1727"/>
      <c r="C563" s="1728"/>
      <c r="D563" s="1728"/>
      <c r="E563" s="1729"/>
      <c r="F563" s="1588" t="s">
        <v>449</v>
      </c>
      <c r="G563" s="1588"/>
      <c r="H563" s="1588"/>
      <c r="I563" s="1588"/>
      <c r="J563" s="1588"/>
      <c r="K563" s="1589"/>
      <c r="L563" s="1393"/>
      <c r="M563" s="981"/>
      <c r="N563" s="981"/>
      <c r="O563" s="1275"/>
      <c r="P563" s="1661"/>
      <c r="Q563" s="1661"/>
      <c r="R563" s="1661"/>
      <c r="S563" s="1661"/>
      <c r="T563" s="1661"/>
      <c r="U563" s="1661"/>
      <c r="V563" s="1661"/>
      <c r="W563" s="1661"/>
      <c r="X563" s="1661"/>
      <c r="Y563" s="1661"/>
      <c r="Z563" s="1661"/>
      <c r="AA563" s="1661"/>
      <c r="AB563" s="1661"/>
      <c r="AC563" s="1661"/>
      <c r="AD563" s="1661"/>
      <c r="AE563" s="1661"/>
      <c r="AF563" s="1661"/>
      <c r="AG563" s="1661"/>
      <c r="AH563" s="1661"/>
      <c r="AI563" s="1661"/>
      <c r="AJ563" s="1661"/>
      <c r="AK563" s="1661"/>
      <c r="AL563" s="1661"/>
    </row>
    <row r="564" spans="2:40" ht="25.5" customHeight="1">
      <c r="B564" s="1727"/>
      <c r="C564" s="1728"/>
      <c r="D564" s="1728"/>
      <c r="E564" s="1729"/>
      <c r="F564" s="1588" t="s">
        <v>463</v>
      </c>
      <c r="G564" s="1588"/>
      <c r="H564" s="1588"/>
      <c r="I564" s="1588"/>
      <c r="J564" s="1588"/>
      <c r="K564" s="1589"/>
      <c r="L564" s="1468"/>
      <c r="M564" s="1641"/>
      <c r="N564" s="1641"/>
      <c r="O564" s="1641"/>
      <c r="P564" s="1658"/>
      <c r="Q564" s="1659"/>
      <c r="R564" s="1659"/>
      <c r="S564" s="1659"/>
      <c r="T564" s="1659"/>
      <c r="U564" s="1659"/>
      <c r="V564" s="1659"/>
      <c r="W564" s="1659"/>
      <c r="X564" s="1659"/>
      <c r="Y564" s="1659"/>
      <c r="Z564" s="1659"/>
      <c r="AA564" s="1659"/>
      <c r="AB564" s="1659"/>
      <c r="AC564" s="1659"/>
      <c r="AD564" s="1659"/>
      <c r="AE564" s="1659"/>
      <c r="AF564" s="1659"/>
      <c r="AG564" s="1659"/>
      <c r="AH564" s="1659"/>
      <c r="AI564" s="1659"/>
      <c r="AJ564" s="1659"/>
      <c r="AK564" s="1659"/>
      <c r="AL564" s="1660"/>
    </row>
    <row r="565" spans="2:40" ht="25.5" customHeight="1">
      <c r="B565" s="1727"/>
      <c r="C565" s="1728"/>
      <c r="D565" s="1728"/>
      <c r="E565" s="1729"/>
      <c r="F565" s="1588" t="s">
        <v>522</v>
      </c>
      <c r="G565" s="1588"/>
      <c r="H565" s="1588"/>
      <c r="I565" s="1588"/>
      <c r="J565" s="1588"/>
      <c r="K565" s="1589"/>
      <c r="L565" s="1393"/>
      <c r="M565" s="981"/>
      <c r="N565" s="981"/>
      <c r="O565" s="1275"/>
      <c r="P565" s="1658"/>
      <c r="Q565" s="1659"/>
      <c r="R565" s="1659"/>
      <c r="S565" s="1659"/>
      <c r="T565" s="1659"/>
      <c r="U565" s="1659"/>
      <c r="V565" s="1659"/>
      <c r="W565" s="1659"/>
      <c r="X565" s="1659"/>
      <c r="Y565" s="1659"/>
      <c r="Z565" s="1659"/>
      <c r="AA565" s="1659"/>
      <c r="AB565" s="1659"/>
      <c r="AC565" s="1659"/>
      <c r="AD565" s="1659"/>
      <c r="AE565" s="1659"/>
      <c r="AF565" s="1659"/>
      <c r="AG565" s="1659"/>
      <c r="AH565" s="1659"/>
      <c r="AI565" s="1659"/>
      <c r="AJ565" s="1659"/>
      <c r="AK565" s="1659"/>
      <c r="AL565" s="1660"/>
    </row>
    <row r="566" spans="2:40" ht="25.5" customHeight="1">
      <c r="B566" s="1727"/>
      <c r="C566" s="1728"/>
      <c r="D566" s="1728"/>
      <c r="E566" s="1729"/>
      <c r="F566" s="1615" t="s">
        <v>504</v>
      </c>
      <c r="G566" s="1615"/>
      <c r="H566" s="1615"/>
      <c r="I566" s="1615"/>
      <c r="J566" s="1615"/>
      <c r="K566" s="1616"/>
      <c r="L566" s="1662" t="s">
        <v>5936</v>
      </c>
      <c r="M566" s="1663"/>
      <c r="N566" s="1663"/>
      <c r="O566" s="1664"/>
      <c r="P566" s="1665" t="s">
        <v>523</v>
      </c>
      <c r="Q566" s="1666"/>
      <c r="R566" s="1666"/>
      <c r="S566" s="1666"/>
      <c r="T566" s="1666"/>
      <c r="U566" s="1666"/>
      <c r="V566" s="1666"/>
      <c r="W566" s="1666"/>
      <c r="X566" s="1666"/>
      <c r="Y566" s="1666"/>
      <c r="Z566" s="1666"/>
      <c r="AA566" s="1666"/>
      <c r="AB566" s="1666"/>
      <c r="AC566" s="1666"/>
      <c r="AD566" s="1666"/>
      <c r="AE566" s="1666"/>
      <c r="AF566" s="1666"/>
      <c r="AG566" s="1666"/>
      <c r="AH566" s="1666"/>
      <c r="AI566" s="1666"/>
      <c r="AJ566" s="1666"/>
      <c r="AK566" s="1666"/>
      <c r="AL566" s="1667"/>
    </row>
    <row r="567" spans="2:40" ht="25.5" customHeight="1">
      <c r="B567" s="1730"/>
      <c r="C567" s="1731"/>
      <c r="D567" s="1731"/>
      <c r="E567" s="1732"/>
      <c r="F567" s="1619"/>
      <c r="G567" s="1619"/>
      <c r="H567" s="1619"/>
      <c r="I567" s="1619"/>
      <c r="J567" s="1619"/>
      <c r="K567" s="1620"/>
      <c r="L567" s="1393"/>
      <c r="M567" s="981"/>
      <c r="N567" s="981"/>
      <c r="O567" s="1275"/>
      <c r="P567" s="394" t="s">
        <v>75</v>
      </c>
      <c r="Q567" s="981"/>
      <c r="R567" s="981"/>
      <c r="S567" s="981"/>
      <c r="T567" s="981"/>
      <c r="U567" s="1487" t="s">
        <v>7</v>
      </c>
      <c r="V567" s="1299"/>
      <c r="W567" s="1433" t="s">
        <v>524</v>
      </c>
      <c r="X567" s="1267"/>
      <c r="Y567" s="1267"/>
      <c r="Z567" s="1267"/>
      <c r="AA567" s="1267"/>
      <c r="AB567" s="1267"/>
      <c r="AC567" s="1267"/>
      <c r="AD567" s="1267"/>
      <c r="AE567" s="1267"/>
      <c r="AF567" s="1267"/>
      <c r="AG567" s="1267"/>
      <c r="AH567" s="1267"/>
      <c r="AI567" s="1267"/>
      <c r="AJ567" s="1267"/>
      <c r="AK567" s="1267"/>
      <c r="AL567" s="1268"/>
      <c r="AN567" s="458" t="s">
        <v>5178</v>
      </c>
    </row>
    <row r="568" spans="2:40" ht="25.5" customHeight="1">
      <c r="B568" s="1724" t="s">
        <v>5171</v>
      </c>
      <c r="C568" s="1725"/>
      <c r="D568" s="1725"/>
      <c r="E568" s="1726"/>
      <c r="F568" s="1602" t="s">
        <v>505</v>
      </c>
      <c r="G568" s="1602"/>
      <c r="H568" s="1602"/>
      <c r="I568" s="1602"/>
      <c r="J568" s="1602"/>
      <c r="K568" s="1603"/>
      <c r="L568" s="1390"/>
      <c r="M568" s="1007"/>
      <c r="N568" s="1007"/>
      <c r="O568" s="1007"/>
      <c r="P568" s="1007"/>
      <c r="Q568" s="1007"/>
      <c r="R568" s="1007"/>
      <c r="S568" s="1008"/>
      <c r="T568" s="1009" t="s">
        <v>521</v>
      </c>
      <c r="U568" s="1009"/>
      <c r="V568" s="1009"/>
      <c r="W568" s="1009"/>
      <c r="X568" s="1009"/>
      <c r="Y568" s="1009"/>
      <c r="Z568" s="1009"/>
      <c r="AA568" s="1009"/>
      <c r="AB568" s="1009"/>
      <c r="AC568" s="1009"/>
      <c r="AD568" s="1009"/>
      <c r="AE568" s="1009"/>
      <c r="AF568" s="1009"/>
      <c r="AG568" s="1009"/>
      <c r="AH568" s="1009"/>
      <c r="AI568" s="1009"/>
      <c r="AJ568" s="1009"/>
      <c r="AK568" s="1009"/>
      <c r="AL568" s="1010"/>
    </row>
    <row r="569" spans="2:40" ht="25.5" hidden="1" customHeight="1">
      <c r="B569" s="1727"/>
      <c r="C569" s="1728"/>
      <c r="D569" s="1728"/>
      <c r="E569" s="1729"/>
      <c r="F569" s="1606"/>
      <c r="G569" s="1606"/>
      <c r="H569" s="1606"/>
      <c r="I569" s="1606"/>
      <c r="J569" s="1606"/>
      <c r="K569" s="1607"/>
      <c r="L569" s="1376" t="s">
        <v>406</v>
      </c>
      <c r="M569" s="1000"/>
      <c r="N569" s="1001"/>
      <c r="O569" s="315" t="s">
        <v>407</v>
      </c>
      <c r="P569" s="315" t="s">
        <v>407</v>
      </c>
      <c r="Q569" s="315" t="s">
        <v>407</v>
      </c>
      <c r="R569" s="315" t="s">
        <v>407</v>
      </c>
      <c r="S569" s="315" t="s">
        <v>407</v>
      </c>
      <c r="T569" s="315" t="s">
        <v>407</v>
      </c>
      <c r="U569" s="315" t="s">
        <v>407</v>
      </c>
      <c r="V569" s="315" t="s">
        <v>407</v>
      </c>
      <c r="W569" s="315" t="s">
        <v>407</v>
      </c>
      <c r="X569" s="315" t="s">
        <v>407</v>
      </c>
      <c r="Y569" s="1486"/>
      <c r="Z569" s="940"/>
      <c r="AA569" s="940"/>
      <c r="AB569" s="940"/>
      <c r="AC569" s="940"/>
      <c r="AD569" s="940"/>
      <c r="AE569" s="940"/>
      <c r="AF569" s="940"/>
      <c r="AG569" s="940"/>
      <c r="AH569" s="940"/>
      <c r="AI569" s="940"/>
      <c r="AJ569" s="940"/>
      <c r="AK569" s="940"/>
      <c r="AL569" s="941"/>
    </row>
    <row r="570" spans="2:40" ht="25.5" customHeight="1">
      <c r="B570" s="1727"/>
      <c r="C570" s="1728"/>
      <c r="D570" s="1728"/>
      <c r="E570" s="1729"/>
      <c r="F570" s="1588" t="s">
        <v>8</v>
      </c>
      <c r="G570" s="1588"/>
      <c r="H570" s="1588"/>
      <c r="I570" s="1588"/>
      <c r="J570" s="1588"/>
      <c r="K570" s="1589"/>
      <c r="L570" s="1393"/>
      <c r="M570" s="981"/>
      <c r="N570" s="1275"/>
      <c r="O570" s="1393"/>
      <c r="P570" s="1275"/>
      <c r="Q570" s="399" t="s">
        <v>400</v>
      </c>
      <c r="R570" s="1393"/>
      <c r="S570" s="1275"/>
      <c r="T570" s="397" t="s">
        <v>401</v>
      </c>
      <c r="U570" s="1393"/>
      <c r="V570" s="1275"/>
      <c r="W570" s="397" t="s">
        <v>402</v>
      </c>
      <c r="X570" s="940"/>
      <c r="Y570" s="940"/>
      <c r="Z570" s="940"/>
      <c r="AA570" s="940"/>
      <c r="AB570" s="940"/>
      <c r="AC570" s="940"/>
      <c r="AD570" s="940"/>
      <c r="AE570" s="940"/>
      <c r="AF570" s="940"/>
      <c r="AG570" s="940"/>
      <c r="AH570" s="940"/>
      <c r="AI570" s="940"/>
      <c r="AJ570" s="940"/>
      <c r="AK570" s="940"/>
      <c r="AL570" s="941"/>
    </row>
    <row r="571" spans="2:40" ht="25.5" customHeight="1">
      <c r="B571" s="1727"/>
      <c r="C571" s="1728"/>
      <c r="D571" s="1728"/>
      <c r="E571" s="1729"/>
      <c r="F571" s="1588" t="s">
        <v>449</v>
      </c>
      <c r="G571" s="1588"/>
      <c r="H571" s="1588"/>
      <c r="I571" s="1588"/>
      <c r="J571" s="1588"/>
      <c r="K571" s="1589"/>
      <c r="L571" s="1393"/>
      <c r="M571" s="981"/>
      <c r="N571" s="981"/>
      <c r="O571" s="1275"/>
      <c r="P571" s="1661"/>
      <c r="Q571" s="1661"/>
      <c r="R571" s="1661"/>
      <c r="S571" s="1661"/>
      <c r="T571" s="1661"/>
      <c r="U571" s="1661"/>
      <c r="V571" s="1661"/>
      <c r="W571" s="1661"/>
      <c r="X571" s="1661"/>
      <c r="Y571" s="1661"/>
      <c r="Z571" s="1661"/>
      <c r="AA571" s="1661"/>
      <c r="AB571" s="1661"/>
      <c r="AC571" s="1661"/>
      <c r="AD571" s="1661"/>
      <c r="AE571" s="1661"/>
      <c r="AF571" s="1661"/>
      <c r="AG571" s="1661"/>
      <c r="AH571" s="1661"/>
      <c r="AI571" s="1661"/>
      <c r="AJ571" s="1661"/>
      <c r="AK571" s="1661"/>
      <c r="AL571" s="1661"/>
    </row>
    <row r="572" spans="2:40" ht="25.5" customHeight="1">
      <c r="B572" s="1727"/>
      <c r="C572" s="1728"/>
      <c r="D572" s="1728"/>
      <c r="E572" s="1729"/>
      <c r="F572" s="1588" t="s">
        <v>463</v>
      </c>
      <c r="G572" s="1588"/>
      <c r="H572" s="1588"/>
      <c r="I572" s="1588"/>
      <c r="J572" s="1588"/>
      <c r="K572" s="1589"/>
      <c r="L572" s="1468"/>
      <c r="M572" s="1641"/>
      <c r="N572" s="1641"/>
      <c r="O572" s="1641"/>
      <c r="P572" s="1658"/>
      <c r="Q572" s="1659"/>
      <c r="R572" s="1659"/>
      <c r="S572" s="1659"/>
      <c r="T572" s="1659"/>
      <c r="U572" s="1659"/>
      <c r="V572" s="1659"/>
      <c r="W572" s="1659"/>
      <c r="X572" s="1659"/>
      <c r="Y572" s="1659"/>
      <c r="Z572" s="1659"/>
      <c r="AA572" s="1659"/>
      <c r="AB572" s="1659"/>
      <c r="AC572" s="1659"/>
      <c r="AD572" s="1659"/>
      <c r="AE572" s="1659"/>
      <c r="AF572" s="1659"/>
      <c r="AG572" s="1659"/>
      <c r="AH572" s="1659"/>
      <c r="AI572" s="1659"/>
      <c r="AJ572" s="1659"/>
      <c r="AK572" s="1659"/>
      <c r="AL572" s="1660"/>
    </row>
    <row r="573" spans="2:40" ht="25.5" customHeight="1">
      <c r="B573" s="1727"/>
      <c r="C573" s="1728"/>
      <c r="D573" s="1728"/>
      <c r="E573" s="1729"/>
      <c r="F573" s="1588" t="s">
        <v>522</v>
      </c>
      <c r="G573" s="1588"/>
      <c r="H573" s="1588"/>
      <c r="I573" s="1588"/>
      <c r="J573" s="1588"/>
      <c r="K573" s="1589"/>
      <c r="L573" s="1393"/>
      <c r="M573" s="981"/>
      <c r="N573" s="981"/>
      <c r="O573" s="1275"/>
      <c r="P573" s="1658"/>
      <c r="Q573" s="1659"/>
      <c r="R573" s="1659"/>
      <c r="S573" s="1659"/>
      <c r="T573" s="1659"/>
      <c r="U573" s="1659"/>
      <c r="V573" s="1659"/>
      <c r="W573" s="1659"/>
      <c r="X573" s="1659"/>
      <c r="Y573" s="1659"/>
      <c r="Z573" s="1659"/>
      <c r="AA573" s="1659"/>
      <c r="AB573" s="1659"/>
      <c r="AC573" s="1659"/>
      <c r="AD573" s="1659"/>
      <c r="AE573" s="1659"/>
      <c r="AF573" s="1659"/>
      <c r="AG573" s="1659"/>
      <c r="AH573" s="1659"/>
      <c r="AI573" s="1659"/>
      <c r="AJ573" s="1659"/>
      <c r="AK573" s="1659"/>
      <c r="AL573" s="1660"/>
    </row>
    <row r="574" spans="2:40" ht="25.5" customHeight="1">
      <c r="B574" s="1727"/>
      <c r="C574" s="1728"/>
      <c r="D574" s="1728"/>
      <c r="E574" s="1729"/>
      <c r="F574" s="1615" t="s">
        <v>504</v>
      </c>
      <c r="G574" s="1615"/>
      <c r="H574" s="1615"/>
      <c r="I574" s="1615"/>
      <c r="J574" s="1615"/>
      <c r="K574" s="1616"/>
      <c r="L574" s="1662" t="s">
        <v>5936</v>
      </c>
      <c r="M574" s="1663"/>
      <c r="N574" s="1663"/>
      <c r="O574" s="1664"/>
      <c r="P574" s="1665" t="s">
        <v>523</v>
      </c>
      <c r="Q574" s="1666"/>
      <c r="R574" s="1666"/>
      <c r="S574" s="1666"/>
      <c r="T574" s="1666"/>
      <c r="U574" s="1666"/>
      <c r="V574" s="1666"/>
      <c r="W574" s="1666"/>
      <c r="X574" s="1666"/>
      <c r="Y574" s="1666"/>
      <c r="Z574" s="1666"/>
      <c r="AA574" s="1666"/>
      <c r="AB574" s="1666"/>
      <c r="AC574" s="1666"/>
      <c r="AD574" s="1666"/>
      <c r="AE574" s="1666"/>
      <c r="AF574" s="1666"/>
      <c r="AG574" s="1666"/>
      <c r="AH574" s="1666"/>
      <c r="AI574" s="1666"/>
      <c r="AJ574" s="1666"/>
      <c r="AK574" s="1666"/>
      <c r="AL574" s="1667"/>
    </row>
    <row r="575" spans="2:40" ht="25.5" customHeight="1">
      <c r="B575" s="1730"/>
      <c r="C575" s="1731"/>
      <c r="D575" s="1731"/>
      <c r="E575" s="1732"/>
      <c r="F575" s="1619"/>
      <c r="G575" s="1619"/>
      <c r="H575" s="1619"/>
      <c r="I575" s="1619"/>
      <c r="J575" s="1619"/>
      <c r="K575" s="1620"/>
      <c r="L575" s="1393"/>
      <c r="M575" s="981"/>
      <c r="N575" s="981"/>
      <c r="O575" s="1275"/>
      <c r="P575" s="394" t="s">
        <v>75</v>
      </c>
      <c r="Q575" s="981"/>
      <c r="R575" s="981"/>
      <c r="S575" s="981"/>
      <c r="T575" s="981"/>
      <c r="U575" s="1487" t="s">
        <v>7</v>
      </c>
      <c r="V575" s="1299"/>
      <c r="W575" s="1433" t="s">
        <v>524</v>
      </c>
      <c r="X575" s="1267"/>
      <c r="Y575" s="1267"/>
      <c r="Z575" s="1267"/>
      <c r="AA575" s="1267"/>
      <c r="AB575" s="1267"/>
      <c r="AC575" s="1267"/>
      <c r="AD575" s="1267"/>
      <c r="AE575" s="1267"/>
      <c r="AF575" s="1267"/>
      <c r="AG575" s="1267"/>
      <c r="AH575" s="1267"/>
      <c r="AI575" s="1267"/>
      <c r="AJ575" s="1267"/>
      <c r="AK575" s="1267"/>
      <c r="AL575" s="1268"/>
      <c r="AN575" s="458" t="s">
        <v>5178</v>
      </c>
    </row>
    <row r="576" spans="2:40" ht="25.5" customHeight="1">
      <c r="B576" s="1724" t="s">
        <v>5172</v>
      </c>
      <c r="C576" s="1725"/>
      <c r="D576" s="1725"/>
      <c r="E576" s="1726"/>
      <c r="F576" s="1602" t="s">
        <v>505</v>
      </c>
      <c r="G576" s="1602"/>
      <c r="H576" s="1602"/>
      <c r="I576" s="1602"/>
      <c r="J576" s="1602"/>
      <c r="K576" s="1603"/>
      <c r="L576" s="1390"/>
      <c r="M576" s="1007"/>
      <c r="N576" s="1007"/>
      <c r="O576" s="1007"/>
      <c r="P576" s="1007"/>
      <c r="Q576" s="1007"/>
      <c r="R576" s="1007"/>
      <c r="S576" s="1008"/>
      <c r="T576" s="1009" t="s">
        <v>521</v>
      </c>
      <c r="U576" s="1009"/>
      <c r="V576" s="1009"/>
      <c r="W576" s="1009"/>
      <c r="X576" s="1009"/>
      <c r="Y576" s="1009"/>
      <c r="Z576" s="1009"/>
      <c r="AA576" s="1009"/>
      <c r="AB576" s="1009"/>
      <c r="AC576" s="1009"/>
      <c r="AD576" s="1009"/>
      <c r="AE576" s="1009"/>
      <c r="AF576" s="1009"/>
      <c r="AG576" s="1009"/>
      <c r="AH576" s="1009"/>
      <c r="AI576" s="1009"/>
      <c r="AJ576" s="1009"/>
      <c r="AK576" s="1009"/>
      <c r="AL576" s="1010"/>
    </row>
    <row r="577" spans="2:40" ht="25.5" hidden="1" customHeight="1">
      <c r="B577" s="1727"/>
      <c r="C577" s="1728"/>
      <c r="D577" s="1728"/>
      <c r="E577" s="1729"/>
      <c r="F577" s="1606"/>
      <c r="G577" s="1606"/>
      <c r="H577" s="1606"/>
      <c r="I577" s="1606"/>
      <c r="J577" s="1606"/>
      <c r="K577" s="1607"/>
      <c r="L577" s="1376" t="s">
        <v>406</v>
      </c>
      <c r="M577" s="1000"/>
      <c r="N577" s="1001"/>
      <c r="O577" s="315" t="s">
        <v>407</v>
      </c>
      <c r="P577" s="315" t="s">
        <v>407</v>
      </c>
      <c r="Q577" s="315" t="s">
        <v>407</v>
      </c>
      <c r="R577" s="315" t="s">
        <v>407</v>
      </c>
      <c r="S577" s="315" t="s">
        <v>407</v>
      </c>
      <c r="T577" s="315" t="s">
        <v>407</v>
      </c>
      <c r="U577" s="315" t="s">
        <v>407</v>
      </c>
      <c r="V577" s="315" t="s">
        <v>407</v>
      </c>
      <c r="W577" s="315" t="s">
        <v>407</v>
      </c>
      <c r="X577" s="315" t="s">
        <v>407</v>
      </c>
      <c r="Y577" s="1486"/>
      <c r="Z577" s="940"/>
      <c r="AA577" s="940"/>
      <c r="AB577" s="940"/>
      <c r="AC577" s="940"/>
      <c r="AD577" s="940"/>
      <c r="AE577" s="940"/>
      <c r="AF577" s="940"/>
      <c r="AG577" s="940"/>
      <c r="AH577" s="940"/>
      <c r="AI577" s="940"/>
      <c r="AJ577" s="940"/>
      <c r="AK577" s="940"/>
      <c r="AL577" s="941"/>
    </row>
    <row r="578" spans="2:40" ht="25.5" customHeight="1">
      <c r="B578" s="1727"/>
      <c r="C578" s="1728"/>
      <c r="D578" s="1728"/>
      <c r="E578" s="1729"/>
      <c r="F578" s="1588" t="s">
        <v>8</v>
      </c>
      <c r="G578" s="1588"/>
      <c r="H578" s="1588"/>
      <c r="I578" s="1588"/>
      <c r="J578" s="1588"/>
      <c r="K578" s="1589"/>
      <c r="L578" s="1393"/>
      <c r="M578" s="981"/>
      <c r="N578" s="1275"/>
      <c r="O578" s="1393"/>
      <c r="P578" s="1275"/>
      <c r="Q578" s="399" t="s">
        <v>400</v>
      </c>
      <c r="R578" s="1393"/>
      <c r="S578" s="1275"/>
      <c r="T578" s="397" t="s">
        <v>401</v>
      </c>
      <c r="U578" s="1393"/>
      <c r="V578" s="1275"/>
      <c r="W578" s="397" t="s">
        <v>402</v>
      </c>
      <c r="X578" s="940"/>
      <c r="Y578" s="940"/>
      <c r="Z578" s="940"/>
      <c r="AA578" s="940"/>
      <c r="AB578" s="940"/>
      <c r="AC578" s="940"/>
      <c r="AD578" s="940"/>
      <c r="AE578" s="940"/>
      <c r="AF578" s="940"/>
      <c r="AG578" s="940"/>
      <c r="AH578" s="940"/>
      <c r="AI578" s="940"/>
      <c r="AJ578" s="940"/>
      <c r="AK578" s="940"/>
      <c r="AL578" s="941"/>
    </row>
    <row r="579" spans="2:40" ht="25.5" customHeight="1">
      <c r="B579" s="1727"/>
      <c r="C579" s="1728"/>
      <c r="D579" s="1728"/>
      <c r="E579" s="1729"/>
      <c r="F579" s="1588" t="s">
        <v>449</v>
      </c>
      <c r="G579" s="1588"/>
      <c r="H579" s="1588"/>
      <c r="I579" s="1588"/>
      <c r="J579" s="1588"/>
      <c r="K579" s="1589"/>
      <c r="L579" s="1393"/>
      <c r="M579" s="981"/>
      <c r="N579" s="981"/>
      <c r="O579" s="1275"/>
      <c r="P579" s="1486"/>
      <c r="Q579" s="940"/>
      <c r="R579" s="940"/>
      <c r="S579" s="940"/>
      <c r="T579" s="940"/>
      <c r="U579" s="940"/>
      <c r="V579" s="940"/>
      <c r="W579" s="940"/>
      <c r="X579" s="940"/>
      <c r="Y579" s="940"/>
      <c r="Z579" s="940"/>
      <c r="AA579" s="940"/>
      <c r="AB579" s="940"/>
      <c r="AC579" s="940"/>
      <c r="AD579" s="940"/>
      <c r="AE579" s="940"/>
      <c r="AF579" s="940"/>
      <c r="AG579" s="940"/>
      <c r="AH579" s="940"/>
      <c r="AI579" s="940"/>
      <c r="AJ579" s="940"/>
      <c r="AK579" s="940"/>
      <c r="AL579" s="941"/>
    </row>
    <row r="580" spans="2:40" ht="25.5" customHeight="1">
      <c r="B580" s="1727"/>
      <c r="C580" s="1728"/>
      <c r="D580" s="1728"/>
      <c r="E580" s="1729"/>
      <c r="F580" s="1588" t="s">
        <v>463</v>
      </c>
      <c r="G580" s="1588"/>
      <c r="H580" s="1588"/>
      <c r="I580" s="1588"/>
      <c r="J580" s="1588"/>
      <c r="K580" s="1589"/>
      <c r="L580" s="1468"/>
      <c r="M580" s="1641"/>
      <c r="N580" s="1641"/>
      <c r="O580" s="1641"/>
      <c r="P580" s="1658"/>
      <c r="Q580" s="1659"/>
      <c r="R580" s="1659"/>
      <c r="S580" s="1659"/>
      <c r="T580" s="1659"/>
      <c r="U580" s="1659"/>
      <c r="V580" s="1659"/>
      <c r="W580" s="1659"/>
      <c r="X580" s="1659"/>
      <c r="Y580" s="1659"/>
      <c r="Z580" s="1659"/>
      <c r="AA580" s="1659"/>
      <c r="AB580" s="1659"/>
      <c r="AC580" s="1659"/>
      <c r="AD580" s="1659"/>
      <c r="AE580" s="1659"/>
      <c r="AF580" s="1659"/>
      <c r="AG580" s="1659"/>
      <c r="AH580" s="1659"/>
      <c r="AI580" s="1659"/>
      <c r="AJ580" s="1659"/>
      <c r="AK580" s="1659"/>
      <c r="AL580" s="1660"/>
    </row>
    <row r="581" spans="2:40" ht="25.5" customHeight="1">
      <c r="B581" s="1727"/>
      <c r="C581" s="1728"/>
      <c r="D581" s="1728"/>
      <c r="E581" s="1729"/>
      <c r="F581" s="1588" t="s">
        <v>522</v>
      </c>
      <c r="G581" s="1588"/>
      <c r="H581" s="1588"/>
      <c r="I581" s="1588"/>
      <c r="J581" s="1588"/>
      <c r="K581" s="1589"/>
      <c r="L581" s="1393"/>
      <c r="M581" s="981"/>
      <c r="N581" s="981"/>
      <c r="O581" s="1275"/>
      <c r="P581" s="1658"/>
      <c r="Q581" s="1659"/>
      <c r="R581" s="1659"/>
      <c r="S581" s="1659"/>
      <c r="T581" s="1659"/>
      <c r="U581" s="1659"/>
      <c r="V581" s="1659"/>
      <c r="W581" s="1659"/>
      <c r="X581" s="1659"/>
      <c r="Y581" s="1659"/>
      <c r="Z581" s="1659"/>
      <c r="AA581" s="1659"/>
      <c r="AB581" s="1659"/>
      <c r="AC581" s="1659"/>
      <c r="AD581" s="1659"/>
      <c r="AE581" s="1659"/>
      <c r="AF581" s="1659"/>
      <c r="AG581" s="1659"/>
      <c r="AH581" s="1659"/>
      <c r="AI581" s="1659"/>
      <c r="AJ581" s="1659"/>
      <c r="AK581" s="1659"/>
      <c r="AL581" s="1660"/>
    </row>
    <row r="582" spans="2:40" ht="25.5" customHeight="1">
      <c r="B582" s="1727"/>
      <c r="C582" s="1728"/>
      <c r="D582" s="1728"/>
      <c r="E582" s="1729"/>
      <c r="F582" s="1615" t="s">
        <v>504</v>
      </c>
      <c r="G582" s="1615"/>
      <c r="H582" s="1615"/>
      <c r="I582" s="1615"/>
      <c r="J582" s="1615"/>
      <c r="K582" s="1616"/>
      <c r="L582" s="1662" t="s">
        <v>5936</v>
      </c>
      <c r="M582" s="1663"/>
      <c r="N582" s="1663"/>
      <c r="O582" s="1664"/>
      <c r="P582" s="1665" t="s">
        <v>523</v>
      </c>
      <c r="Q582" s="1666"/>
      <c r="R582" s="1666"/>
      <c r="S582" s="1666"/>
      <c r="T582" s="1666"/>
      <c r="U582" s="1666"/>
      <c r="V582" s="1666"/>
      <c r="W582" s="1666"/>
      <c r="X582" s="1666"/>
      <c r="Y582" s="1666"/>
      <c r="Z582" s="1666"/>
      <c r="AA582" s="1666"/>
      <c r="AB582" s="1666"/>
      <c r="AC582" s="1666"/>
      <c r="AD582" s="1666"/>
      <c r="AE582" s="1666"/>
      <c r="AF582" s="1666"/>
      <c r="AG582" s="1666"/>
      <c r="AH582" s="1666"/>
      <c r="AI582" s="1666"/>
      <c r="AJ582" s="1666"/>
      <c r="AK582" s="1666"/>
      <c r="AL582" s="1667"/>
    </row>
    <row r="583" spans="2:40" ht="25.5" customHeight="1">
      <c r="B583" s="1730"/>
      <c r="C583" s="1731"/>
      <c r="D583" s="1731"/>
      <c r="E583" s="1732"/>
      <c r="F583" s="1619"/>
      <c r="G583" s="1619"/>
      <c r="H583" s="1619"/>
      <c r="I583" s="1619"/>
      <c r="J583" s="1619"/>
      <c r="K583" s="1620"/>
      <c r="L583" s="1393"/>
      <c r="M583" s="981"/>
      <c r="N583" s="981"/>
      <c r="O583" s="1275"/>
      <c r="P583" s="394" t="s">
        <v>75</v>
      </c>
      <c r="Q583" s="981"/>
      <c r="R583" s="981"/>
      <c r="S583" s="981"/>
      <c r="T583" s="981"/>
      <c r="U583" s="1487" t="s">
        <v>7</v>
      </c>
      <c r="V583" s="1299"/>
      <c r="W583" s="1433" t="s">
        <v>524</v>
      </c>
      <c r="X583" s="1267"/>
      <c r="Y583" s="1267"/>
      <c r="Z583" s="1267"/>
      <c r="AA583" s="1267"/>
      <c r="AB583" s="1267"/>
      <c r="AC583" s="1267"/>
      <c r="AD583" s="1267"/>
      <c r="AE583" s="1267"/>
      <c r="AF583" s="1267"/>
      <c r="AG583" s="1267"/>
      <c r="AH583" s="1267"/>
      <c r="AI583" s="1267"/>
      <c r="AJ583" s="1267"/>
      <c r="AK583" s="1267"/>
      <c r="AL583" s="1268"/>
      <c r="AN583" s="458" t="s">
        <v>5178</v>
      </c>
    </row>
    <row r="584" spans="2:40" ht="25.5" customHeight="1">
      <c r="B584" s="1724" t="s">
        <v>5173</v>
      </c>
      <c r="C584" s="1725"/>
      <c r="D584" s="1725"/>
      <c r="E584" s="1726"/>
      <c r="F584" s="1602" t="s">
        <v>505</v>
      </c>
      <c r="G584" s="1602"/>
      <c r="H584" s="1602"/>
      <c r="I584" s="1602"/>
      <c r="J584" s="1602"/>
      <c r="K584" s="1603"/>
      <c r="L584" s="1390"/>
      <c r="M584" s="1007"/>
      <c r="N584" s="1007"/>
      <c r="O584" s="1007"/>
      <c r="P584" s="1007"/>
      <c r="Q584" s="1007"/>
      <c r="R584" s="1007"/>
      <c r="S584" s="1008"/>
      <c r="T584" s="1009" t="s">
        <v>521</v>
      </c>
      <c r="U584" s="1009"/>
      <c r="V584" s="1009"/>
      <c r="W584" s="1009"/>
      <c r="X584" s="1009"/>
      <c r="Y584" s="1009"/>
      <c r="Z584" s="1009"/>
      <c r="AA584" s="1009"/>
      <c r="AB584" s="1009"/>
      <c r="AC584" s="1009"/>
      <c r="AD584" s="1009"/>
      <c r="AE584" s="1009"/>
      <c r="AF584" s="1009"/>
      <c r="AG584" s="1009"/>
      <c r="AH584" s="1009"/>
      <c r="AI584" s="1009"/>
      <c r="AJ584" s="1009"/>
      <c r="AK584" s="1009"/>
      <c r="AL584" s="1010"/>
    </row>
    <row r="585" spans="2:40" ht="25.5" hidden="1" customHeight="1">
      <c r="B585" s="1727"/>
      <c r="C585" s="1728"/>
      <c r="D585" s="1728"/>
      <c r="E585" s="1729"/>
      <c r="F585" s="1606"/>
      <c r="G585" s="1606"/>
      <c r="H585" s="1606"/>
      <c r="I585" s="1606"/>
      <c r="J585" s="1606"/>
      <c r="K585" s="1607"/>
      <c r="L585" s="1376" t="s">
        <v>406</v>
      </c>
      <c r="M585" s="1000"/>
      <c r="N585" s="1001"/>
      <c r="O585" s="315" t="s">
        <v>407</v>
      </c>
      <c r="P585" s="315" t="s">
        <v>407</v>
      </c>
      <c r="Q585" s="315" t="s">
        <v>407</v>
      </c>
      <c r="R585" s="315" t="s">
        <v>407</v>
      </c>
      <c r="S585" s="315" t="s">
        <v>407</v>
      </c>
      <c r="T585" s="315" t="s">
        <v>407</v>
      </c>
      <c r="U585" s="315" t="s">
        <v>407</v>
      </c>
      <c r="V585" s="315" t="s">
        <v>407</v>
      </c>
      <c r="W585" s="315" t="s">
        <v>407</v>
      </c>
      <c r="X585" s="315" t="s">
        <v>407</v>
      </c>
      <c r="Y585" s="1486"/>
      <c r="Z585" s="940"/>
      <c r="AA585" s="940"/>
      <c r="AB585" s="940"/>
      <c r="AC585" s="940"/>
      <c r="AD585" s="940"/>
      <c r="AE585" s="940"/>
      <c r="AF585" s="940"/>
      <c r="AG585" s="940"/>
      <c r="AH585" s="940"/>
      <c r="AI585" s="940"/>
      <c r="AJ585" s="940"/>
      <c r="AK585" s="940"/>
      <c r="AL585" s="941"/>
    </row>
    <row r="586" spans="2:40" ht="25.5" customHeight="1">
      <c r="B586" s="1727"/>
      <c r="C586" s="1728"/>
      <c r="D586" s="1728"/>
      <c r="E586" s="1729"/>
      <c r="F586" s="1588" t="s">
        <v>8</v>
      </c>
      <c r="G586" s="1588"/>
      <c r="H586" s="1588"/>
      <c r="I586" s="1588"/>
      <c r="J586" s="1588"/>
      <c r="K586" s="1589"/>
      <c r="L586" s="1393"/>
      <c r="M586" s="981"/>
      <c r="N586" s="1275"/>
      <c r="O586" s="1393"/>
      <c r="P586" s="1275"/>
      <c r="Q586" s="399" t="s">
        <v>400</v>
      </c>
      <c r="R586" s="1393"/>
      <c r="S586" s="1275"/>
      <c r="T586" s="397" t="s">
        <v>401</v>
      </c>
      <c r="U586" s="1393"/>
      <c r="V586" s="1275"/>
      <c r="W586" s="397" t="s">
        <v>402</v>
      </c>
      <c r="X586" s="940"/>
      <c r="Y586" s="940"/>
      <c r="Z586" s="940"/>
      <c r="AA586" s="940"/>
      <c r="AB586" s="940"/>
      <c r="AC586" s="940"/>
      <c r="AD586" s="940"/>
      <c r="AE586" s="940"/>
      <c r="AF586" s="940"/>
      <c r="AG586" s="940"/>
      <c r="AH586" s="940"/>
      <c r="AI586" s="940"/>
      <c r="AJ586" s="940"/>
      <c r="AK586" s="940"/>
      <c r="AL586" s="941"/>
    </row>
    <row r="587" spans="2:40" ht="25.5" customHeight="1">
      <c r="B587" s="1727"/>
      <c r="C587" s="1728"/>
      <c r="D587" s="1728"/>
      <c r="E587" s="1729"/>
      <c r="F587" s="1588" t="s">
        <v>449</v>
      </c>
      <c r="G587" s="1588"/>
      <c r="H587" s="1588"/>
      <c r="I587" s="1588"/>
      <c r="J587" s="1588"/>
      <c r="K587" s="1589"/>
      <c r="L587" s="1393"/>
      <c r="M587" s="981"/>
      <c r="N587" s="981"/>
      <c r="O587" s="1275"/>
      <c r="P587" s="1486"/>
      <c r="Q587" s="940"/>
      <c r="R587" s="940"/>
      <c r="S587" s="940"/>
      <c r="T587" s="940"/>
      <c r="U587" s="940"/>
      <c r="V587" s="940"/>
      <c r="W587" s="940"/>
      <c r="X587" s="940"/>
      <c r="Y587" s="940"/>
      <c r="Z587" s="940"/>
      <c r="AA587" s="940"/>
      <c r="AB587" s="940"/>
      <c r="AC587" s="940"/>
      <c r="AD587" s="940"/>
      <c r="AE587" s="940"/>
      <c r="AF587" s="940"/>
      <c r="AG587" s="940"/>
      <c r="AH587" s="940"/>
      <c r="AI587" s="940"/>
      <c r="AJ587" s="940"/>
      <c r="AK587" s="940"/>
      <c r="AL587" s="941"/>
    </row>
    <row r="588" spans="2:40" ht="25.5" customHeight="1">
      <c r="B588" s="1727"/>
      <c r="C588" s="1728"/>
      <c r="D588" s="1728"/>
      <c r="E588" s="1729"/>
      <c r="F588" s="1588" t="s">
        <v>463</v>
      </c>
      <c r="G588" s="1588"/>
      <c r="H588" s="1588"/>
      <c r="I588" s="1588"/>
      <c r="J588" s="1588"/>
      <c r="K588" s="1589"/>
      <c r="L588" s="1468"/>
      <c r="M588" s="1641"/>
      <c r="N588" s="1641"/>
      <c r="O588" s="1641"/>
      <c r="P588" s="1658"/>
      <c r="Q588" s="1659"/>
      <c r="R588" s="1659"/>
      <c r="S588" s="1659"/>
      <c r="T588" s="1659"/>
      <c r="U588" s="1659"/>
      <c r="V588" s="1659"/>
      <c r="W588" s="1659"/>
      <c r="X588" s="1659"/>
      <c r="Y588" s="1659"/>
      <c r="Z588" s="1659"/>
      <c r="AA588" s="1659"/>
      <c r="AB588" s="1659"/>
      <c r="AC588" s="1659"/>
      <c r="AD588" s="1659"/>
      <c r="AE588" s="1659"/>
      <c r="AF588" s="1659"/>
      <c r="AG588" s="1659"/>
      <c r="AH588" s="1659"/>
      <c r="AI588" s="1659"/>
      <c r="AJ588" s="1659"/>
      <c r="AK588" s="1659"/>
      <c r="AL588" s="1660"/>
    </row>
    <row r="589" spans="2:40" ht="25.5" customHeight="1">
      <c r="B589" s="1727"/>
      <c r="C589" s="1728"/>
      <c r="D589" s="1728"/>
      <c r="E589" s="1729"/>
      <c r="F589" s="1588" t="s">
        <v>522</v>
      </c>
      <c r="G589" s="1588"/>
      <c r="H589" s="1588"/>
      <c r="I589" s="1588"/>
      <c r="J589" s="1588"/>
      <c r="K589" s="1589"/>
      <c r="L589" s="1393"/>
      <c r="M589" s="981"/>
      <c r="N589" s="981"/>
      <c r="O589" s="1275"/>
      <c r="P589" s="1658"/>
      <c r="Q589" s="1659"/>
      <c r="R589" s="1659"/>
      <c r="S589" s="1659"/>
      <c r="T589" s="1659"/>
      <c r="U589" s="1659"/>
      <c r="V589" s="1659"/>
      <c r="W589" s="1659"/>
      <c r="X589" s="1659"/>
      <c r="Y589" s="1659"/>
      <c r="Z589" s="1659"/>
      <c r="AA589" s="1659"/>
      <c r="AB589" s="1659"/>
      <c r="AC589" s="1659"/>
      <c r="AD589" s="1659"/>
      <c r="AE589" s="1659"/>
      <c r="AF589" s="1659"/>
      <c r="AG589" s="1659"/>
      <c r="AH589" s="1659"/>
      <c r="AI589" s="1659"/>
      <c r="AJ589" s="1659"/>
      <c r="AK589" s="1659"/>
      <c r="AL589" s="1660"/>
    </row>
    <row r="590" spans="2:40" ht="25.5" customHeight="1">
      <c r="B590" s="1727"/>
      <c r="C590" s="1728"/>
      <c r="D590" s="1728"/>
      <c r="E590" s="1729"/>
      <c r="F590" s="1615" t="s">
        <v>504</v>
      </c>
      <c r="G590" s="1615"/>
      <c r="H590" s="1615"/>
      <c r="I590" s="1615"/>
      <c r="J590" s="1615"/>
      <c r="K590" s="1616"/>
      <c r="L590" s="1662" t="s">
        <v>5936</v>
      </c>
      <c r="M590" s="1663"/>
      <c r="N590" s="1663"/>
      <c r="O590" s="1664"/>
      <c r="P590" s="1665" t="s">
        <v>523</v>
      </c>
      <c r="Q590" s="1666"/>
      <c r="R590" s="1666"/>
      <c r="S590" s="1666"/>
      <c r="T590" s="1666"/>
      <c r="U590" s="1666"/>
      <c r="V590" s="1666"/>
      <c r="W590" s="1666"/>
      <c r="X590" s="1666"/>
      <c r="Y590" s="1666"/>
      <c r="Z590" s="1666"/>
      <c r="AA590" s="1666"/>
      <c r="AB590" s="1666"/>
      <c r="AC590" s="1666"/>
      <c r="AD590" s="1666"/>
      <c r="AE590" s="1666"/>
      <c r="AF590" s="1666"/>
      <c r="AG590" s="1666"/>
      <c r="AH590" s="1666"/>
      <c r="AI590" s="1666"/>
      <c r="AJ590" s="1666"/>
      <c r="AK590" s="1666"/>
      <c r="AL590" s="1667"/>
    </row>
    <row r="591" spans="2:40" ht="25.5" customHeight="1">
      <c r="B591" s="1730"/>
      <c r="C591" s="1731"/>
      <c r="D591" s="1731"/>
      <c r="E591" s="1732"/>
      <c r="F591" s="1619"/>
      <c r="G591" s="1619"/>
      <c r="H591" s="1619"/>
      <c r="I591" s="1619"/>
      <c r="J591" s="1619"/>
      <c r="K591" s="1620"/>
      <c r="L591" s="1393"/>
      <c r="M591" s="981"/>
      <c r="N591" s="981"/>
      <c r="O591" s="1275"/>
      <c r="P591" s="394" t="s">
        <v>75</v>
      </c>
      <c r="Q591" s="981"/>
      <c r="R591" s="981"/>
      <c r="S591" s="981"/>
      <c r="T591" s="981"/>
      <c r="U591" s="1487" t="s">
        <v>7</v>
      </c>
      <c r="V591" s="1299"/>
      <c r="W591" s="1433" t="s">
        <v>524</v>
      </c>
      <c r="X591" s="1267"/>
      <c r="Y591" s="1267"/>
      <c r="Z591" s="1267"/>
      <c r="AA591" s="1267"/>
      <c r="AB591" s="1267"/>
      <c r="AC591" s="1267"/>
      <c r="AD591" s="1267"/>
      <c r="AE591" s="1267"/>
      <c r="AF591" s="1267"/>
      <c r="AG591" s="1267"/>
      <c r="AH591" s="1267"/>
      <c r="AI591" s="1267"/>
      <c r="AJ591" s="1267"/>
      <c r="AK591" s="1267"/>
      <c r="AL591" s="1268"/>
      <c r="AN591" s="458" t="s">
        <v>5178</v>
      </c>
    </row>
    <row r="592" spans="2:40" ht="25.5" customHeight="1">
      <c r="B592" s="1724" t="s">
        <v>5174</v>
      </c>
      <c r="C592" s="1725"/>
      <c r="D592" s="1725"/>
      <c r="E592" s="1726"/>
      <c r="F592" s="1602" t="s">
        <v>505</v>
      </c>
      <c r="G592" s="1602"/>
      <c r="H592" s="1602"/>
      <c r="I592" s="1602"/>
      <c r="J592" s="1602"/>
      <c r="K592" s="1603"/>
      <c r="L592" s="1390"/>
      <c r="M592" s="1007"/>
      <c r="N592" s="1007"/>
      <c r="O592" s="1007"/>
      <c r="P592" s="1007"/>
      <c r="Q592" s="1007"/>
      <c r="R592" s="1007"/>
      <c r="S592" s="1008"/>
      <c r="T592" s="1009" t="s">
        <v>521</v>
      </c>
      <c r="U592" s="1009"/>
      <c r="V592" s="1009"/>
      <c r="W592" s="1009"/>
      <c r="X592" s="1009"/>
      <c r="Y592" s="1009"/>
      <c r="Z592" s="1009"/>
      <c r="AA592" s="1009"/>
      <c r="AB592" s="1009"/>
      <c r="AC592" s="1009"/>
      <c r="AD592" s="1009"/>
      <c r="AE592" s="1009"/>
      <c r="AF592" s="1009"/>
      <c r="AG592" s="1009"/>
      <c r="AH592" s="1009"/>
      <c r="AI592" s="1009"/>
      <c r="AJ592" s="1009"/>
      <c r="AK592" s="1009"/>
      <c r="AL592" s="1010"/>
    </row>
    <row r="593" spans="2:40" ht="25.5" hidden="1" customHeight="1">
      <c r="B593" s="1727"/>
      <c r="C593" s="1728"/>
      <c r="D593" s="1728"/>
      <c r="E593" s="1729"/>
      <c r="F593" s="1606"/>
      <c r="G593" s="1606"/>
      <c r="H593" s="1606"/>
      <c r="I593" s="1606"/>
      <c r="J593" s="1606"/>
      <c r="K593" s="1607"/>
      <c r="L593" s="1376" t="s">
        <v>406</v>
      </c>
      <c r="M593" s="1000"/>
      <c r="N593" s="1001"/>
      <c r="O593" s="315" t="s">
        <v>407</v>
      </c>
      <c r="P593" s="315" t="s">
        <v>407</v>
      </c>
      <c r="Q593" s="315" t="s">
        <v>407</v>
      </c>
      <c r="R593" s="315" t="s">
        <v>407</v>
      </c>
      <c r="S593" s="315" t="s">
        <v>407</v>
      </c>
      <c r="T593" s="315" t="s">
        <v>407</v>
      </c>
      <c r="U593" s="315" t="s">
        <v>407</v>
      </c>
      <c r="V593" s="315" t="s">
        <v>407</v>
      </c>
      <c r="W593" s="315" t="s">
        <v>407</v>
      </c>
      <c r="X593" s="315" t="s">
        <v>407</v>
      </c>
      <c r="Y593" s="1486"/>
      <c r="Z593" s="940"/>
      <c r="AA593" s="940"/>
      <c r="AB593" s="940"/>
      <c r="AC593" s="940"/>
      <c r="AD593" s="940"/>
      <c r="AE593" s="940"/>
      <c r="AF593" s="940"/>
      <c r="AG593" s="940"/>
      <c r="AH593" s="940"/>
      <c r="AI593" s="940"/>
      <c r="AJ593" s="940"/>
      <c r="AK593" s="940"/>
      <c r="AL593" s="941"/>
    </row>
    <row r="594" spans="2:40" ht="25.5" customHeight="1">
      <c r="B594" s="1727"/>
      <c r="C594" s="1728"/>
      <c r="D594" s="1728"/>
      <c r="E594" s="1729"/>
      <c r="F594" s="1588" t="s">
        <v>8</v>
      </c>
      <c r="G594" s="1588"/>
      <c r="H594" s="1588"/>
      <c r="I594" s="1588"/>
      <c r="J594" s="1588"/>
      <c r="K594" s="1589"/>
      <c r="L594" s="1393"/>
      <c r="M594" s="981"/>
      <c r="N594" s="1275"/>
      <c r="O594" s="1393"/>
      <c r="P594" s="1275"/>
      <c r="Q594" s="399" t="s">
        <v>400</v>
      </c>
      <c r="R594" s="1393"/>
      <c r="S594" s="1275"/>
      <c r="T594" s="397" t="s">
        <v>401</v>
      </c>
      <c r="U594" s="1393"/>
      <c r="V594" s="1275"/>
      <c r="W594" s="397" t="s">
        <v>402</v>
      </c>
      <c r="X594" s="940"/>
      <c r="Y594" s="940"/>
      <c r="Z594" s="940"/>
      <c r="AA594" s="940"/>
      <c r="AB594" s="940"/>
      <c r="AC594" s="940"/>
      <c r="AD594" s="940"/>
      <c r="AE594" s="940"/>
      <c r="AF594" s="940"/>
      <c r="AG594" s="940"/>
      <c r="AH594" s="940"/>
      <c r="AI594" s="940"/>
      <c r="AJ594" s="940"/>
      <c r="AK594" s="940"/>
      <c r="AL594" s="941"/>
    </row>
    <row r="595" spans="2:40" ht="25.5" customHeight="1">
      <c r="B595" s="1727"/>
      <c r="C595" s="1728"/>
      <c r="D595" s="1728"/>
      <c r="E595" s="1729"/>
      <c r="F595" s="1588" t="s">
        <v>449</v>
      </c>
      <c r="G595" s="1588"/>
      <c r="H595" s="1588"/>
      <c r="I595" s="1588"/>
      <c r="J595" s="1588"/>
      <c r="K595" s="1589"/>
      <c r="L595" s="1393"/>
      <c r="M595" s="981"/>
      <c r="N595" s="981"/>
      <c r="O595" s="1275"/>
      <c r="P595" s="1486"/>
      <c r="Q595" s="940"/>
      <c r="R595" s="940"/>
      <c r="S595" s="940"/>
      <c r="T595" s="940"/>
      <c r="U595" s="940"/>
      <c r="V595" s="940"/>
      <c r="W595" s="940"/>
      <c r="X595" s="940"/>
      <c r="Y595" s="940"/>
      <c r="Z595" s="940"/>
      <c r="AA595" s="940"/>
      <c r="AB595" s="940"/>
      <c r="AC595" s="940"/>
      <c r="AD595" s="940"/>
      <c r="AE595" s="940"/>
      <c r="AF595" s="940"/>
      <c r="AG595" s="940"/>
      <c r="AH595" s="940"/>
      <c r="AI595" s="940"/>
      <c r="AJ595" s="940"/>
      <c r="AK595" s="940"/>
      <c r="AL595" s="941"/>
    </row>
    <row r="596" spans="2:40" ht="25.5" customHeight="1">
      <c r="B596" s="1727"/>
      <c r="C596" s="1728"/>
      <c r="D596" s="1728"/>
      <c r="E596" s="1729"/>
      <c r="F596" s="1588" t="s">
        <v>463</v>
      </c>
      <c r="G596" s="1588"/>
      <c r="H596" s="1588"/>
      <c r="I596" s="1588"/>
      <c r="J596" s="1588"/>
      <c r="K596" s="1589"/>
      <c r="L596" s="1468"/>
      <c r="M596" s="1641"/>
      <c r="N596" s="1641"/>
      <c r="O596" s="1641"/>
      <c r="P596" s="1658"/>
      <c r="Q596" s="1659"/>
      <c r="R596" s="1659"/>
      <c r="S596" s="1659"/>
      <c r="T596" s="1659"/>
      <c r="U596" s="1659"/>
      <c r="V596" s="1659"/>
      <c r="W596" s="1659"/>
      <c r="X596" s="1659"/>
      <c r="Y596" s="1659"/>
      <c r="Z596" s="1659"/>
      <c r="AA596" s="1659"/>
      <c r="AB596" s="1659"/>
      <c r="AC596" s="1659"/>
      <c r="AD596" s="1659"/>
      <c r="AE596" s="1659"/>
      <c r="AF596" s="1659"/>
      <c r="AG596" s="1659"/>
      <c r="AH596" s="1659"/>
      <c r="AI596" s="1659"/>
      <c r="AJ596" s="1659"/>
      <c r="AK596" s="1659"/>
      <c r="AL596" s="1660"/>
    </row>
    <row r="597" spans="2:40" ht="25.5" customHeight="1">
      <c r="B597" s="1727"/>
      <c r="C597" s="1728"/>
      <c r="D597" s="1728"/>
      <c r="E597" s="1729"/>
      <c r="F597" s="1588" t="s">
        <v>522</v>
      </c>
      <c r="G597" s="1588"/>
      <c r="H597" s="1588"/>
      <c r="I597" s="1588"/>
      <c r="J597" s="1588"/>
      <c r="K597" s="1589"/>
      <c r="L597" s="1393"/>
      <c r="M597" s="981"/>
      <c r="N597" s="981"/>
      <c r="O597" s="1275"/>
      <c r="P597" s="1658"/>
      <c r="Q597" s="1659"/>
      <c r="R597" s="1659"/>
      <c r="S597" s="1659"/>
      <c r="T597" s="1659"/>
      <c r="U597" s="1659"/>
      <c r="V597" s="1659"/>
      <c r="W597" s="1659"/>
      <c r="X597" s="1659"/>
      <c r="Y597" s="1659"/>
      <c r="Z597" s="1659"/>
      <c r="AA597" s="1659"/>
      <c r="AB597" s="1659"/>
      <c r="AC597" s="1659"/>
      <c r="AD597" s="1659"/>
      <c r="AE597" s="1659"/>
      <c r="AF597" s="1659"/>
      <c r="AG597" s="1659"/>
      <c r="AH597" s="1659"/>
      <c r="AI597" s="1659"/>
      <c r="AJ597" s="1659"/>
      <c r="AK597" s="1659"/>
      <c r="AL597" s="1660"/>
    </row>
    <row r="598" spans="2:40" ht="25.5" customHeight="1">
      <c r="B598" s="1727"/>
      <c r="C598" s="1728"/>
      <c r="D598" s="1728"/>
      <c r="E598" s="1729"/>
      <c r="F598" s="1615" t="s">
        <v>504</v>
      </c>
      <c r="G598" s="1615"/>
      <c r="H598" s="1615"/>
      <c r="I598" s="1615"/>
      <c r="J598" s="1615"/>
      <c r="K598" s="1616"/>
      <c r="L598" s="1662" t="s">
        <v>5936</v>
      </c>
      <c r="M598" s="1663"/>
      <c r="N598" s="1663"/>
      <c r="O598" s="1664"/>
      <c r="P598" s="1665" t="s">
        <v>523</v>
      </c>
      <c r="Q598" s="1666"/>
      <c r="R598" s="1666"/>
      <c r="S598" s="1666"/>
      <c r="T598" s="1666"/>
      <c r="U598" s="1666"/>
      <c r="V598" s="1666"/>
      <c r="W598" s="1666"/>
      <c r="X598" s="1666"/>
      <c r="Y598" s="1666"/>
      <c r="Z598" s="1666"/>
      <c r="AA598" s="1666"/>
      <c r="AB598" s="1666"/>
      <c r="AC598" s="1666"/>
      <c r="AD598" s="1666"/>
      <c r="AE598" s="1666"/>
      <c r="AF598" s="1666"/>
      <c r="AG598" s="1666"/>
      <c r="AH598" s="1666"/>
      <c r="AI598" s="1666"/>
      <c r="AJ598" s="1666"/>
      <c r="AK598" s="1666"/>
      <c r="AL598" s="1667"/>
    </row>
    <row r="599" spans="2:40" ht="25.5" customHeight="1">
      <c r="B599" s="1730"/>
      <c r="C599" s="1731"/>
      <c r="D599" s="1731"/>
      <c r="E599" s="1732"/>
      <c r="F599" s="1619"/>
      <c r="G599" s="1619"/>
      <c r="H599" s="1619"/>
      <c r="I599" s="1619"/>
      <c r="J599" s="1619"/>
      <c r="K599" s="1620"/>
      <c r="L599" s="1393"/>
      <c r="M599" s="981"/>
      <c r="N599" s="981"/>
      <c r="O599" s="1275"/>
      <c r="P599" s="394" t="s">
        <v>75</v>
      </c>
      <c r="Q599" s="981"/>
      <c r="R599" s="981"/>
      <c r="S599" s="981"/>
      <c r="T599" s="981"/>
      <c r="U599" s="1487" t="s">
        <v>7</v>
      </c>
      <c r="V599" s="1299"/>
      <c r="W599" s="1433" t="s">
        <v>524</v>
      </c>
      <c r="X599" s="1267"/>
      <c r="Y599" s="1267"/>
      <c r="Z599" s="1267"/>
      <c r="AA599" s="1267"/>
      <c r="AB599" s="1267"/>
      <c r="AC599" s="1267"/>
      <c r="AD599" s="1267"/>
      <c r="AE599" s="1267"/>
      <c r="AF599" s="1267"/>
      <c r="AG599" s="1267"/>
      <c r="AH599" s="1267"/>
      <c r="AI599" s="1267"/>
      <c r="AJ599" s="1267"/>
      <c r="AK599" s="1267"/>
      <c r="AL599" s="1268"/>
      <c r="AN599" s="458" t="s">
        <v>5178</v>
      </c>
    </row>
    <row r="600" spans="2:40" ht="25.5" customHeight="1">
      <c r="B600" s="1724" t="s">
        <v>5175</v>
      </c>
      <c r="C600" s="1725"/>
      <c r="D600" s="1725"/>
      <c r="E600" s="1726"/>
      <c r="F600" s="1588" t="s">
        <v>505</v>
      </c>
      <c r="G600" s="1588"/>
      <c r="H600" s="1588"/>
      <c r="I600" s="1588"/>
      <c r="J600" s="1588"/>
      <c r="K600" s="1589"/>
      <c r="L600" s="1390"/>
      <c r="M600" s="1007"/>
      <c r="N600" s="1007"/>
      <c r="O600" s="1007"/>
      <c r="P600" s="1007"/>
      <c r="Q600" s="1007"/>
      <c r="R600" s="1007"/>
      <c r="S600" s="1008"/>
      <c r="T600" s="1009" t="s">
        <v>521</v>
      </c>
      <c r="U600" s="1009"/>
      <c r="V600" s="1009"/>
      <c r="W600" s="1009"/>
      <c r="X600" s="1009"/>
      <c r="Y600" s="1009"/>
      <c r="Z600" s="1009"/>
      <c r="AA600" s="1009"/>
      <c r="AB600" s="1009"/>
      <c r="AC600" s="1009"/>
      <c r="AD600" s="1009"/>
      <c r="AE600" s="1009"/>
      <c r="AF600" s="1009"/>
      <c r="AG600" s="1009"/>
      <c r="AH600" s="1009"/>
      <c r="AI600" s="1009"/>
      <c r="AJ600" s="1009"/>
      <c r="AK600" s="1009"/>
      <c r="AL600" s="1010"/>
    </row>
    <row r="601" spans="2:40" ht="25.5" hidden="1" customHeight="1">
      <c r="B601" s="1727"/>
      <c r="C601" s="1728"/>
      <c r="D601" s="1728"/>
      <c r="E601" s="1729"/>
      <c r="F601" s="1588"/>
      <c r="G601" s="1588"/>
      <c r="H601" s="1588"/>
      <c r="I601" s="1588"/>
      <c r="J601" s="1588"/>
      <c r="K601" s="1589"/>
      <c r="L601" s="1376" t="s">
        <v>406</v>
      </c>
      <c r="M601" s="1000"/>
      <c r="N601" s="1001"/>
      <c r="O601" s="315" t="s">
        <v>407</v>
      </c>
      <c r="P601" s="315" t="s">
        <v>407</v>
      </c>
      <c r="Q601" s="315" t="s">
        <v>407</v>
      </c>
      <c r="R601" s="315" t="s">
        <v>407</v>
      </c>
      <c r="S601" s="315" t="s">
        <v>407</v>
      </c>
      <c r="T601" s="315" t="s">
        <v>407</v>
      </c>
      <c r="U601" s="315" t="s">
        <v>407</v>
      </c>
      <c r="V601" s="315" t="s">
        <v>407</v>
      </c>
      <c r="W601" s="315" t="s">
        <v>407</v>
      </c>
      <c r="X601" s="315" t="s">
        <v>407</v>
      </c>
      <c r="Y601" s="1486"/>
      <c r="Z601" s="940"/>
      <c r="AA601" s="940"/>
      <c r="AB601" s="940"/>
      <c r="AC601" s="940"/>
      <c r="AD601" s="940"/>
      <c r="AE601" s="940"/>
      <c r="AF601" s="940"/>
      <c r="AG601" s="940"/>
      <c r="AH601" s="940"/>
      <c r="AI601" s="940"/>
      <c r="AJ601" s="940"/>
      <c r="AK601" s="940"/>
      <c r="AL601" s="941"/>
    </row>
    <row r="602" spans="2:40" ht="25.5" customHeight="1">
      <c r="B602" s="1727"/>
      <c r="C602" s="1728"/>
      <c r="D602" s="1728"/>
      <c r="E602" s="1729"/>
      <c r="F602" s="1588" t="s">
        <v>8</v>
      </c>
      <c r="G602" s="1588"/>
      <c r="H602" s="1588"/>
      <c r="I602" s="1588"/>
      <c r="J602" s="1588"/>
      <c r="K602" s="1589"/>
      <c r="L602" s="1393"/>
      <c r="M602" s="981"/>
      <c r="N602" s="1275"/>
      <c r="O602" s="1393"/>
      <c r="P602" s="1275"/>
      <c r="Q602" s="399" t="s">
        <v>400</v>
      </c>
      <c r="R602" s="1393"/>
      <c r="S602" s="1275"/>
      <c r="T602" s="397" t="s">
        <v>401</v>
      </c>
      <c r="U602" s="1393"/>
      <c r="V602" s="1275"/>
      <c r="W602" s="397" t="s">
        <v>402</v>
      </c>
      <c r="X602" s="940"/>
      <c r="Y602" s="940"/>
      <c r="Z602" s="940"/>
      <c r="AA602" s="940"/>
      <c r="AB602" s="940"/>
      <c r="AC602" s="940"/>
      <c r="AD602" s="940"/>
      <c r="AE602" s="940"/>
      <c r="AF602" s="940"/>
      <c r="AG602" s="940"/>
      <c r="AH602" s="940"/>
      <c r="AI602" s="940"/>
      <c r="AJ602" s="940"/>
      <c r="AK602" s="940"/>
      <c r="AL602" s="941"/>
    </row>
    <row r="603" spans="2:40" ht="25.5" customHeight="1">
      <c r="B603" s="1727"/>
      <c r="C603" s="1728"/>
      <c r="D603" s="1728"/>
      <c r="E603" s="1729"/>
      <c r="F603" s="1588" t="s">
        <v>449</v>
      </c>
      <c r="G603" s="1588"/>
      <c r="H603" s="1588"/>
      <c r="I603" s="1588"/>
      <c r="J603" s="1588"/>
      <c r="K603" s="1589"/>
      <c r="L603" s="1393"/>
      <c r="M603" s="981"/>
      <c r="N603" s="981"/>
      <c r="O603" s="1275"/>
      <c r="P603" s="1486"/>
      <c r="Q603" s="940"/>
      <c r="R603" s="940"/>
      <c r="S603" s="940"/>
      <c r="T603" s="940"/>
      <c r="U603" s="940"/>
      <c r="V603" s="940"/>
      <c r="W603" s="940"/>
      <c r="X603" s="940"/>
      <c r="Y603" s="940"/>
      <c r="Z603" s="940"/>
      <c r="AA603" s="940"/>
      <c r="AB603" s="940"/>
      <c r="AC603" s="940"/>
      <c r="AD603" s="940"/>
      <c r="AE603" s="940"/>
      <c r="AF603" s="940"/>
      <c r="AG603" s="940"/>
      <c r="AH603" s="940"/>
      <c r="AI603" s="940"/>
      <c r="AJ603" s="940"/>
      <c r="AK603" s="940"/>
      <c r="AL603" s="941"/>
    </row>
    <row r="604" spans="2:40" ht="25.5" customHeight="1">
      <c r="B604" s="1727"/>
      <c r="C604" s="1728"/>
      <c r="D604" s="1728"/>
      <c r="E604" s="1729"/>
      <c r="F604" s="1588" t="s">
        <v>463</v>
      </c>
      <c r="G604" s="1588"/>
      <c r="H604" s="1588"/>
      <c r="I604" s="1588"/>
      <c r="J604" s="1588"/>
      <c r="K604" s="1589"/>
      <c r="L604" s="1468"/>
      <c r="M604" s="1641"/>
      <c r="N604" s="1641"/>
      <c r="O604" s="1641"/>
      <c r="P604" s="1658"/>
      <c r="Q604" s="1659"/>
      <c r="R604" s="1659"/>
      <c r="S604" s="1659"/>
      <c r="T604" s="1659"/>
      <c r="U604" s="1659"/>
      <c r="V604" s="1659"/>
      <c r="W604" s="1659"/>
      <c r="X604" s="1659"/>
      <c r="Y604" s="1659"/>
      <c r="Z604" s="1659"/>
      <c r="AA604" s="1659"/>
      <c r="AB604" s="1659"/>
      <c r="AC604" s="1659"/>
      <c r="AD604" s="1659"/>
      <c r="AE604" s="1659"/>
      <c r="AF604" s="1659"/>
      <c r="AG604" s="1659"/>
      <c r="AH604" s="1659"/>
      <c r="AI604" s="1659"/>
      <c r="AJ604" s="1659"/>
      <c r="AK604" s="1659"/>
      <c r="AL604" s="1660"/>
    </row>
    <row r="605" spans="2:40" ht="25.5" customHeight="1">
      <c r="B605" s="1727"/>
      <c r="C605" s="1728"/>
      <c r="D605" s="1728"/>
      <c r="E605" s="1729"/>
      <c r="F605" s="1588" t="s">
        <v>522</v>
      </c>
      <c r="G605" s="1588"/>
      <c r="H605" s="1588"/>
      <c r="I605" s="1588"/>
      <c r="J605" s="1588"/>
      <c r="K605" s="1589"/>
      <c r="L605" s="1393"/>
      <c r="M605" s="981"/>
      <c r="N605" s="981"/>
      <c r="O605" s="1275"/>
      <c r="P605" s="1658"/>
      <c r="Q605" s="1659"/>
      <c r="R605" s="1659"/>
      <c r="S605" s="1659"/>
      <c r="T605" s="1659"/>
      <c r="U605" s="1659"/>
      <c r="V605" s="1659"/>
      <c r="W605" s="1659"/>
      <c r="X605" s="1659"/>
      <c r="Y605" s="1659"/>
      <c r="Z605" s="1659"/>
      <c r="AA605" s="1659"/>
      <c r="AB605" s="1659"/>
      <c r="AC605" s="1659"/>
      <c r="AD605" s="1659"/>
      <c r="AE605" s="1659"/>
      <c r="AF605" s="1659"/>
      <c r="AG605" s="1659"/>
      <c r="AH605" s="1659"/>
      <c r="AI605" s="1659"/>
      <c r="AJ605" s="1659"/>
      <c r="AK605" s="1659"/>
      <c r="AL605" s="1660"/>
    </row>
    <row r="606" spans="2:40" ht="25.5" customHeight="1">
      <c r="B606" s="1727"/>
      <c r="C606" s="1728"/>
      <c r="D606" s="1728"/>
      <c r="E606" s="1729"/>
      <c r="F606" s="1675" t="s">
        <v>504</v>
      </c>
      <c r="G606" s="1675"/>
      <c r="H606" s="1675"/>
      <c r="I606" s="1675"/>
      <c r="J606" s="1675"/>
      <c r="K606" s="1676"/>
      <c r="L606" s="1662" t="s">
        <v>5936</v>
      </c>
      <c r="M606" s="1663"/>
      <c r="N606" s="1663"/>
      <c r="O606" s="1664"/>
      <c r="P606" s="1665" t="s">
        <v>523</v>
      </c>
      <c r="Q606" s="1666"/>
      <c r="R606" s="1666"/>
      <c r="S606" s="1666"/>
      <c r="T606" s="1666"/>
      <c r="U606" s="1666"/>
      <c r="V606" s="1666"/>
      <c r="W606" s="1666"/>
      <c r="X606" s="1666"/>
      <c r="Y606" s="1666"/>
      <c r="Z606" s="1666"/>
      <c r="AA606" s="1666"/>
      <c r="AB606" s="1666"/>
      <c r="AC606" s="1666"/>
      <c r="AD606" s="1666"/>
      <c r="AE606" s="1666"/>
      <c r="AF606" s="1666"/>
      <c r="AG606" s="1666"/>
      <c r="AH606" s="1666"/>
      <c r="AI606" s="1666"/>
      <c r="AJ606" s="1666"/>
      <c r="AK606" s="1666"/>
      <c r="AL606" s="1667"/>
    </row>
    <row r="607" spans="2:40" ht="25.5" customHeight="1" thickBot="1">
      <c r="B607" s="1730"/>
      <c r="C607" s="1731"/>
      <c r="D607" s="1731"/>
      <c r="E607" s="1732"/>
      <c r="F607" s="1677"/>
      <c r="G607" s="1677"/>
      <c r="H607" s="1677"/>
      <c r="I607" s="1677"/>
      <c r="J607" s="1677"/>
      <c r="K607" s="1678"/>
      <c r="L607" s="1679"/>
      <c r="M607" s="1680"/>
      <c r="N607" s="1680"/>
      <c r="O607" s="1681"/>
      <c r="P607" s="424" t="s">
        <v>75</v>
      </c>
      <c r="Q607" s="1680"/>
      <c r="R607" s="1680"/>
      <c r="S607" s="1680"/>
      <c r="T607" s="1680"/>
      <c r="U607" s="1682" t="s">
        <v>7</v>
      </c>
      <c r="V607" s="1683"/>
      <c r="W607" s="1684" t="s">
        <v>524</v>
      </c>
      <c r="X607" s="1685"/>
      <c r="Y607" s="1685"/>
      <c r="Z607" s="1685"/>
      <c r="AA607" s="1685"/>
      <c r="AB607" s="1685"/>
      <c r="AC607" s="1685"/>
      <c r="AD607" s="1685"/>
      <c r="AE607" s="1685"/>
      <c r="AF607" s="1685"/>
      <c r="AG607" s="1685"/>
      <c r="AH607" s="1685"/>
      <c r="AI607" s="1685"/>
      <c r="AJ607" s="1685"/>
      <c r="AK607" s="1685"/>
      <c r="AL607" s="1686"/>
      <c r="AN607" s="458" t="s">
        <v>5178</v>
      </c>
    </row>
    <row r="608" spans="2:40" ht="25.5" customHeight="1" thickTop="1">
      <c r="B608" s="1724" t="s">
        <v>5176</v>
      </c>
      <c r="C608" s="1725"/>
      <c r="D608" s="1725"/>
      <c r="E608" s="1726"/>
      <c r="F608" s="1604" t="s">
        <v>505</v>
      </c>
      <c r="G608" s="1604"/>
      <c r="H608" s="1604"/>
      <c r="I608" s="1604"/>
      <c r="J608" s="1604"/>
      <c r="K608" s="1605"/>
      <c r="L608" s="1390"/>
      <c r="M608" s="1007"/>
      <c r="N608" s="1007"/>
      <c r="O608" s="1007"/>
      <c r="P608" s="1007"/>
      <c r="Q608" s="1007"/>
      <c r="R608" s="1007"/>
      <c r="S608" s="1008"/>
      <c r="T608" s="1673" t="s">
        <v>521</v>
      </c>
      <c r="U608" s="1673"/>
      <c r="V608" s="1673"/>
      <c r="W608" s="1673"/>
      <c r="X608" s="1673"/>
      <c r="Y608" s="1673"/>
      <c r="Z608" s="1673"/>
      <c r="AA608" s="1673"/>
      <c r="AB608" s="1673"/>
      <c r="AC608" s="1673"/>
      <c r="AD608" s="1673"/>
      <c r="AE608" s="1673"/>
      <c r="AF608" s="1673"/>
      <c r="AG608" s="1673"/>
      <c r="AH608" s="1673"/>
      <c r="AI608" s="1673"/>
      <c r="AJ608" s="1673"/>
      <c r="AK608" s="1673"/>
      <c r="AL608" s="1674"/>
    </row>
    <row r="609" spans="2:40" ht="25.5" hidden="1" customHeight="1">
      <c r="B609" s="1727"/>
      <c r="C609" s="1728"/>
      <c r="D609" s="1728"/>
      <c r="E609" s="1729"/>
      <c r="F609" s="1606"/>
      <c r="G609" s="1606"/>
      <c r="H609" s="1606"/>
      <c r="I609" s="1606"/>
      <c r="J609" s="1606"/>
      <c r="K609" s="1607"/>
      <c r="L609" s="1376" t="s">
        <v>406</v>
      </c>
      <c r="M609" s="1000"/>
      <c r="N609" s="1001"/>
      <c r="O609" s="315" t="s">
        <v>407</v>
      </c>
      <c r="P609" s="315" t="s">
        <v>407</v>
      </c>
      <c r="Q609" s="315" t="s">
        <v>407</v>
      </c>
      <c r="R609" s="315" t="s">
        <v>407</v>
      </c>
      <c r="S609" s="315" t="s">
        <v>407</v>
      </c>
      <c r="T609" s="315" t="s">
        <v>407</v>
      </c>
      <c r="U609" s="315" t="s">
        <v>407</v>
      </c>
      <c r="V609" s="315" t="s">
        <v>407</v>
      </c>
      <c r="W609" s="315" t="s">
        <v>407</v>
      </c>
      <c r="X609" s="315" t="s">
        <v>407</v>
      </c>
      <c r="Y609" s="1486"/>
      <c r="Z609" s="940"/>
      <c r="AA609" s="940"/>
      <c r="AB609" s="940"/>
      <c r="AC609" s="940"/>
      <c r="AD609" s="940"/>
      <c r="AE609" s="940"/>
      <c r="AF609" s="940"/>
      <c r="AG609" s="940"/>
      <c r="AH609" s="940"/>
      <c r="AI609" s="940"/>
      <c r="AJ609" s="940"/>
      <c r="AK609" s="940"/>
      <c r="AL609" s="941"/>
    </row>
    <row r="610" spans="2:40" ht="25.5" customHeight="1">
      <c r="B610" s="1727"/>
      <c r="C610" s="1728"/>
      <c r="D610" s="1728"/>
      <c r="E610" s="1729"/>
      <c r="F610" s="1588" t="s">
        <v>8</v>
      </c>
      <c r="G610" s="1588"/>
      <c r="H610" s="1588"/>
      <c r="I610" s="1588"/>
      <c r="J610" s="1588"/>
      <c r="K610" s="1589"/>
      <c r="L610" s="1393"/>
      <c r="M610" s="981"/>
      <c r="N610" s="1275"/>
      <c r="O610" s="1393"/>
      <c r="P610" s="1275"/>
      <c r="Q610" s="399" t="s">
        <v>400</v>
      </c>
      <c r="R610" s="1393"/>
      <c r="S610" s="1275"/>
      <c r="T610" s="397" t="s">
        <v>401</v>
      </c>
      <c r="U610" s="1393"/>
      <c r="V610" s="1275"/>
      <c r="W610" s="397" t="s">
        <v>402</v>
      </c>
      <c r="X610" s="940"/>
      <c r="Y610" s="940"/>
      <c r="Z610" s="940"/>
      <c r="AA610" s="940"/>
      <c r="AB610" s="940"/>
      <c r="AC610" s="940"/>
      <c r="AD610" s="940"/>
      <c r="AE610" s="940"/>
      <c r="AF610" s="940"/>
      <c r="AG610" s="940"/>
      <c r="AH610" s="940"/>
      <c r="AI610" s="940"/>
      <c r="AJ610" s="940"/>
      <c r="AK610" s="940"/>
      <c r="AL610" s="941"/>
    </row>
    <row r="611" spans="2:40" ht="25.5" customHeight="1">
      <c r="B611" s="1727"/>
      <c r="C611" s="1728"/>
      <c r="D611" s="1728"/>
      <c r="E611" s="1729"/>
      <c r="F611" s="1588" t="s">
        <v>449</v>
      </c>
      <c r="G611" s="1588"/>
      <c r="H611" s="1588"/>
      <c r="I611" s="1588"/>
      <c r="J611" s="1588"/>
      <c r="K611" s="1589"/>
      <c r="L611" s="1393"/>
      <c r="M611" s="981"/>
      <c r="N611" s="981"/>
      <c r="O611" s="1275"/>
      <c r="P611" s="1486"/>
      <c r="Q611" s="940"/>
      <c r="R611" s="940"/>
      <c r="S611" s="940"/>
      <c r="T611" s="940"/>
      <c r="U611" s="940"/>
      <c r="V611" s="940"/>
      <c r="W611" s="940"/>
      <c r="X611" s="940"/>
      <c r="Y611" s="940"/>
      <c r="Z611" s="940"/>
      <c r="AA611" s="940"/>
      <c r="AB611" s="940"/>
      <c r="AC611" s="940"/>
      <c r="AD611" s="940"/>
      <c r="AE611" s="940"/>
      <c r="AF611" s="940"/>
      <c r="AG611" s="940"/>
      <c r="AH611" s="940"/>
      <c r="AI611" s="940"/>
      <c r="AJ611" s="940"/>
      <c r="AK611" s="940"/>
      <c r="AL611" s="941"/>
    </row>
    <row r="612" spans="2:40" ht="25.5" customHeight="1">
      <c r="B612" s="1727"/>
      <c r="C612" s="1728"/>
      <c r="D612" s="1728"/>
      <c r="E612" s="1729"/>
      <c r="F612" s="1588" t="s">
        <v>463</v>
      </c>
      <c r="G612" s="1588"/>
      <c r="H612" s="1588"/>
      <c r="I612" s="1588"/>
      <c r="J612" s="1588"/>
      <c r="K612" s="1589"/>
      <c r="L612" s="1468"/>
      <c r="M612" s="1641"/>
      <c r="N612" s="1641"/>
      <c r="O612" s="1641"/>
      <c r="P612" s="1658"/>
      <c r="Q612" s="1659"/>
      <c r="R612" s="1659"/>
      <c r="S612" s="1659"/>
      <c r="T612" s="1659"/>
      <c r="U612" s="1659"/>
      <c r="V612" s="1659"/>
      <c r="W612" s="1659"/>
      <c r="X612" s="1659"/>
      <c r="Y612" s="1659"/>
      <c r="Z612" s="1659"/>
      <c r="AA612" s="1659"/>
      <c r="AB612" s="1659"/>
      <c r="AC612" s="1659"/>
      <c r="AD612" s="1659"/>
      <c r="AE612" s="1659"/>
      <c r="AF612" s="1659"/>
      <c r="AG612" s="1659"/>
      <c r="AH612" s="1659"/>
      <c r="AI612" s="1659"/>
      <c r="AJ612" s="1659"/>
      <c r="AK612" s="1659"/>
      <c r="AL612" s="1660"/>
    </row>
    <row r="613" spans="2:40" ht="25.5" customHeight="1">
      <c r="B613" s="1727"/>
      <c r="C613" s="1728"/>
      <c r="D613" s="1728"/>
      <c r="E613" s="1729"/>
      <c r="F613" s="1588" t="s">
        <v>522</v>
      </c>
      <c r="G613" s="1588"/>
      <c r="H613" s="1588"/>
      <c r="I613" s="1588"/>
      <c r="J613" s="1588"/>
      <c r="K613" s="1589"/>
      <c r="L613" s="1393"/>
      <c r="M613" s="981"/>
      <c r="N613" s="981"/>
      <c r="O613" s="1275"/>
      <c r="P613" s="1658"/>
      <c r="Q613" s="1659"/>
      <c r="R613" s="1659"/>
      <c r="S613" s="1659"/>
      <c r="T613" s="1659"/>
      <c r="U613" s="1659"/>
      <c r="V613" s="1659"/>
      <c r="W613" s="1659"/>
      <c r="X613" s="1659"/>
      <c r="Y613" s="1659"/>
      <c r="Z613" s="1659"/>
      <c r="AA613" s="1659"/>
      <c r="AB613" s="1659"/>
      <c r="AC613" s="1659"/>
      <c r="AD613" s="1659"/>
      <c r="AE613" s="1659"/>
      <c r="AF613" s="1659"/>
      <c r="AG613" s="1659"/>
      <c r="AH613" s="1659"/>
      <c r="AI613" s="1659"/>
      <c r="AJ613" s="1659"/>
      <c r="AK613" s="1659"/>
      <c r="AL613" s="1660"/>
    </row>
    <row r="614" spans="2:40" ht="25.5" customHeight="1">
      <c r="B614" s="1727"/>
      <c r="C614" s="1728"/>
      <c r="D614" s="1728"/>
      <c r="E614" s="1729"/>
      <c r="F614" s="1615" t="s">
        <v>504</v>
      </c>
      <c r="G614" s="1615"/>
      <c r="H614" s="1615"/>
      <c r="I614" s="1615"/>
      <c r="J614" s="1615"/>
      <c r="K614" s="1616"/>
      <c r="L614" s="1662" t="s">
        <v>5936</v>
      </c>
      <c r="M614" s="1663"/>
      <c r="N614" s="1663"/>
      <c r="O614" s="1664"/>
      <c r="P614" s="1665" t="s">
        <v>523</v>
      </c>
      <c r="Q614" s="1666"/>
      <c r="R614" s="1666"/>
      <c r="S614" s="1666"/>
      <c r="T614" s="1666"/>
      <c r="U614" s="1666"/>
      <c r="V614" s="1666"/>
      <c r="W614" s="1666"/>
      <c r="X614" s="1666"/>
      <c r="Y614" s="1666"/>
      <c r="Z614" s="1666"/>
      <c r="AA614" s="1666"/>
      <c r="AB614" s="1666"/>
      <c r="AC614" s="1666"/>
      <c r="AD614" s="1666"/>
      <c r="AE614" s="1666"/>
      <c r="AF614" s="1666"/>
      <c r="AG614" s="1666"/>
      <c r="AH614" s="1666"/>
      <c r="AI614" s="1666"/>
      <c r="AJ614" s="1666"/>
      <c r="AK614" s="1666"/>
      <c r="AL614" s="1667"/>
    </row>
    <row r="615" spans="2:40" ht="25.5" customHeight="1">
      <c r="B615" s="1730"/>
      <c r="C615" s="1731"/>
      <c r="D615" s="1731"/>
      <c r="E615" s="1732"/>
      <c r="F615" s="1619"/>
      <c r="G615" s="1619"/>
      <c r="H615" s="1619"/>
      <c r="I615" s="1619"/>
      <c r="J615" s="1619"/>
      <c r="K615" s="1620"/>
      <c r="L615" s="1393"/>
      <c r="M615" s="981"/>
      <c r="N615" s="981"/>
      <c r="O615" s="1275"/>
      <c r="P615" s="394" t="s">
        <v>75</v>
      </c>
      <c r="Q615" s="981"/>
      <c r="R615" s="981"/>
      <c r="S615" s="981"/>
      <c r="T615" s="981"/>
      <c r="U615" s="1487" t="s">
        <v>7</v>
      </c>
      <c r="V615" s="1299"/>
      <c r="W615" s="1433" t="s">
        <v>524</v>
      </c>
      <c r="X615" s="1267"/>
      <c r="Y615" s="1267"/>
      <c r="Z615" s="1267"/>
      <c r="AA615" s="1267"/>
      <c r="AB615" s="1267"/>
      <c r="AC615" s="1267"/>
      <c r="AD615" s="1267"/>
      <c r="AE615" s="1267"/>
      <c r="AF615" s="1267"/>
      <c r="AG615" s="1267"/>
      <c r="AH615" s="1267"/>
      <c r="AI615" s="1267"/>
      <c r="AJ615" s="1267"/>
      <c r="AK615" s="1267"/>
      <c r="AL615" s="1268"/>
      <c r="AN615" s="458" t="s">
        <v>5178</v>
      </c>
    </row>
    <row r="616" spans="2:40" ht="25.5" customHeight="1">
      <c r="B616" s="1724" t="s">
        <v>5177</v>
      </c>
      <c r="C616" s="1725"/>
      <c r="D616" s="1725"/>
      <c r="E616" s="1726"/>
      <c r="F616" s="1604" t="s">
        <v>505</v>
      </c>
      <c r="G616" s="1604"/>
      <c r="H616" s="1604"/>
      <c r="I616" s="1604"/>
      <c r="J616" s="1604"/>
      <c r="K616" s="1605"/>
      <c r="L616" s="1390"/>
      <c r="M616" s="1007"/>
      <c r="N616" s="1007"/>
      <c r="O616" s="1007"/>
      <c r="P616" s="1007"/>
      <c r="Q616" s="1007"/>
      <c r="R616" s="1007"/>
      <c r="S616" s="1008"/>
      <c r="T616" s="1673" t="s">
        <v>521</v>
      </c>
      <c r="U616" s="1673"/>
      <c r="V616" s="1673"/>
      <c r="W616" s="1673"/>
      <c r="X616" s="1673"/>
      <c r="Y616" s="1673"/>
      <c r="Z616" s="1673"/>
      <c r="AA616" s="1673"/>
      <c r="AB616" s="1673"/>
      <c r="AC616" s="1673"/>
      <c r="AD616" s="1673"/>
      <c r="AE616" s="1673"/>
      <c r="AF616" s="1673"/>
      <c r="AG616" s="1673"/>
      <c r="AH616" s="1673"/>
      <c r="AI616" s="1673"/>
      <c r="AJ616" s="1673"/>
      <c r="AK616" s="1673"/>
      <c r="AL616" s="1674"/>
    </row>
    <row r="617" spans="2:40" ht="25.5" hidden="1" customHeight="1">
      <c r="B617" s="1727"/>
      <c r="C617" s="1728"/>
      <c r="D617" s="1728"/>
      <c r="E617" s="1729"/>
      <c r="F617" s="1606"/>
      <c r="G617" s="1606"/>
      <c r="H617" s="1606"/>
      <c r="I617" s="1606"/>
      <c r="J617" s="1606"/>
      <c r="K617" s="1607"/>
      <c r="L617" s="1376" t="s">
        <v>406</v>
      </c>
      <c r="M617" s="1377"/>
      <c r="N617" s="1378"/>
      <c r="O617" s="315" t="s">
        <v>407</v>
      </c>
      <c r="P617" s="315" t="s">
        <v>407</v>
      </c>
      <c r="Q617" s="315" t="s">
        <v>407</v>
      </c>
      <c r="R617" s="315" t="s">
        <v>407</v>
      </c>
      <c r="S617" s="315" t="s">
        <v>407</v>
      </c>
      <c r="T617" s="315" t="s">
        <v>407</v>
      </c>
      <c r="U617" s="315" t="s">
        <v>407</v>
      </c>
      <c r="V617" s="315" t="s">
        <v>407</v>
      </c>
      <c r="W617" s="315" t="s">
        <v>407</v>
      </c>
      <c r="X617" s="315" t="s">
        <v>407</v>
      </c>
      <c r="Y617" s="1486"/>
      <c r="Z617" s="1131"/>
      <c r="AA617" s="1131"/>
      <c r="AB617" s="1131"/>
      <c r="AC617" s="1131"/>
      <c r="AD617" s="1131"/>
      <c r="AE617" s="1131"/>
      <c r="AF617" s="1131"/>
      <c r="AG617" s="1131"/>
      <c r="AH617" s="1131"/>
      <c r="AI617" s="1131"/>
      <c r="AJ617" s="1131"/>
      <c r="AK617" s="1131"/>
      <c r="AL617" s="1132"/>
    </row>
    <row r="618" spans="2:40" ht="25.5" customHeight="1">
      <c r="B618" s="1727"/>
      <c r="C618" s="1728"/>
      <c r="D618" s="1728"/>
      <c r="E618" s="1729"/>
      <c r="F618" s="1669" t="s">
        <v>8</v>
      </c>
      <c r="G618" s="1669"/>
      <c r="H618" s="1669"/>
      <c r="I618" s="1669"/>
      <c r="J618" s="1669"/>
      <c r="K618" s="1670"/>
      <c r="L618" s="1393"/>
      <c r="M618" s="1394"/>
      <c r="N618" s="1395"/>
      <c r="O618" s="1393"/>
      <c r="P618" s="1395"/>
      <c r="Q618" s="386" t="s">
        <v>400</v>
      </c>
      <c r="R618" s="1393"/>
      <c r="S618" s="1395"/>
      <c r="T618" s="397" t="s">
        <v>401</v>
      </c>
      <c r="U618" s="1393"/>
      <c r="V618" s="1395"/>
      <c r="W618" s="397" t="s">
        <v>402</v>
      </c>
      <c r="X618" s="1131"/>
      <c r="Y618" s="1131"/>
      <c r="Z618" s="1131"/>
      <c r="AA618" s="1131"/>
      <c r="AB618" s="1131"/>
      <c r="AC618" s="1131"/>
      <c r="AD618" s="1131"/>
      <c r="AE618" s="1131"/>
      <c r="AF618" s="1131"/>
      <c r="AG618" s="1131"/>
      <c r="AH618" s="1131"/>
      <c r="AI618" s="1131"/>
      <c r="AJ618" s="1131"/>
      <c r="AK618" s="1131"/>
      <c r="AL618" s="1132"/>
    </row>
    <row r="619" spans="2:40" ht="25.5" customHeight="1">
      <c r="B619" s="1727"/>
      <c r="C619" s="1728"/>
      <c r="D619" s="1728"/>
      <c r="E619" s="1729"/>
      <c r="F619" s="1669" t="s">
        <v>449</v>
      </c>
      <c r="G619" s="1669"/>
      <c r="H619" s="1669"/>
      <c r="I619" s="1669"/>
      <c r="J619" s="1669"/>
      <c r="K619" s="1670"/>
      <c r="L619" s="1393"/>
      <c r="M619" s="1394"/>
      <c r="N619" s="1394"/>
      <c r="O619" s="1395"/>
      <c r="P619" s="1486"/>
      <c r="Q619" s="1131"/>
      <c r="R619" s="1131"/>
      <c r="S619" s="1131"/>
      <c r="T619" s="1131"/>
      <c r="U619" s="1131"/>
      <c r="V619" s="1131"/>
      <c r="W619" s="1131"/>
      <c r="X619" s="1131"/>
      <c r="Y619" s="1131"/>
      <c r="Z619" s="1131"/>
      <c r="AA619" s="1131"/>
      <c r="AB619" s="1131"/>
      <c r="AC619" s="1131"/>
      <c r="AD619" s="1131"/>
      <c r="AE619" s="1131"/>
      <c r="AF619" s="1131"/>
      <c r="AG619" s="1131"/>
      <c r="AH619" s="1131"/>
      <c r="AI619" s="1131"/>
      <c r="AJ619" s="1131"/>
      <c r="AK619" s="1131"/>
      <c r="AL619" s="1132"/>
    </row>
    <row r="620" spans="2:40" ht="25.5" customHeight="1">
      <c r="B620" s="1727"/>
      <c r="C620" s="1728"/>
      <c r="D620" s="1728"/>
      <c r="E620" s="1729"/>
      <c r="F620" s="1669" t="s">
        <v>463</v>
      </c>
      <c r="G620" s="1669"/>
      <c r="H620" s="1669"/>
      <c r="I620" s="1669"/>
      <c r="J620" s="1669"/>
      <c r="K620" s="1670"/>
      <c r="L620" s="1468"/>
      <c r="M620" s="1469"/>
      <c r="N620" s="1469"/>
      <c r="O620" s="1469"/>
      <c r="P620" s="1658"/>
      <c r="Q620" s="1671"/>
      <c r="R620" s="1671"/>
      <c r="S620" s="1671"/>
      <c r="T620" s="1671"/>
      <c r="U620" s="1671"/>
      <c r="V620" s="1671"/>
      <c r="W620" s="1671"/>
      <c r="X620" s="1671"/>
      <c r="Y620" s="1671"/>
      <c r="Z620" s="1671"/>
      <c r="AA620" s="1671"/>
      <c r="AB620" s="1671"/>
      <c r="AC620" s="1671"/>
      <c r="AD620" s="1671"/>
      <c r="AE620" s="1671"/>
      <c r="AF620" s="1671"/>
      <c r="AG620" s="1671"/>
      <c r="AH620" s="1671"/>
      <c r="AI620" s="1671"/>
      <c r="AJ620" s="1671"/>
      <c r="AK620" s="1671"/>
      <c r="AL620" s="1672"/>
    </row>
    <row r="621" spans="2:40" ht="25.5" customHeight="1">
      <c r="B621" s="1727"/>
      <c r="C621" s="1728"/>
      <c r="D621" s="1728"/>
      <c r="E621" s="1729"/>
      <c r="F621" s="1669" t="s">
        <v>522</v>
      </c>
      <c r="G621" s="1669"/>
      <c r="H621" s="1669"/>
      <c r="I621" s="1669"/>
      <c r="J621" s="1669"/>
      <c r="K621" s="1670"/>
      <c r="L621" s="1393"/>
      <c r="M621" s="1394"/>
      <c r="N621" s="1394"/>
      <c r="O621" s="1395"/>
      <c r="P621" s="1658"/>
      <c r="Q621" s="1671"/>
      <c r="R621" s="1671"/>
      <c r="S621" s="1671"/>
      <c r="T621" s="1671"/>
      <c r="U621" s="1671"/>
      <c r="V621" s="1671"/>
      <c r="W621" s="1671"/>
      <c r="X621" s="1671"/>
      <c r="Y621" s="1671"/>
      <c r="Z621" s="1671"/>
      <c r="AA621" s="1671"/>
      <c r="AB621" s="1671"/>
      <c r="AC621" s="1671"/>
      <c r="AD621" s="1671"/>
      <c r="AE621" s="1671"/>
      <c r="AF621" s="1671"/>
      <c r="AG621" s="1671"/>
      <c r="AH621" s="1671"/>
      <c r="AI621" s="1671"/>
      <c r="AJ621" s="1671"/>
      <c r="AK621" s="1671"/>
      <c r="AL621" s="1672"/>
    </row>
    <row r="622" spans="2:40" ht="25.5" customHeight="1">
      <c r="B622" s="1727"/>
      <c r="C622" s="1728"/>
      <c r="D622" s="1728"/>
      <c r="E622" s="1729"/>
      <c r="F622" s="1615" t="s">
        <v>504</v>
      </c>
      <c r="G622" s="1615"/>
      <c r="H622" s="1615"/>
      <c r="I622" s="1615"/>
      <c r="J622" s="1615"/>
      <c r="K622" s="1616"/>
      <c r="L622" s="1662" t="s">
        <v>5936</v>
      </c>
      <c r="M622" s="1663"/>
      <c r="N622" s="1663"/>
      <c r="O622" s="1664"/>
      <c r="P622" s="1665" t="s">
        <v>523</v>
      </c>
      <c r="Q622" s="1666"/>
      <c r="R622" s="1666"/>
      <c r="S622" s="1666"/>
      <c r="T622" s="1666"/>
      <c r="U622" s="1666"/>
      <c r="V622" s="1666"/>
      <c r="W622" s="1666"/>
      <c r="X622" s="1666"/>
      <c r="Y622" s="1666"/>
      <c r="Z622" s="1666"/>
      <c r="AA622" s="1666"/>
      <c r="AB622" s="1666"/>
      <c r="AC622" s="1666"/>
      <c r="AD622" s="1666"/>
      <c r="AE622" s="1666"/>
      <c r="AF622" s="1666"/>
      <c r="AG622" s="1666"/>
      <c r="AH622" s="1666"/>
      <c r="AI622" s="1666"/>
      <c r="AJ622" s="1666"/>
      <c r="AK622" s="1666"/>
      <c r="AL622" s="1667"/>
    </row>
    <row r="623" spans="2:40" ht="25.5" customHeight="1">
      <c r="B623" s="1730"/>
      <c r="C623" s="1731"/>
      <c r="D623" s="1731"/>
      <c r="E623" s="1732"/>
      <c r="F623" s="1619"/>
      <c r="G623" s="1619"/>
      <c r="H623" s="1619"/>
      <c r="I623" s="1619"/>
      <c r="J623" s="1619"/>
      <c r="K623" s="1620"/>
      <c r="L623" s="1393"/>
      <c r="M623" s="1394"/>
      <c r="N623" s="1394"/>
      <c r="O623" s="1395"/>
      <c r="P623" s="394" t="s">
        <v>75</v>
      </c>
      <c r="Q623" s="1394"/>
      <c r="R623" s="1394"/>
      <c r="S623" s="1394"/>
      <c r="T623" s="1394"/>
      <c r="U623" s="1487" t="s">
        <v>7</v>
      </c>
      <c r="V623" s="1435"/>
      <c r="W623" s="1433" t="s">
        <v>524</v>
      </c>
      <c r="X623" s="1436"/>
      <c r="Y623" s="1436"/>
      <c r="Z623" s="1436"/>
      <c r="AA623" s="1436"/>
      <c r="AB623" s="1436"/>
      <c r="AC623" s="1436"/>
      <c r="AD623" s="1436"/>
      <c r="AE623" s="1436"/>
      <c r="AF623" s="1436"/>
      <c r="AG623" s="1436"/>
      <c r="AH623" s="1436"/>
      <c r="AI623" s="1436"/>
      <c r="AJ623" s="1436"/>
      <c r="AK623" s="1436"/>
      <c r="AL623" s="1437"/>
      <c r="AN623" s="458" t="s">
        <v>5178</v>
      </c>
    </row>
    <row r="624" spans="2:40">
      <c r="B624" s="331"/>
      <c r="C624" s="331"/>
      <c r="D624" s="331"/>
      <c r="E624" s="331"/>
      <c r="F624" s="331"/>
      <c r="G624" s="331"/>
      <c r="H624" s="331"/>
      <c r="I624" s="331"/>
      <c r="J624" s="331"/>
      <c r="K624" s="331"/>
      <c r="AH624" s="1668"/>
      <c r="AI624" s="1668"/>
      <c r="AJ624" s="1668"/>
      <c r="AK624" s="1668"/>
      <c r="AL624" s="1668"/>
    </row>
    <row r="626" spans="3:56" hidden="1"/>
    <row r="627" spans="3:56" hidden="1">
      <c r="C627" s="312" t="s">
        <v>525</v>
      </c>
      <c r="G627" s="312" t="s">
        <v>526</v>
      </c>
      <c r="N627" s="312" t="s">
        <v>527</v>
      </c>
      <c r="Q627" s="312" t="s">
        <v>528</v>
      </c>
      <c r="V627" s="312" t="s">
        <v>529</v>
      </c>
      <c r="Y627" s="312" t="s">
        <v>530</v>
      </c>
    </row>
    <row r="628" spans="3:56" hidden="1">
      <c r="N628" s="312" t="s">
        <v>531</v>
      </c>
    </row>
    <row r="629" spans="3:56" hidden="1">
      <c r="Y629" s="312" t="s">
        <v>532</v>
      </c>
      <c r="AW629" s="312" t="s">
        <v>533</v>
      </c>
      <c r="AY629" s="312" t="s">
        <v>534</v>
      </c>
    </row>
    <row r="630" spans="3:56" hidden="1">
      <c r="Y630" s="312" t="s">
        <v>535</v>
      </c>
      <c r="AP630" s="312" t="s">
        <v>536</v>
      </c>
      <c r="AT630" s="312" t="s">
        <v>537</v>
      </c>
      <c r="BC630" s="312" t="s">
        <v>537</v>
      </c>
    </row>
    <row r="631" spans="3:56" hidden="1">
      <c r="C631" s="312" t="s">
        <v>538</v>
      </c>
      <c r="D631" s="312" t="s">
        <v>539</v>
      </c>
      <c r="I631" s="312" t="s">
        <v>540</v>
      </c>
      <c r="AN631" s="312" t="s">
        <v>451</v>
      </c>
      <c r="AR631" s="312" t="s">
        <v>541</v>
      </c>
      <c r="AS631" s="338" t="s">
        <v>542</v>
      </c>
      <c r="AU631" s="338" t="s">
        <v>543</v>
      </c>
      <c r="AV631" s="338" t="s">
        <v>542</v>
      </c>
      <c r="AW631" s="339" t="s">
        <v>544</v>
      </c>
      <c r="AX631" s="340" t="s">
        <v>545</v>
      </c>
      <c r="AY631" s="340" t="s">
        <v>546</v>
      </c>
      <c r="AZ631" s="340" t="s">
        <v>545</v>
      </c>
      <c r="BA631" s="338" t="s">
        <v>547</v>
      </c>
      <c r="BB631" s="338"/>
      <c r="BD631" s="338" t="s">
        <v>543</v>
      </c>
    </row>
    <row r="632" spans="3:56" hidden="1">
      <c r="C632" s="312" t="s">
        <v>10</v>
      </c>
      <c r="D632" s="338" t="s">
        <v>542</v>
      </c>
      <c r="I632" s="312" t="s">
        <v>548</v>
      </c>
      <c r="O632" s="312" t="s">
        <v>4856</v>
      </c>
      <c r="P632" s="312" t="s">
        <v>3432</v>
      </c>
      <c r="Q632" s="312">
        <v>27100</v>
      </c>
      <c r="U632" s="312" t="s">
        <v>541</v>
      </c>
      <c r="Y632" s="312" t="s">
        <v>496</v>
      </c>
      <c r="AB632" s="312" t="s">
        <v>551</v>
      </c>
      <c r="AF632" s="312" t="s">
        <v>552</v>
      </c>
      <c r="AK632" s="312" t="s">
        <v>553</v>
      </c>
      <c r="AN632" s="312" t="s">
        <v>554</v>
      </c>
      <c r="AO632" s="312" t="s">
        <v>468</v>
      </c>
      <c r="AP632" s="312" t="s">
        <v>555</v>
      </c>
      <c r="AQ632" s="312" t="s">
        <v>556</v>
      </c>
      <c r="AR632" s="312" t="s">
        <v>557</v>
      </c>
      <c r="AS632" s="338" t="s">
        <v>558</v>
      </c>
      <c r="AT632" s="312" t="s">
        <v>4928</v>
      </c>
      <c r="AU632" s="338" t="s">
        <v>559</v>
      </c>
      <c r="AV632" s="338" t="s">
        <v>560</v>
      </c>
      <c r="AW632" s="339" t="s">
        <v>561</v>
      </c>
      <c r="AX632" s="341" t="s">
        <v>562</v>
      </c>
      <c r="AY632" s="342" t="s">
        <v>563</v>
      </c>
      <c r="AZ632" s="341" t="s">
        <v>562</v>
      </c>
      <c r="BA632" s="312" t="s">
        <v>564</v>
      </c>
      <c r="BB632" s="338"/>
      <c r="BC632" s="312" t="s">
        <v>4928</v>
      </c>
      <c r="BD632" s="338" t="s">
        <v>4929</v>
      </c>
    </row>
    <row r="633" spans="3:56" hidden="1">
      <c r="C633" s="312" t="s">
        <v>11</v>
      </c>
      <c r="D633" s="338" t="s">
        <v>560</v>
      </c>
      <c r="I633" s="312" t="s">
        <v>566</v>
      </c>
      <c r="O633" s="312" t="s">
        <v>4857</v>
      </c>
      <c r="P633" s="312" t="s">
        <v>3482</v>
      </c>
      <c r="Q633" s="312">
        <v>27140</v>
      </c>
      <c r="U633" s="312" t="s">
        <v>557</v>
      </c>
      <c r="Y633" s="312" t="s">
        <v>569</v>
      </c>
      <c r="AB633" s="312" t="s">
        <v>570</v>
      </c>
      <c r="AF633" s="312" t="s">
        <v>571</v>
      </c>
      <c r="AK633" s="312" t="s">
        <v>572</v>
      </c>
      <c r="AO633" s="312" t="s">
        <v>470</v>
      </c>
      <c r="AP633" s="312" t="s">
        <v>573</v>
      </c>
      <c r="AQ633" s="312" t="s">
        <v>574</v>
      </c>
      <c r="AR633" s="312" t="s">
        <v>575</v>
      </c>
      <c r="AS633" s="338" t="s">
        <v>576</v>
      </c>
      <c r="AT633" s="338" t="s">
        <v>577</v>
      </c>
      <c r="AU633" s="338" t="s">
        <v>578</v>
      </c>
      <c r="AV633" s="338" t="s">
        <v>579</v>
      </c>
      <c r="AW633" s="339" t="s">
        <v>580</v>
      </c>
      <c r="AX633" s="341" t="s">
        <v>581</v>
      </c>
      <c r="AY633" s="341" t="s">
        <v>582</v>
      </c>
      <c r="AZ633" s="341" t="s">
        <v>581</v>
      </c>
      <c r="BA633" s="312" t="s">
        <v>583</v>
      </c>
      <c r="BB633" s="338"/>
      <c r="BC633" s="338" t="s">
        <v>577</v>
      </c>
      <c r="BD633" s="338" t="s">
        <v>577</v>
      </c>
    </row>
    <row r="634" spans="3:56" hidden="1">
      <c r="C634" s="312" t="s">
        <v>12</v>
      </c>
      <c r="D634" s="338" t="s">
        <v>579</v>
      </c>
      <c r="I634" s="312" t="s">
        <v>584</v>
      </c>
      <c r="O634" s="312" t="s">
        <v>4858</v>
      </c>
      <c r="P634" s="312" t="s">
        <v>3498</v>
      </c>
      <c r="Q634" s="312">
        <v>27202</v>
      </c>
      <c r="U634" s="312" t="s">
        <v>575</v>
      </c>
      <c r="Y634" s="312" t="s">
        <v>587</v>
      </c>
      <c r="AF634" s="312" t="s">
        <v>588</v>
      </c>
      <c r="AK634" s="312" t="s">
        <v>589</v>
      </c>
      <c r="AP634" s="312" t="s">
        <v>590</v>
      </c>
      <c r="AR634" s="312" t="s">
        <v>591</v>
      </c>
      <c r="AS634" s="338" t="s">
        <v>592</v>
      </c>
      <c r="AT634" s="312" t="s">
        <v>540</v>
      </c>
      <c r="AU634" s="338" t="s">
        <v>593</v>
      </c>
      <c r="AV634" s="338" t="s">
        <v>594</v>
      </c>
      <c r="AW634" s="339" t="s">
        <v>595</v>
      </c>
      <c r="AX634" s="341" t="s">
        <v>596</v>
      </c>
      <c r="AY634" s="341" t="s">
        <v>597</v>
      </c>
      <c r="AZ634" s="341" t="s">
        <v>596</v>
      </c>
      <c r="BA634" s="312" t="s">
        <v>598</v>
      </c>
      <c r="BB634" s="338"/>
      <c r="BC634" s="312" t="s">
        <v>540</v>
      </c>
      <c r="BD634" s="338" t="s">
        <v>599</v>
      </c>
    </row>
    <row r="635" spans="3:56" hidden="1">
      <c r="C635" s="312" t="s">
        <v>13</v>
      </c>
      <c r="D635" s="338" t="s">
        <v>594</v>
      </c>
      <c r="I635" s="312" t="s">
        <v>600</v>
      </c>
      <c r="O635" s="312" t="s">
        <v>4859</v>
      </c>
      <c r="P635" s="312" t="s">
        <v>3500</v>
      </c>
      <c r="Q635" s="312">
        <v>27203</v>
      </c>
      <c r="U635" s="312" t="s">
        <v>603</v>
      </c>
      <c r="AK635" s="312" t="s">
        <v>604</v>
      </c>
      <c r="AP635" s="312" t="s">
        <v>605</v>
      </c>
      <c r="AR635" s="312" t="s">
        <v>606</v>
      </c>
      <c r="AS635" s="338" t="s">
        <v>559</v>
      </c>
      <c r="AT635" s="312" t="s">
        <v>548</v>
      </c>
      <c r="AU635" s="338" t="s">
        <v>607</v>
      </c>
      <c r="AV635" s="338" t="s">
        <v>608</v>
      </c>
      <c r="AW635" s="339" t="s">
        <v>609</v>
      </c>
      <c r="AX635" s="341" t="s">
        <v>610</v>
      </c>
      <c r="AY635" s="341" t="s">
        <v>611</v>
      </c>
      <c r="AZ635" s="341" t="s">
        <v>610</v>
      </c>
      <c r="BA635" s="312" t="s">
        <v>612</v>
      </c>
      <c r="BB635" s="338"/>
      <c r="BC635" s="312" t="s">
        <v>548</v>
      </c>
      <c r="BD635" s="338" t="s">
        <v>613</v>
      </c>
    </row>
    <row r="636" spans="3:56" hidden="1">
      <c r="C636" s="312" t="s">
        <v>14</v>
      </c>
      <c r="D636" s="338" t="s">
        <v>608</v>
      </c>
      <c r="I636" s="312" t="s">
        <v>614</v>
      </c>
      <c r="O636" s="312" t="s">
        <v>4860</v>
      </c>
      <c r="P636" s="312" t="s">
        <v>3502</v>
      </c>
      <c r="Q636" s="312">
        <v>27204</v>
      </c>
      <c r="AK636" s="312" t="s">
        <v>617</v>
      </c>
      <c r="AR636" s="312" t="s">
        <v>618</v>
      </c>
      <c r="AS636" s="338" t="s">
        <v>619</v>
      </c>
      <c r="AT636" s="312" t="s">
        <v>566</v>
      </c>
      <c r="AU636" s="338" t="s">
        <v>620</v>
      </c>
      <c r="AV636" s="338" t="s">
        <v>621</v>
      </c>
      <c r="AW636" s="339" t="s">
        <v>622</v>
      </c>
      <c r="AX636" s="341" t="s">
        <v>623</v>
      </c>
      <c r="AY636" s="341" t="s">
        <v>624</v>
      </c>
      <c r="AZ636" s="341" t="s">
        <v>623</v>
      </c>
      <c r="BA636" s="312" t="s">
        <v>625</v>
      </c>
      <c r="BB636" s="338"/>
      <c r="BC636" s="312" t="s">
        <v>566</v>
      </c>
      <c r="BD636" s="338" t="s">
        <v>626</v>
      </c>
    </row>
    <row r="637" spans="3:56" hidden="1">
      <c r="C637" s="312" t="s">
        <v>15</v>
      </c>
      <c r="D637" s="338" t="s">
        <v>621</v>
      </c>
      <c r="I637" s="312" t="s">
        <v>627</v>
      </c>
      <c r="O637" s="312" t="s">
        <v>4861</v>
      </c>
      <c r="P637" s="312" t="s">
        <v>3504</v>
      </c>
      <c r="Q637" s="312">
        <v>27205</v>
      </c>
      <c r="AK637" s="312" t="s">
        <v>630</v>
      </c>
      <c r="AS637" s="338" t="s">
        <v>543</v>
      </c>
      <c r="AT637" s="312" t="s">
        <v>584</v>
      </c>
      <c r="AU637" s="338" t="s">
        <v>631</v>
      </c>
      <c r="AV637" s="338" t="s">
        <v>632</v>
      </c>
      <c r="AW637" s="339" t="s">
        <v>633</v>
      </c>
      <c r="AX637" s="341" t="s">
        <v>634</v>
      </c>
      <c r="AY637" s="341" t="s">
        <v>635</v>
      </c>
      <c r="AZ637" s="341" t="s">
        <v>634</v>
      </c>
      <c r="BA637" s="312" t="s">
        <v>636</v>
      </c>
      <c r="BB637" s="338"/>
      <c r="BC637" s="312" t="s">
        <v>584</v>
      </c>
      <c r="BD637" s="338" t="s">
        <v>637</v>
      </c>
    </row>
    <row r="638" spans="3:56" hidden="1">
      <c r="C638" s="312" t="s">
        <v>16</v>
      </c>
      <c r="D638" s="338" t="s">
        <v>632</v>
      </c>
      <c r="I638" s="312" t="s">
        <v>638</v>
      </c>
      <c r="O638" s="312" t="s">
        <v>4862</v>
      </c>
      <c r="P638" s="312" t="s">
        <v>3506</v>
      </c>
      <c r="Q638" s="312">
        <v>27206</v>
      </c>
      <c r="AR638" s="312" t="s">
        <v>618</v>
      </c>
      <c r="AS638" s="338" t="s">
        <v>619</v>
      </c>
      <c r="AT638" s="312" t="s">
        <v>600</v>
      </c>
      <c r="AU638" s="338" t="s">
        <v>641</v>
      </c>
      <c r="AV638" s="338" t="s">
        <v>642</v>
      </c>
      <c r="AW638" s="339" t="s">
        <v>643</v>
      </c>
      <c r="AX638" s="341" t="s">
        <v>644</v>
      </c>
      <c r="AY638" s="341" t="s">
        <v>645</v>
      </c>
      <c r="AZ638" s="341" t="s">
        <v>644</v>
      </c>
      <c r="BA638" s="312" t="s">
        <v>646</v>
      </c>
      <c r="BB638" s="338"/>
      <c r="BC638" s="312" t="s">
        <v>600</v>
      </c>
      <c r="BD638" s="338" t="s">
        <v>647</v>
      </c>
    </row>
    <row r="639" spans="3:56" hidden="1">
      <c r="C639" s="312" t="s">
        <v>17</v>
      </c>
      <c r="D639" s="338" t="s">
        <v>642</v>
      </c>
      <c r="I639" s="312" t="s">
        <v>648</v>
      </c>
      <c r="O639" s="312" t="s">
        <v>4863</v>
      </c>
      <c r="P639" s="312" t="s">
        <v>3508</v>
      </c>
      <c r="Q639" s="312">
        <v>27207</v>
      </c>
      <c r="AR639" s="312" t="s">
        <v>606</v>
      </c>
      <c r="AS639" s="338" t="s">
        <v>559</v>
      </c>
      <c r="AT639" s="312" t="s">
        <v>614</v>
      </c>
      <c r="AU639" s="338" t="s">
        <v>651</v>
      </c>
      <c r="AV639" s="338" t="s">
        <v>652</v>
      </c>
      <c r="AW639" s="339" t="s">
        <v>653</v>
      </c>
      <c r="AX639" s="341" t="s">
        <v>654</v>
      </c>
      <c r="AY639" s="341" t="s">
        <v>655</v>
      </c>
      <c r="AZ639" s="341" t="s">
        <v>654</v>
      </c>
      <c r="BA639" s="312" t="s">
        <v>656</v>
      </c>
      <c r="BB639" s="338"/>
      <c r="BC639" s="312" t="s">
        <v>614</v>
      </c>
      <c r="BD639" s="338" t="s">
        <v>657</v>
      </c>
    </row>
    <row r="640" spans="3:56" hidden="1">
      <c r="C640" s="312" t="s">
        <v>18</v>
      </c>
      <c r="D640" s="338" t="s">
        <v>652</v>
      </c>
      <c r="I640" s="312" t="s">
        <v>658</v>
      </c>
      <c r="O640" s="312" t="s">
        <v>4864</v>
      </c>
      <c r="P640" s="312" t="s">
        <v>3510</v>
      </c>
      <c r="Q640" s="312">
        <v>27208</v>
      </c>
      <c r="AR640" s="312" t="s">
        <v>575</v>
      </c>
      <c r="AS640" s="338" t="s">
        <v>576</v>
      </c>
      <c r="AT640" s="312" t="s">
        <v>627</v>
      </c>
      <c r="AU640" s="338" t="s">
        <v>661</v>
      </c>
      <c r="AV640" s="338" t="s">
        <v>662</v>
      </c>
      <c r="AW640" s="339" t="s">
        <v>663</v>
      </c>
      <c r="AX640" s="341" t="s">
        <v>664</v>
      </c>
      <c r="AY640" s="341" t="s">
        <v>665</v>
      </c>
      <c r="AZ640" s="341" t="s">
        <v>664</v>
      </c>
      <c r="BA640" s="312" t="s">
        <v>666</v>
      </c>
      <c r="BB640" s="338"/>
      <c r="BC640" s="312" t="s">
        <v>627</v>
      </c>
      <c r="BD640" s="338" t="s">
        <v>667</v>
      </c>
    </row>
    <row r="641" spans="3:56" hidden="1">
      <c r="C641" s="312" t="s">
        <v>19</v>
      </c>
      <c r="D641" s="338" t="s">
        <v>662</v>
      </c>
      <c r="I641" s="312" t="s">
        <v>668</v>
      </c>
      <c r="O641" s="312" t="s">
        <v>4865</v>
      </c>
      <c r="P641" s="312" t="s">
        <v>3512</v>
      </c>
      <c r="Q641" s="312">
        <v>27209</v>
      </c>
      <c r="AL641" s="312" t="s">
        <v>671</v>
      </c>
      <c r="AR641" s="312" t="s">
        <v>541</v>
      </c>
      <c r="AS641" s="338" t="s">
        <v>542</v>
      </c>
      <c r="AT641" s="312" t="s">
        <v>638</v>
      </c>
      <c r="AU641" s="338" t="s">
        <v>672</v>
      </c>
      <c r="AV641" s="338" t="s">
        <v>673</v>
      </c>
      <c r="AW641" s="339" t="s">
        <v>674</v>
      </c>
      <c r="AX641" s="341" t="s">
        <v>675</v>
      </c>
      <c r="AY641" s="341" t="s">
        <v>676</v>
      </c>
      <c r="AZ641" s="341" t="s">
        <v>675</v>
      </c>
      <c r="BA641" s="312" t="s">
        <v>677</v>
      </c>
      <c r="BB641" s="338"/>
      <c r="BC641" s="312" t="s">
        <v>638</v>
      </c>
      <c r="BD641" s="338" t="s">
        <v>678</v>
      </c>
    </row>
    <row r="642" spans="3:56" hidden="1">
      <c r="C642" s="312" t="s">
        <v>20</v>
      </c>
      <c r="D642" s="338" t="s">
        <v>673</v>
      </c>
      <c r="I642" s="312" t="s">
        <v>679</v>
      </c>
      <c r="O642" s="312" t="s">
        <v>4866</v>
      </c>
      <c r="P642" s="312" t="s">
        <v>3514</v>
      </c>
      <c r="Q642" s="312">
        <v>27210</v>
      </c>
      <c r="V642" s="338" t="s">
        <v>543</v>
      </c>
      <c r="Z642" s="338" t="s">
        <v>543</v>
      </c>
      <c r="AC642" s="338" t="s">
        <v>682</v>
      </c>
      <c r="AF642" s="338" t="s">
        <v>543</v>
      </c>
      <c r="AH642" s="338" t="s">
        <v>543</v>
      </c>
      <c r="AR642" s="312" t="s">
        <v>557</v>
      </c>
      <c r="AS642" s="338" t="s">
        <v>558</v>
      </c>
      <c r="AT642" s="312" t="s">
        <v>648</v>
      </c>
      <c r="AU642" s="338" t="s">
        <v>683</v>
      </c>
      <c r="AV642" s="338" t="s">
        <v>684</v>
      </c>
      <c r="AW642" s="339" t="s">
        <v>685</v>
      </c>
      <c r="AX642" s="341" t="s">
        <v>686</v>
      </c>
      <c r="AY642" s="341" t="s">
        <v>687</v>
      </c>
      <c r="AZ642" s="341" t="s">
        <v>686</v>
      </c>
      <c r="BA642" s="312" t="s">
        <v>688</v>
      </c>
      <c r="BB642" s="338"/>
      <c r="BC642" s="312" t="s">
        <v>648</v>
      </c>
      <c r="BD642" s="338" t="s">
        <v>689</v>
      </c>
    </row>
    <row r="643" spans="3:56" hidden="1">
      <c r="C643" s="312" t="s">
        <v>21</v>
      </c>
      <c r="D643" s="338" t="s">
        <v>684</v>
      </c>
      <c r="I643" s="312" t="s">
        <v>690</v>
      </c>
      <c r="O643" s="312" t="s">
        <v>4867</v>
      </c>
      <c r="P643" s="312" t="s">
        <v>3516</v>
      </c>
      <c r="Q643" s="312">
        <v>27211</v>
      </c>
      <c r="U643" s="343" t="s">
        <v>693</v>
      </c>
      <c r="V643" s="344" t="s">
        <v>694</v>
      </c>
      <c r="Y643" s="343" t="s">
        <v>695</v>
      </c>
      <c r="Z643" s="344" t="s">
        <v>696</v>
      </c>
      <c r="AC643" s="338" t="s">
        <v>697</v>
      </c>
      <c r="AF643" s="338" t="s">
        <v>542</v>
      </c>
      <c r="AG643" s="312" t="s">
        <v>698</v>
      </c>
      <c r="AH643" s="338" t="s">
        <v>542</v>
      </c>
      <c r="AL643" s="312" t="s">
        <v>699</v>
      </c>
      <c r="AR643" s="312" t="s">
        <v>591</v>
      </c>
      <c r="AS643" s="338" t="s">
        <v>592</v>
      </c>
      <c r="AT643" s="312" t="s">
        <v>658</v>
      </c>
      <c r="AU643" s="338" t="s">
        <v>700</v>
      </c>
      <c r="AV643" s="338" t="s">
        <v>701</v>
      </c>
      <c r="AW643" s="339" t="s">
        <v>4924</v>
      </c>
      <c r="AX643" s="341" t="s">
        <v>702</v>
      </c>
      <c r="AY643" s="342" t="s">
        <v>703</v>
      </c>
      <c r="AZ643" s="341" t="s">
        <v>702</v>
      </c>
      <c r="BA643" s="312" t="s">
        <v>704</v>
      </c>
      <c r="BB643" s="338"/>
      <c r="BC643" s="312" t="s">
        <v>658</v>
      </c>
      <c r="BD643" s="338" t="s">
        <v>705</v>
      </c>
    </row>
    <row r="644" spans="3:56" hidden="1">
      <c r="C644" s="312" t="s">
        <v>4925</v>
      </c>
      <c r="D644" s="338" t="s">
        <v>701</v>
      </c>
      <c r="I644" s="312" t="s">
        <v>706</v>
      </c>
      <c r="O644" s="312" t="s">
        <v>4868</v>
      </c>
      <c r="P644" s="312" t="s">
        <v>3518</v>
      </c>
      <c r="Q644" s="312">
        <v>27212</v>
      </c>
      <c r="U644" s="343" t="s">
        <v>709</v>
      </c>
      <c r="V644" s="344" t="s">
        <v>696</v>
      </c>
      <c r="Y644" s="343" t="s">
        <v>710</v>
      </c>
      <c r="Z644" s="344" t="s">
        <v>711</v>
      </c>
      <c r="AC644" s="338" t="s">
        <v>712</v>
      </c>
      <c r="AF644" s="338" t="s">
        <v>560</v>
      </c>
      <c r="AG644" s="312" t="s">
        <v>713</v>
      </c>
      <c r="AH644" s="338" t="s">
        <v>560</v>
      </c>
      <c r="AL644" s="312" t="s">
        <v>714</v>
      </c>
      <c r="AT644" s="312" t="s">
        <v>668</v>
      </c>
      <c r="AU644" s="338" t="s">
        <v>715</v>
      </c>
      <c r="AV644" s="338" t="s">
        <v>716</v>
      </c>
      <c r="AW644" s="339" t="s">
        <v>717</v>
      </c>
      <c r="AX644" s="341" t="s">
        <v>718</v>
      </c>
      <c r="AY644" s="342" t="s">
        <v>719</v>
      </c>
      <c r="AZ644" s="341" t="s">
        <v>718</v>
      </c>
      <c r="BA644" s="312" t="s">
        <v>720</v>
      </c>
      <c r="BB644" s="338"/>
      <c r="BC644" s="312" t="s">
        <v>668</v>
      </c>
      <c r="BD644" s="338" t="s">
        <v>721</v>
      </c>
    </row>
    <row r="645" spans="3:56" hidden="1">
      <c r="C645" s="312" t="s">
        <v>23</v>
      </c>
      <c r="D645" s="338" t="s">
        <v>716</v>
      </c>
      <c r="I645" s="312" t="s">
        <v>722</v>
      </c>
      <c r="O645" s="312" t="s">
        <v>4869</v>
      </c>
      <c r="P645" s="312" t="s">
        <v>3520</v>
      </c>
      <c r="Q645" s="312">
        <v>27213</v>
      </c>
      <c r="U645" s="343" t="s">
        <v>725</v>
      </c>
      <c r="V645" s="344" t="s">
        <v>726</v>
      </c>
      <c r="Y645" s="343" t="s">
        <v>727</v>
      </c>
      <c r="Z645" s="344" t="s">
        <v>728</v>
      </c>
      <c r="AC645" s="338" t="s">
        <v>729</v>
      </c>
      <c r="AF645" s="338" t="s">
        <v>579</v>
      </c>
      <c r="AG645" s="312" t="s">
        <v>730</v>
      </c>
      <c r="AH645" s="338" t="s">
        <v>579</v>
      </c>
      <c r="AL645" s="312" t="s">
        <v>731</v>
      </c>
      <c r="AT645" s="312" t="s">
        <v>679</v>
      </c>
      <c r="AU645" s="338" t="s">
        <v>732</v>
      </c>
      <c r="AV645" s="338" t="s">
        <v>733</v>
      </c>
      <c r="AW645" s="339" t="s">
        <v>734</v>
      </c>
      <c r="AX645" s="341" t="s">
        <v>735</v>
      </c>
      <c r="AY645" s="342" t="s">
        <v>736</v>
      </c>
      <c r="AZ645" s="341" t="s">
        <v>735</v>
      </c>
      <c r="BA645" s="312" t="s">
        <v>737</v>
      </c>
      <c r="BB645" s="338"/>
      <c r="BC645" s="312" t="s">
        <v>679</v>
      </c>
      <c r="BD645" s="338" t="s">
        <v>738</v>
      </c>
    </row>
    <row r="646" spans="3:56" hidden="1">
      <c r="C646" s="312" t="s">
        <v>25</v>
      </c>
      <c r="D646" s="338" t="s">
        <v>733</v>
      </c>
      <c r="I646" s="312" t="s">
        <v>739</v>
      </c>
      <c r="O646" s="312" t="s">
        <v>4870</v>
      </c>
      <c r="P646" s="312" t="s">
        <v>3522</v>
      </c>
      <c r="Q646" s="312">
        <v>27214</v>
      </c>
      <c r="U646" s="343" t="s">
        <v>742</v>
      </c>
      <c r="V646" s="344" t="s">
        <v>743</v>
      </c>
      <c r="Y646" s="343" t="s">
        <v>744</v>
      </c>
      <c r="Z646" s="344" t="s">
        <v>745</v>
      </c>
      <c r="AC646" s="338" t="s">
        <v>746</v>
      </c>
      <c r="AF646" s="338" t="s">
        <v>594</v>
      </c>
      <c r="AG646" s="312" t="s">
        <v>747</v>
      </c>
      <c r="AH646" s="338" t="s">
        <v>594</v>
      </c>
      <c r="AL646" s="312" t="s">
        <v>748</v>
      </c>
      <c r="AT646" s="312" t="s">
        <v>690</v>
      </c>
      <c r="AU646" s="338" t="s">
        <v>749</v>
      </c>
      <c r="AV646" s="338" t="s">
        <v>750</v>
      </c>
      <c r="AW646" s="339" t="s">
        <v>751</v>
      </c>
      <c r="AX646" s="341" t="s">
        <v>752</v>
      </c>
      <c r="AY646" s="342" t="s">
        <v>753</v>
      </c>
      <c r="AZ646" s="341" t="s">
        <v>752</v>
      </c>
      <c r="BA646" s="312" t="s">
        <v>754</v>
      </c>
      <c r="BB646" s="338"/>
      <c r="BC646" s="312" t="s">
        <v>690</v>
      </c>
      <c r="BD646" s="338" t="s">
        <v>755</v>
      </c>
    </row>
    <row r="647" spans="3:56" hidden="1">
      <c r="C647" s="312" t="s">
        <v>756</v>
      </c>
      <c r="D647" s="338" t="s">
        <v>750</v>
      </c>
      <c r="I647" s="312" t="s">
        <v>757</v>
      </c>
      <c r="O647" s="312" t="s">
        <v>4871</v>
      </c>
      <c r="P647" s="312" t="s">
        <v>3524</v>
      </c>
      <c r="Q647" s="312">
        <v>27215</v>
      </c>
      <c r="U647" s="343" t="s">
        <v>760</v>
      </c>
      <c r="V647" s="344" t="s">
        <v>711</v>
      </c>
      <c r="Y647" s="343" t="s">
        <v>761</v>
      </c>
      <c r="Z647" s="344" t="s">
        <v>762</v>
      </c>
      <c r="AC647" s="338" t="s">
        <v>763</v>
      </c>
      <c r="AF647" s="338" t="s">
        <v>608</v>
      </c>
      <c r="AG647" s="312" t="s">
        <v>764</v>
      </c>
      <c r="AH647" s="338" t="s">
        <v>608</v>
      </c>
      <c r="AL647" s="312" t="s">
        <v>765</v>
      </c>
      <c r="AT647" s="312" t="s">
        <v>706</v>
      </c>
      <c r="AU647" s="338" t="s">
        <v>766</v>
      </c>
      <c r="AV647" s="338" t="s">
        <v>767</v>
      </c>
      <c r="AW647" s="339" t="s">
        <v>768</v>
      </c>
      <c r="AX647" s="341" t="s">
        <v>769</v>
      </c>
      <c r="AY647" s="342" t="s">
        <v>770</v>
      </c>
      <c r="AZ647" s="341" t="s">
        <v>769</v>
      </c>
      <c r="BA647" s="312" t="s">
        <v>771</v>
      </c>
      <c r="BB647" s="338"/>
      <c r="BC647" s="312" t="s">
        <v>706</v>
      </c>
      <c r="BD647" s="338" t="s">
        <v>772</v>
      </c>
    </row>
    <row r="648" spans="3:56" hidden="1">
      <c r="C648" s="312" t="s">
        <v>27</v>
      </c>
      <c r="D648" s="338" t="s">
        <v>767</v>
      </c>
      <c r="I648" s="312" t="s">
        <v>773</v>
      </c>
      <c r="O648" s="312" t="s">
        <v>4872</v>
      </c>
      <c r="P648" s="312" t="s">
        <v>3526</v>
      </c>
      <c r="Q648" s="312">
        <v>27216</v>
      </c>
      <c r="U648" s="343" t="s">
        <v>776</v>
      </c>
      <c r="V648" s="344" t="s">
        <v>728</v>
      </c>
      <c r="Y648" s="343" t="s">
        <v>777</v>
      </c>
      <c r="Z648" s="344" t="s">
        <v>778</v>
      </c>
      <c r="AC648" s="338" t="s">
        <v>779</v>
      </c>
      <c r="AF648" s="338" t="s">
        <v>632</v>
      </c>
      <c r="AG648" s="312" t="s">
        <v>591</v>
      </c>
      <c r="AH648" s="338" t="s">
        <v>632</v>
      </c>
      <c r="AL648" s="312" t="s">
        <v>780</v>
      </c>
      <c r="AT648" s="312" t="s">
        <v>722</v>
      </c>
      <c r="AU648" s="338" t="s">
        <v>781</v>
      </c>
      <c r="AV648" s="338" t="s">
        <v>782</v>
      </c>
      <c r="AW648" s="339" t="s">
        <v>783</v>
      </c>
      <c r="AX648" s="341" t="s">
        <v>784</v>
      </c>
      <c r="AY648" s="342" t="s">
        <v>785</v>
      </c>
      <c r="AZ648" s="341" t="s">
        <v>784</v>
      </c>
      <c r="BA648" s="312" t="s">
        <v>786</v>
      </c>
      <c r="BB648" s="338"/>
      <c r="BC648" s="312" t="s">
        <v>722</v>
      </c>
      <c r="BD648" s="338" t="s">
        <v>787</v>
      </c>
    </row>
    <row r="649" spans="3:56" hidden="1">
      <c r="C649" s="312" t="s">
        <v>28</v>
      </c>
      <c r="D649" s="338" t="s">
        <v>782</v>
      </c>
      <c r="I649" s="312" t="s">
        <v>788</v>
      </c>
      <c r="O649" s="312" t="s">
        <v>4873</v>
      </c>
      <c r="P649" s="312" t="s">
        <v>3528</v>
      </c>
      <c r="Q649" s="312">
        <v>27217</v>
      </c>
      <c r="U649" s="343" t="s">
        <v>791</v>
      </c>
      <c r="V649" s="344" t="s">
        <v>792</v>
      </c>
      <c r="Y649" s="343" t="s">
        <v>139</v>
      </c>
      <c r="Z649" s="344" t="s">
        <v>173</v>
      </c>
      <c r="AC649" s="338" t="s">
        <v>793</v>
      </c>
      <c r="AF649" s="338" t="s">
        <v>642</v>
      </c>
      <c r="AG649" s="312" t="s">
        <v>794</v>
      </c>
      <c r="AH649" s="338" t="s">
        <v>642</v>
      </c>
      <c r="AL649" s="312" t="s">
        <v>795</v>
      </c>
      <c r="AT649" s="312" t="s">
        <v>739</v>
      </c>
      <c r="AU649" s="338" t="s">
        <v>558</v>
      </c>
      <c r="AV649" s="338" t="s">
        <v>796</v>
      </c>
      <c r="AW649" s="339" t="s">
        <v>797</v>
      </c>
      <c r="AX649" s="341" t="s">
        <v>798</v>
      </c>
      <c r="AY649" s="342" t="s">
        <v>799</v>
      </c>
      <c r="AZ649" s="341" t="s">
        <v>798</v>
      </c>
      <c r="BA649" s="312" t="s">
        <v>800</v>
      </c>
      <c r="BB649" s="338"/>
      <c r="BC649" s="312" t="s">
        <v>739</v>
      </c>
      <c r="BD649" s="338" t="s">
        <v>801</v>
      </c>
    </row>
    <row r="650" spans="3:56" hidden="1">
      <c r="C650" s="312" t="s">
        <v>24</v>
      </c>
      <c r="D650" s="338" t="s">
        <v>796</v>
      </c>
      <c r="I650" s="312" t="s">
        <v>802</v>
      </c>
      <c r="O650" s="312" t="s">
        <v>4874</v>
      </c>
      <c r="P650" s="312" t="s">
        <v>3530</v>
      </c>
      <c r="Q650" s="312">
        <v>27218</v>
      </c>
      <c r="U650" s="343" t="s">
        <v>805</v>
      </c>
      <c r="V650" s="344" t="s">
        <v>806</v>
      </c>
      <c r="Y650" s="343" t="s">
        <v>807</v>
      </c>
      <c r="Z650" s="344" t="s">
        <v>178</v>
      </c>
      <c r="AC650" s="338" t="s">
        <v>808</v>
      </c>
      <c r="AF650" s="338" t="s">
        <v>559</v>
      </c>
      <c r="AG650" s="312" t="s">
        <v>606</v>
      </c>
      <c r="AH650" s="338" t="s">
        <v>559</v>
      </c>
      <c r="AL650" s="312" t="s">
        <v>809</v>
      </c>
      <c r="AT650" s="312" t="s">
        <v>757</v>
      </c>
      <c r="AU650" s="338" t="s">
        <v>579</v>
      </c>
      <c r="AV650" s="338" t="s">
        <v>810</v>
      </c>
      <c r="AW650" s="339" t="s">
        <v>811</v>
      </c>
      <c r="AX650" s="341" t="s">
        <v>812</v>
      </c>
      <c r="AY650" s="342" t="s">
        <v>813</v>
      </c>
      <c r="AZ650" s="341" t="s">
        <v>812</v>
      </c>
      <c r="BA650" s="312" t="s">
        <v>814</v>
      </c>
      <c r="BB650" s="338"/>
      <c r="BC650" s="312" t="s">
        <v>757</v>
      </c>
      <c r="BD650" s="338" t="s">
        <v>815</v>
      </c>
    </row>
    <row r="651" spans="3:56" hidden="1">
      <c r="C651" s="312" t="s">
        <v>26</v>
      </c>
      <c r="D651" s="338" t="s">
        <v>810</v>
      </c>
      <c r="I651" s="312" t="s">
        <v>816</v>
      </c>
      <c r="O651" s="312" t="s">
        <v>4875</v>
      </c>
      <c r="P651" s="312" t="s">
        <v>3532</v>
      </c>
      <c r="Q651" s="312">
        <v>27219</v>
      </c>
      <c r="U651" s="343" t="s">
        <v>819</v>
      </c>
      <c r="V651" s="344" t="s">
        <v>820</v>
      </c>
      <c r="AC651" s="338" t="s">
        <v>821</v>
      </c>
      <c r="AF651" s="338" t="s">
        <v>716</v>
      </c>
      <c r="AG651" s="312" t="s">
        <v>618</v>
      </c>
      <c r="AH651" s="338" t="s">
        <v>716</v>
      </c>
      <c r="AL651" s="312" t="s">
        <v>822</v>
      </c>
      <c r="AT651" s="312" t="s">
        <v>773</v>
      </c>
      <c r="AU651" s="338" t="s">
        <v>594</v>
      </c>
      <c r="AV651" s="338" t="s">
        <v>823</v>
      </c>
      <c r="AW651" s="339" t="s">
        <v>824</v>
      </c>
      <c r="AX651" s="341" t="s">
        <v>825</v>
      </c>
      <c r="AY651" s="342" t="s">
        <v>826</v>
      </c>
      <c r="AZ651" s="341" t="s">
        <v>825</v>
      </c>
      <c r="BA651" s="312" t="s">
        <v>827</v>
      </c>
      <c r="BB651" s="338"/>
      <c r="BC651" s="312" t="s">
        <v>773</v>
      </c>
      <c r="BD651" s="338" t="s">
        <v>828</v>
      </c>
    </row>
    <row r="652" spans="3:56" hidden="1">
      <c r="C652" s="312" t="s">
        <v>29</v>
      </c>
      <c r="D652" s="338" t="s">
        <v>823</v>
      </c>
      <c r="I652" s="312" t="s">
        <v>829</v>
      </c>
      <c r="O652" s="312" t="s">
        <v>4876</v>
      </c>
      <c r="P652" s="312" t="s">
        <v>3534</v>
      </c>
      <c r="Q652" s="312">
        <v>27220</v>
      </c>
      <c r="U652" s="343" t="s">
        <v>832</v>
      </c>
      <c r="V652" s="344" t="s">
        <v>745</v>
      </c>
      <c r="AC652" s="338" t="s">
        <v>833</v>
      </c>
      <c r="AF652" s="338" t="s">
        <v>733</v>
      </c>
      <c r="AG652" s="312" t="s">
        <v>834</v>
      </c>
      <c r="AH652" s="338" t="s">
        <v>733</v>
      </c>
      <c r="AL652" s="312" t="s">
        <v>835</v>
      </c>
      <c r="AT652" s="312" t="s">
        <v>788</v>
      </c>
      <c r="AU652" s="338" t="s">
        <v>608</v>
      </c>
      <c r="AV652" s="338" t="s">
        <v>836</v>
      </c>
      <c r="AW652" s="339" t="s">
        <v>837</v>
      </c>
      <c r="AX652" s="341" t="s">
        <v>838</v>
      </c>
      <c r="AY652" s="342" t="s">
        <v>839</v>
      </c>
      <c r="AZ652" s="341" t="s">
        <v>838</v>
      </c>
      <c r="BA652" s="312" t="s">
        <v>840</v>
      </c>
      <c r="BB652" s="338"/>
      <c r="BC652" s="312" t="s">
        <v>788</v>
      </c>
      <c r="BD652" s="338" t="s">
        <v>841</v>
      </c>
    </row>
    <row r="653" spans="3:56" hidden="1">
      <c r="C653" s="312" t="s">
        <v>30</v>
      </c>
      <c r="D653" s="338" t="s">
        <v>836</v>
      </c>
      <c r="I653" s="312" t="s">
        <v>842</v>
      </c>
      <c r="O653" s="312" t="s">
        <v>4877</v>
      </c>
      <c r="P653" s="312" t="s">
        <v>3536</v>
      </c>
      <c r="Q653" s="312">
        <v>27221</v>
      </c>
      <c r="U653" s="343" t="s">
        <v>845</v>
      </c>
      <c r="V653" s="344" t="s">
        <v>762</v>
      </c>
      <c r="AC653" s="338" t="s">
        <v>846</v>
      </c>
      <c r="AF653" s="338" t="s">
        <v>847</v>
      </c>
      <c r="AG653" s="312" t="s">
        <v>848</v>
      </c>
      <c r="AH653" s="338" t="s">
        <v>847</v>
      </c>
      <c r="AL653" s="312" t="s">
        <v>849</v>
      </c>
      <c r="AT653" s="312" t="s">
        <v>802</v>
      </c>
      <c r="AU653" s="338" t="s">
        <v>621</v>
      </c>
      <c r="AV653" s="338" t="s">
        <v>850</v>
      </c>
      <c r="AW653" s="339" t="s">
        <v>851</v>
      </c>
      <c r="AX653" s="341" t="s">
        <v>852</v>
      </c>
      <c r="AY653" s="342" t="s">
        <v>853</v>
      </c>
      <c r="AZ653" s="341" t="s">
        <v>852</v>
      </c>
      <c r="BA653" s="312" t="s">
        <v>854</v>
      </c>
      <c r="BB653" s="338"/>
      <c r="BC653" s="312" t="s">
        <v>802</v>
      </c>
      <c r="BD653" s="338" t="s">
        <v>855</v>
      </c>
    </row>
    <row r="654" spans="3:56" hidden="1">
      <c r="C654" s="312" t="s">
        <v>31</v>
      </c>
      <c r="D654" s="338" t="s">
        <v>850</v>
      </c>
      <c r="I654" s="312" t="s">
        <v>856</v>
      </c>
      <c r="O654" s="312" t="s">
        <v>4878</v>
      </c>
      <c r="P654" s="312" t="s">
        <v>3538</v>
      </c>
      <c r="Q654" s="312">
        <v>27222</v>
      </c>
      <c r="U654" s="343" t="s">
        <v>859</v>
      </c>
      <c r="V654" s="344" t="s">
        <v>778</v>
      </c>
      <c r="AC654" s="338" t="s">
        <v>860</v>
      </c>
      <c r="AL654" s="312" t="s">
        <v>848</v>
      </c>
      <c r="AT654" s="312" t="s">
        <v>816</v>
      </c>
      <c r="AU654" s="338" t="s">
        <v>632</v>
      </c>
      <c r="AV654" s="338" t="s">
        <v>861</v>
      </c>
      <c r="AW654" s="339" t="s">
        <v>862</v>
      </c>
      <c r="AX654" s="341" t="s">
        <v>863</v>
      </c>
      <c r="AY654" s="342" t="s">
        <v>864</v>
      </c>
      <c r="AZ654" s="341" t="s">
        <v>863</v>
      </c>
      <c r="BA654" s="312" t="s">
        <v>865</v>
      </c>
      <c r="BB654" s="338"/>
      <c r="BC654" s="312" t="s">
        <v>816</v>
      </c>
      <c r="BD654" s="338" t="s">
        <v>866</v>
      </c>
    </row>
    <row r="655" spans="3:56" hidden="1">
      <c r="C655" s="312" t="s">
        <v>32</v>
      </c>
      <c r="D655" s="338" t="s">
        <v>861</v>
      </c>
      <c r="I655" s="312" t="s">
        <v>867</v>
      </c>
      <c r="O655" s="312" t="s">
        <v>4879</v>
      </c>
      <c r="P655" s="312" t="s">
        <v>3540</v>
      </c>
      <c r="Q655" s="312">
        <v>27223</v>
      </c>
      <c r="U655" s="343" t="s">
        <v>870</v>
      </c>
      <c r="V655" s="344" t="s">
        <v>173</v>
      </c>
      <c r="AC655" s="338" t="s">
        <v>871</v>
      </c>
      <c r="AT655" s="312" t="s">
        <v>829</v>
      </c>
      <c r="AU655" s="338" t="s">
        <v>642</v>
      </c>
      <c r="AV655" s="338" t="s">
        <v>872</v>
      </c>
      <c r="AW655" s="339" t="s">
        <v>873</v>
      </c>
      <c r="AX655" s="341" t="s">
        <v>874</v>
      </c>
      <c r="AY655" s="342" t="s">
        <v>875</v>
      </c>
      <c r="AZ655" s="341" t="s">
        <v>874</v>
      </c>
      <c r="BA655" s="312" t="s">
        <v>876</v>
      </c>
      <c r="BB655" s="338"/>
      <c r="BC655" s="312" t="s">
        <v>829</v>
      </c>
      <c r="BD655" s="338" t="s">
        <v>877</v>
      </c>
    </row>
    <row r="656" spans="3:56" hidden="1">
      <c r="C656" s="312" t="s">
        <v>33</v>
      </c>
      <c r="D656" s="338" t="s">
        <v>872</v>
      </c>
      <c r="I656" s="312" t="s">
        <v>878</v>
      </c>
      <c r="O656" s="312" t="s">
        <v>4880</v>
      </c>
      <c r="P656" s="312" t="s">
        <v>3542</v>
      </c>
      <c r="Q656" s="312">
        <v>27224</v>
      </c>
      <c r="U656" s="343" t="s">
        <v>881</v>
      </c>
      <c r="V656" s="344" t="s">
        <v>178</v>
      </c>
      <c r="AC656" s="338" t="s">
        <v>882</v>
      </c>
      <c r="AT656" s="312" t="s">
        <v>842</v>
      </c>
      <c r="AU656" s="338" t="s">
        <v>652</v>
      </c>
      <c r="AV656" s="338" t="s">
        <v>883</v>
      </c>
      <c r="AW656" s="339" t="s">
        <v>884</v>
      </c>
      <c r="AX656" s="341" t="s">
        <v>885</v>
      </c>
      <c r="AY656" s="342" t="s">
        <v>886</v>
      </c>
      <c r="AZ656" s="341" t="s">
        <v>885</v>
      </c>
      <c r="BA656" s="312" t="s">
        <v>887</v>
      </c>
      <c r="BB656" s="338"/>
      <c r="BC656" s="312" t="s">
        <v>842</v>
      </c>
      <c r="BD656" s="338" t="s">
        <v>888</v>
      </c>
    </row>
    <row r="657" spans="3:56" hidden="1">
      <c r="C657" s="312" t="s">
        <v>34</v>
      </c>
      <c r="D657" s="338" t="s">
        <v>883</v>
      </c>
      <c r="I657" s="312" t="s">
        <v>4926</v>
      </c>
      <c r="O657" s="312" t="s">
        <v>4881</v>
      </c>
      <c r="P657" s="312" t="s">
        <v>3544</v>
      </c>
      <c r="Q657" s="312">
        <v>27225</v>
      </c>
      <c r="U657" s="343" t="s">
        <v>891</v>
      </c>
      <c r="V657" s="344" t="s">
        <v>892</v>
      </c>
      <c r="AC657" s="338" t="s">
        <v>893</v>
      </c>
      <c r="AT657" s="312" t="s">
        <v>856</v>
      </c>
      <c r="AU657" s="338" t="s">
        <v>662</v>
      </c>
      <c r="AV657" s="338" t="s">
        <v>894</v>
      </c>
      <c r="AW657" s="339" t="s">
        <v>895</v>
      </c>
      <c r="AX657" s="341" t="s">
        <v>896</v>
      </c>
      <c r="AY657" s="342" t="s">
        <v>897</v>
      </c>
      <c r="AZ657" s="341" t="s">
        <v>896</v>
      </c>
      <c r="BA657" s="312" t="s">
        <v>898</v>
      </c>
      <c r="BB657" s="338"/>
      <c r="BC657" s="312" t="s">
        <v>856</v>
      </c>
      <c r="BD657" s="338" t="s">
        <v>899</v>
      </c>
    </row>
    <row r="658" spans="3:56" hidden="1">
      <c r="C658" s="312" t="s">
        <v>900</v>
      </c>
      <c r="D658" s="338" t="s">
        <v>894</v>
      </c>
      <c r="I658" s="312" t="s">
        <v>901</v>
      </c>
      <c r="O658" s="312" t="s">
        <v>4882</v>
      </c>
      <c r="P658" s="312" t="s">
        <v>3546</v>
      </c>
      <c r="Q658" s="312">
        <v>27226</v>
      </c>
      <c r="AC658" s="338" t="s">
        <v>904</v>
      </c>
      <c r="AH658" s="338" t="s">
        <v>543</v>
      </c>
      <c r="AT658" s="312" t="s">
        <v>867</v>
      </c>
      <c r="AU658" s="338" t="s">
        <v>673</v>
      </c>
      <c r="AV658" s="338" t="s">
        <v>905</v>
      </c>
      <c r="AW658" s="339" t="s">
        <v>906</v>
      </c>
      <c r="AX658" s="341" t="s">
        <v>907</v>
      </c>
      <c r="AY658" s="342" t="s">
        <v>908</v>
      </c>
      <c r="AZ658" s="341" t="s">
        <v>907</v>
      </c>
      <c r="BA658" s="312" t="s">
        <v>909</v>
      </c>
      <c r="BB658" s="338"/>
      <c r="BC658" s="312" t="s">
        <v>867</v>
      </c>
      <c r="BD658" s="338" t="s">
        <v>910</v>
      </c>
    </row>
    <row r="659" spans="3:56" hidden="1">
      <c r="C659" s="312" t="s">
        <v>36</v>
      </c>
      <c r="D659" s="338" t="s">
        <v>905</v>
      </c>
      <c r="I659" s="312" t="s">
        <v>911</v>
      </c>
      <c r="O659" s="312" t="s">
        <v>4883</v>
      </c>
      <c r="P659" s="312" t="s">
        <v>3548</v>
      </c>
      <c r="Q659" s="312">
        <v>27227</v>
      </c>
      <c r="AC659" s="338" t="s">
        <v>914</v>
      </c>
      <c r="AF659" s="338" t="s">
        <v>915</v>
      </c>
      <c r="AG659" s="312" t="s">
        <v>916</v>
      </c>
      <c r="AH659" s="338" t="s">
        <v>915</v>
      </c>
      <c r="AT659" s="312" t="s">
        <v>878</v>
      </c>
      <c r="AU659" s="338" t="s">
        <v>684</v>
      </c>
      <c r="AV659" s="338" t="s">
        <v>917</v>
      </c>
      <c r="AW659" s="339" t="s">
        <v>918</v>
      </c>
      <c r="AX659" s="341" t="s">
        <v>919</v>
      </c>
      <c r="AY659" s="342" t="s">
        <v>920</v>
      </c>
      <c r="AZ659" s="341" t="s">
        <v>919</v>
      </c>
      <c r="BA659" s="312" t="s">
        <v>921</v>
      </c>
      <c r="BB659" s="338"/>
      <c r="BC659" s="312" t="s">
        <v>878</v>
      </c>
      <c r="BD659" s="338" t="s">
        <v>922</v>
      </c>
    </row>
    <row r="660" spans="3:56" hidden="1">
      <c r="C660" s="312" t="s">
        <v>37</v>
      </c>
      <c r="D660" s="338" t="s">
        <v>917</v>
      </c>
      <c r="I660" s="312" t="s">
        <v>923</v>
      </c>
      <c r="O660" s="312" t="s">
        <v>4884</v>
      </c>
      <c r="P660" s="312" t="s">
        <v>3550</v>
      </c>
      <c r="Q660" s="312">
        <v>27228</v>
      </c>
      <c r="AC660" s="338" t="s">
        <v>926</v>
      </c>
      <c r="AF660" s="338" t="s">
        <v>927</v>
      </c>
      <c r="AG660" s="312" t="s">
        <v>928</v>
      </c>
      <c r="AH660" s="338" t="s">
        <v>927</v>
      </c>
      <c r="AT660" s="312" t="s">
        <v>4926</v>
      </c>
      <c r="AU660" s="338" t="s">
        <v>701</v>
      </c>
      <c r="AV660" s="338" t="s">
        <v>929</v>
      </c>
      <c r="AW660" s="339" t="s">
        <v>930</v>
      </c>
      <c r="AX660" s="341" t="s">
        <v>931</v>
      </c>
      <c r="AY660" s="342" t="s">
        <v>932</v>
      </c>
      <c r="AZ660" s="341" t="s">
        <v>931</v>
      </c>
      <c r="BA660" s="312" t="s">
        <v>933</v>
      </c>
      <c r="BB660" s="338"/>
      <c r="BC660" s="312" t="s">
        <v>4926</v>
      </c>
      <c r="BD660" s="338" t="s">
        <v>565</v>
      </c>
    </row>
    <row r="661" spans="3:56" hidden="1">
      <c r="C661" s="312" t="s">
        <v>38</v>
      </c>
      <c r="D661" s="338" t="s">
        <v>929</v>
      </c>
      <c r="I661" s="312" t="s">
        <v>934</v>
      </c>
      <c r="O661" s="312" t="s">
        <v>4885</v>
      </c>
      <c r="P661" s="312" t="s">
        <v>3552</v>
      </c>
      <c r="Q661" s="312">
        <v>27229</v>
      </c>
      <c r="AC661" s="338" t="s">
        <v>937</v>
      </c>
      <c r="AT661" s="312" t="s">
        <v>901</v>
      </c>
      <c r="AU661" s="338" t="s">
        <v>716</v>
      </c>
      <c r="AV661" s="338" t="s">
        <v>938</v>
      </c>
      <c r="AW661" s="339" t="s">
        <v>939</v>
      </c>
      <c r="AX661" s="341" t="s">
        <v>940</v>
      </c>
      <c r="AY661" s="342" t="s">
        <v>941</v>
      </c>
      <c r="AZ661" s="341" t="s">
        <v>940</v>
      </c>
      <c r="BA661" s="312" t="s">
        <v>942</v>
      </c>
      <c r="BB661" s="338"/>
      <c r="BC661" s="312" t="s">
        <v>901</v>
      </c>
      <c r="BD661" s="338" t="s">
        <v>943</v>
      </c>
    </row>
    <row r="662" spans="3:56" hidden="1">
      <c r="C662" s="312" t="s">
        <v>39</v>
      </c>
      <c r="D662" s="338" t="s">
        <v>938</v>
      </c>
      <c r="I662" s="312" t="s">
        <v>944</v>
      </c>
      <c r="O662" s="312" t="s">
        <v>4886</v>
      </c>
      <c r="P662" s="312" t="s">
        <v>3554</v>
      </c>
      <c r="Q662" s="312">
        <v>27230</v>
      </c>
      <c r="AC662" s="338" t="s">
        <v>947</v>
      </c>
      <c r="AT662" s="312" t="s">
        <v>911</v>
      </c>
      <c r="AU662" s="338" t="s">
        <v>733</v>
      </c>
      <c r="AV662" s="338" t="s">
        <v>948</v>
      </c>
      <c r="AW662" s="339" t="s">
        <v>949</v>
      </c>
      <c r="AX662" s="341" t="s">
        <v>950</v>
      </c>
      <c r="AY662" s="342" t="s">
        <v>951</v>
      </c>
      <c r="AZ662" s="341" t="s">
        <v>950</v>
      </c>
      <c r="BA662" s="312" t="s">
        <v>952</v>
      </c>
      <c r="BB662" s="338"/>
      <c r="BC662" s="312" t="s">
        <v>911</v>
      </c>
      <c r="BD662" s="338" t="s">
        <v>953</v>
      </c>
    </row>
    <row r="663" spans="3:56" hidden="1">
      <c r="C663" s="312" t="s">
        <v>40</v>
      </c>
      <c r="D663" s="338" t="s">
        <v>948</v>
      </c>
      <c r="I663" s="312" t="s">
        <v>954</v>
      </c>
      <c r="O663" s="312" t="s">
        <v>4887</v>
      </c>
      <c r="P663" s="312" t="s">
        <v>3556</v>
      </c>
      <c r="Q663" s="312">
        <v>27231</v>
      </c>
      <c r="AT663" s="312" t="s">
        <v>923</v>
      </c>
      <c r="AU663" s="338" t="s">
        <v>750</v>
      </c>
      <c r="AV663" s="338" t="s">
        <v>957</v>
      </c>
      <c r="AW663" s="339" t="s">
        <v>958</v>
      </c>
      <c r="AX663" s="341" t="s">
        <v>959</v>
      </c>
      <c r="AY663" s="342" t="s">
        <v>960</v>
      </c>
      <c r="AZ663" s="341" t="s">
        <v>959</v>
      </c>
      <c r="BA663" s="312" t="s">
        <v>961</v>
      </c>
      <c r="BB663" s="338"/>
      <c r="BC663" s="312" t="s">
        <v>923</v>
      </c>
      <c r="BD663" s="338" t="s">
        <v>962</v>
      </c>
    </row>
    <row r="664" spans="3:56" hidden="1">
      <c r="C664" s="312" t="s">
        <v>41</v>
      </c>
      <c r="D664" s="338" t="s">
        <v>957</v>
      </c>
      <c r="I664" s="312" t="s">
        <v>963</v>
      </c>
      <c r="O664" s="312" t="s">
        <v>4888</v>
      </c>
      <c r="P664" s="312" t="s">
        <v>3558</v>
      </c>
      <c r="Q664" s="312">
        <v>27232</v>
      </c>
      <c r="AT664" s="312" t="s">
        <v>934</v>
      </c>
      <c r="AU664" s="338" t="s">
        <v>767</v>
      </c>
      <c r="AV664" s="338" t="s">
        <v>966</v>
      </c>
      <c r="AW664" s="339" t="s">
        <v>967</v>
      </c>
      <c r="AX664" s="341" t="s">
        <v>968</v>
      </c>
      <c r="AY664" s="342" t="s">
        <v>969</v>
      </c>
      <c r="AZ664" s="341" t="s">
        <v>968</v>
      </c>
      <c r="BA664" s="312" t="s">
        <v>970</v>
      </c>
      <c r="BB664" s="338"/>
      <c r="BC664" s="312" t="s">
        <v>934</v>
      </c>
      <c r="BD664" s="338" t="s">
        <v>971</v>
      </c>
    </row>
    <row r="665" spans="3:56" hidden="1">
      <c r="C665" s="312" t="s">
        <v>42</v>
      </c>
      <c r="D665" s="338" t="s">
        <v>966</v>
      </c>
      <c r="I665" s="312" t="s">
        <v>972</v>
      </c>
      <c r="O665" s="312" t="s">
        <v>4889</v>
      </c>
      <c r="P665" s="312" t="s">
        <v>4907</v>
      </c>
      <c r="Q665" s="312">
        <v>27301</v>
      </c>
      <c r="AT665" s="312" t="s">
        <v>944</v>
      </c>
      <c r="AU665" s="338" t="s">
        <v>782</v>
      </c>
      <c r="AV665" s="338" t="s">
        <v>975</v>
      </c>
      <c r="AW665" s="339" t="s">
        <v>976</v>
      </c>
      <c r="AX665" s="341" t="s">
        <v>977</v>
      </c>
      <c r="AY665" s="342" t="s">
        <v>978</v>
      </c>
      <c r="AZ665" s="341" t="s">
        <v>977</v>
      </c>
      <c r="BA665" s="312" t="s">
        <v>979</v>
      </c>
      <c r="BB665" s="338"/>
      <c r="BC665" s="312" t="s">
        <v>944</v>
      </c>
      <c r="BD665" s="338" t="s">
        <v>980</v>
      </c>
    </row>
    <row r="666" spans="3:56" hidden="1">
      <c r="C666" s="312" t="s">
        <v>43</v>
      </c>
      <c r="D666" s="338" t="s">
        <v>975</v>
      </c>
      <c r="I666" s="312" t="s">
        <v>981</v>
      </c>
      <c r="O666" s="312" t="s">
        <v>4890</v>
      </c>
      <c r="P666" s="312" t="s">
        <v>4908</v>
      </c>
      <c r="Q666" s="312">
        <v>27321</v>
      </c>
      <c r="AT666" s="312" t="s">
        <v>954</v>
      </c>
      <c r="AU666" s="338" t="s">
        <v>796</v>
      </c>
      <c r="AV666" s="338" t="s">
        <v>984</v>
      </c>
      <c r="AW666" s="339" t="s">
        <v>985</v>
      </c>
      <c r="AX666" s="341" t="s">
        <v>986</v>
      </c>
      <c r="AY666" s="342" t="s">
        <v>987</v>
      </c>
      <c r="AZ666" s="341" t="s">
        <v>986</v>
      </c>
      <c r="BA666" s="312" t="s">
        <v>988</v>
      </c>
      <c r="BB666" s="338"/>
      <c r="BC666" s="312" t="s">
        <v>954</v>
      </c>
      <c r="BD666" s="338" t="s">
        <v>989</v>
      </c>
    </row>
    <row r="667" spans="3:56" hidden="1">
      <c r="C667" s="312" t="s">
        <v>44</v>
      </c>
      <c r="D667" s="338" t="s">
        <v>984</v>
      </c>
      <c r="I667" s="312" t="s">
        <v>990</v>
      </c>
      <c r="O667" s="312" t="s">
        <v>4890</v>
      </c>
      <c r="P667" s="312" t="s">
        <v>4908</v>
      </c>
      <c r="Q667" s="312">
        <v>27321</v>
      </c>
      <c r="AT667" s="312" t="s">
        <v>963</v>
      </c>
      <c r="AU667" s="338" t="s">
        <v>810</v>
      </c>
      <c r="AV667" s="338" t="s">
        <v>993</v>
      </c>
      <c r="AW667" s="339" t="s">
        <v>994</v>
      </c>
      <c r="AX667" s="341" t="s">
        <v>995</v>
      </c>
      <c r="AY667" s="342" t="s">
        <v>996</v>
      </c>
      <c r="AZ667" s="341" t="s">
        <v>995</v>
      </c>
      <c r="BA667" s="312" t="s">
        <v>997</v>
      </c>
      <c r="BB667" s="338"/>
      <c r="BC667" s="312" t="s">
        <v>963</v>
      </c>
      <c r="BD667" s="338" t="s">
        <v>998</v>
      </c>
    </row>
    <row r="668" spans="3:56" hidden="1">
      <c r="C668" s="312" t="s">
        <v>45</v>
      </c>
      <c r="D668" s="338" t="s">
        <v>993</v>
      </c>
      <c r="I668" s="312" t="s">
        <v>999</v>
      </c>
      <c r="O668" s="312" t="s">
        <v>4891</v>
      </c>
      <c r="P668" s="312" t="s">
        <v>4909</v>
      </c>
      <c r="Q668" s="312">
        <v>27322</v>
      </c>
      <c r="AT668" s="312" t="s">
        <v>972</v>
      </c>
      <c r="AU668" s="338" t="s">
        <v>823</v>
      </c>
      <c r="AV668" s="338" t="s">
        <v>1002</v>
      </c>
      <c r="AW668" s="339" t="s">
        <v>1003</v>
      </c>
      <c r="AX668" s="341" t="s">
        <v>1004</v>
      </c>
      <c r="AY668" s="342" t="s">
        <v>1005</v>
      </c>
      <c r="AZ668" s="341" t="s">
        <v>1004</v>
      </c>
      <c r="BA668" s="312" t="s">
        <v>1006</v>
      </c>
      <c r="BB668" s="338"/>
      <c r="BC668" s="312" t="s">
        <v>972</v>
      </c>
      <c r="BD668" s="338" t="s">
        <v>1007</v>
      </c>
    </row>
    <row r="669" spans="3:56" hidden="1">
      <c r="C669" s="312" t="s">
        <v>46</v>
      </c>
      <c r="D669" s="338" t="s">
        <v>1002</v>
      </c>
      <c r="I669" s="312" t="s">
        <v>1008</v>
      </c>
      <c r="O669" s="312" t="s">
        <v>4892</v>
      </c>
      <c r="P669" s="312" t="s">
        <v>4910</v>
      </c>
      <c r="Q669" s="312">
        <v>27341</v>
      </c>
      <c r="AT669" s="312" t="s">
        <v>981</v>
      </c>
      <c r="AU669" s="338" t="s">
        <v>836</v>
      </c>
      <c r="AV669" s="338" t="s">
        <v>1011</v>
      </c>
      <c r="AW669" s="339" t="s">
        <v>1012</v>
      </c>
      <c r="AX669" s="341" t="s">
        <v>1013</v>
      </c>
      <c r="AY669" s="342" t="s">
        <v>1014</v>
      </c>
      <c r="AZ669" s="341" t="s">
        <v>1013</v>
      </c>
      <c r="BA669" s="312" t="s">
        <v>1015</v>
      </c>
      <c r="BB669" s="338"/>
      <c r="BC669" s="312" t="s">
        <v>981</v>
      </c>
      <c r="BD669" s="338" t="s">
        <v>1016</v>
      </c>
    </row>
    <row r="670" spans="3:56" hidden="1">
      <c r="C670" s="312" t="s">
        <v>47</v>
      </c>
      <c r="D670" s="338" t="s">
        <v>1011</v>
      </c>
      <c r="I670" s="312" t="s">
        <v>1017</v>
      </c>
      <c r="O670" s="312" t="s">
        <v>4893</v>
      </c>
      <c r="P670" s="312" t="s">
        <v>4911</v>
      </c>
      <c r="Q670" s="312">
        <v>27361</v>
      </c>
      <c r="AT670" s="312" t="s">
        <v>990</v>
      </c>
      <c r="AU670" s="338" t="s">
        <v>850</v>
      </c>
      <c r="AV670" s="338" t="s">
        <v>1020</v>
      </c>
      <c r="AW670" s="339" t="s">
        <v>1021</v>
      </c>
      <c r="AX670" s="341" t="s">
        <v>1022</v>
      </c>
      <c r="AY670" s="342" t="s">
        <v>1023</v>
      </c>
      <c r="AZ670" s="341" t="s">
        <v>1022</v>
      </c>
      <c r="BA670" s="312" t="s">
        <v>1024</v>
      </c>
      <c r="BB670" s="338"/>
      <c r="BC670" s="312" t="s">
        <v>990</v>
      </c>
      <c r="BD670" s="338" t="s">
        <v>1025</v>
      </c>
    </row>
    <row r="671" spans="3:56" hidden="1">
      <c r="C671" s="312" t="s">
        <v>48</v>
      </c>
      <c r="D671" s="338" t="s">
        <v>1020</v>
      </c>
      <c r="I671" s="312" t="s">
        <v>1026</v>
      </c>
      <c r="O671" s="312" t="s">
        <v>4894</v>
      </c>
      <c r="P671" s="312" t="s">
        <v>4912</v>
      </c>
      <c r="Q671" s="312">
        <v>27362</v>
      </c>
      <c r="AT671" s="312" t="s">
        <v>999</v>
      </c>
      <c r="AU671" s="338" t="s">
        <v>861</v>
      </c>
      <c r="AV671" s="338" t="s">
        <v>1029</v>
      </c>
      <c r="AW671" s="339" t="s">
        <v>1030</v>
      </c>
      <c r="AX671" s="341" t="s">
        <v>1031</v>
      </c>
      <c r="AY671" s="342" t="s">
        <v>1032</v>
      </c>
      <c r="AZ671" s="341" t="s">
        <v>1031</v>
      </c>
      <c r="BA671" s="312" t="s">
        <v>1033</v>
      </c>
      <c r="BB671" s="338"/>
      <c r="BC671" s="312" t="s">
        <v>999</v>
      </c>
      <c r="BD671" s="338" t="s">
        <v>1034</v>
      </c>
    </row>
    <row r="672" spans="3:56" hidden="1">
      <c r="C672" s="312" t="s">
        <v>49</v>
      </c>
      <c r="D672" s="338" t="s">
        <v>1029</v>
      </c>
      <c r="I672" s="312" t="s">
        <v>1035</v>
      </c>
      <c r="O672" s="312" t="s">
        <v>4895</v>
      </c>
      <c r="P672" s="312" t="s">
        <v>4913</v>
      </c>
      <c r="Q672" s="312">
        <v>27363</v>
      </c>
      <c r="AT672" s="312" t="s">
        <v>1008</v>
      </c>
      <c r="AU672" s="338" t="s">
        <v>872</v>
      </c>
      <c r="AV672" s="338" t="s">
        <v>1038</v>
      </c>
      <c r="AW672" s="339" t="s">
        <v>1039</v>
      </c>
      <c r="AX672" s="341" t="s">
        <v>1040</v>
      </c>
      <c r="AY672" s="342" t="s">
        <v>1041</v>
      </c>
      <c r="AZ672" s="341" t="s">
        <v>1040</v>
      </c>
      <c r="BA672" s="312" t="s">
        <v>1042</v>
      </c>
      <c r="BB672" s="338"/>
      <c r="BC672" s="312" t="s">
        <v>1008</v>
      </c>
      <c r="BD672" s="338" t="s">
        <v>1043</v>
      </c>
    </row>
    <row r="673" spans="3:56" hidden="1">
      <c r="C673" s="312" t="s">
        <v>50</v>
      </c>
      <c r="D673" s="338" t="s">
        <v>1038</v>
      </c>
      <c r="I673" s="312" t="s">
        <v>1044</v>
      </c>
      <c r="O673" s="312" t="s">
        <v>4896</v>
      </c>
      <c r="P673" s="312" t="s">
        <v>4914</v>
      </c>
      <c r="Q673" s="312">
        <v>27364</v>
      </c>
      <c r="AT673" s="312" t="s">
        <v>1017</v>
      </c>
      <c r="AU673" s="338" t="s">
        <v>883</v>
      </c>
      <c r="AV673" s="338" t="s">
        <v>1047</v>
      </c>
      <c r="AW673" s="339" t="s">
        <v>1048</v>
      </c>
      <c r="AX673" s="341" t="s">
        <v>1049</v>
      </c>
      <c r="AY673" s="342" t="s">
        <v>1050</v>
      </c>
      <c r="AZ673" s="341" t="s">
        <v>1049</v>
      </c>
      <c r="BA673" s="312" t="s">
        <v>1051</v>
      </c>
      <c r="BB673" s="338"/>
      <c r="BC673" s="312" t="s">
        <v>1017</v>
      </c>
      <c r="BD673" s="338" t="s">
        <v>1052</v>
      </c>
    </row>
    <row r="674" spans="3:56" hidden="1">
      <c r="C674" s="312" t="s">
        <v>51</v>
      </c>
      <c r="D674" s="338" t="s">
        <v>1047</v>
      </c>
      <c r="I674" s="312" t="s">
        <v>1053</v>
      </c>
      <c r="O674" s="312" t="s">
        <v>4897</v>
      </c>
      <c r="P674" s="312" t="s">
        <v>4914</v>
      </c>
      <c r="Q674" s="312">
        <v>27365</v>
      </c>
      <c r="AT674" s="312" t="s">
        <v>1026</v>
      </c>
      <c r="AU674" s="338" t="s">
        <v>894</v>
      </c>
      <c r="AV674" s="338" t="s">
        <v>1056</v>
      </c>
      <c r="AW674" s="339" t="s">
        <v>1057</v>
      </c>
      <c r="AX674" s="341" t="s">
        <v>1058</v>
      </c>
      <c r="AY674" s="342" t="s">
        <v>1059</v>
      </c>
      <c r="AZ674" s="341" t="s">
        <v>1058</v>
      </c>
      <c r="BA674" s="312" t="s">
        <v>1060</v>
      </c>
      <c r="BB674" s="338"/>
      <c r="BC674" s="312" t="s">
        <v>1026</v>
      </c>
      <c r="BD674" s="338" t="s">
        <v>1061</v>
      </c>
    </row>
    <row r="675" spans="3:56" hidden="1">
      <c r="C675" s="312" t="s">
        <v>52</v>
      </c>
      <c r="D675" s="338" t="s">
        <v>1056</v>
      </c>
      <c r="I675" s="312" t="s">
        <v>1062</v>
      </c>
      <c r="O675" s="312" t="s">
        <v>4898</v>
      </c>
      <c r="P675" s="312" t="s">
        <v>4915</v>
      </c>
      <c r="Q675" s="312">
        <v>27366</v>
      </c>
      <c r="AT675" s="312" t="s">
        <v>1035</v>
      </c>
      <c r="AU675" s="338" t="s">
        <v>905</v>
      </c>
      <c r="AV675" s="338" t="s">
        <v>1065</v>
      </c>
      <c r="AW675" s="339" t="s">
        <v>1066</v>
      </c>
      <c r="AX675" s="341" t="s">
        <v>1067</v>
      </c>
      <c r="AY675" s="342" t="s">
        <v>1068</v>
      </c>
      <c r="AZ675" s="341" t="s">
        <v>1067</v>
      </c>
      <c r="BA675" s="312" t="s">
        <v>1069</v>
      </c>
      <c r="BB675" s="338"/>
      <c r="BC675" s="312" t="s">
        <v>1035</v>
      </c>
      <c r="BD675" s="338" t="s">
        <v>1070</v>
      </c>
    </row>
    <row r="676" spans="3:56" hidden="1">
      <c r="C676" s="312" t="s">
        <v>1071</v>
      </c>
      <c r="D676" s="338" t="s">
        <v>1065</v>
      </c>
      <c r="I676" s="312" t="s">
        <v>1072</v>
      </c>
      <c r="O676" s="312" t="s">
        <v>4899</v>
      </c>
      <c r="P676" s="312" t="s">
        <v>4914</v>
      </c>
      <c r="Q676" s="312">
        <v>27367</v>
      </c>
      <c r="AT676" s="312" t="s">
        <v>1044</v>
      </c>
      <c r="AU676" s="338" t="s">
        <v>917</v>
      </c>
      <c r="AV676" s="338" t="s">
        <v>1075</v>
      </c>
      <c r="AW676" s="339" t="s">
        <v>1076</v>
      </c>
      <c r="AX676" s="341" t="s">
        <v>1077</v>
      </c>
      <c r="AY676" s="342" t="s">
        <v>1078</v>
      </c>
      <c r="AZ676" s="341" t="s">
        <v>1077</v>
      </c>
      <c r="BA676" s="312" t="s">
        <v>1079</v>
      </c>
      <c r="BB676" s="338"/>
      <c r="BC676" s="312" t="s">
        <v>1044</v>
      </c>
      <c r="BD676" s="338" t="s">
        <v>1080</v>
      </c>
    </row>
    <row r="677" spans="3:56" hidden="1">
      <c r="C677" s="312" t="s">
        <v>53</v>
      </c>
      <c r="D677" s="338" t="s">
        <v>1075</v>
      </c>
      <c r="I677" s="312" t="s">
        <v>1081</v>
      </c>
      <c r="O677" s="312" t="s">
        <v>4900</v>
      </c>
      <c r="P677" s="312" t="s">
        <v>4916</v>
      </c>
      <c r="Q677" s="312">
        <v>27381</v>
      </c>
      <c r="AT677" s="312" t="s">
        <v>1053</v>
      </c>
      <c r="AU677" s="338" t="s">
        <v>929</v>
      </c>
      <c r="AV677" s="338" t="s">
        <v>1084</v>
      </c>
      <c r="AW677" s="339" t="s">
        <v>1085</v>
      </c>
      <c r="AX677" s="341" t="s">
        <v>1086</v>
      </c>
      <c r="AY677" s="342" t="s">
        <v>1087</v>
      </c>
      <c r="AZ677" s="341" t="s">
        <v>1086</v>
      </c>
      <c r="BA677" s="312" t="s">
        <v>1088</v>
      </c>
      <c r="BB677" s="338"/>
      <c r="BC677" s="312" t="s">
        <v>1053</v>
      </c>
      <c r="BD677" s="338" t="s">
        <v>1089</v>
      </c>
    </row>
    <row r="678" spans="3:56" hidden="1">
      <c r="C678" s="312" t="s">
        <v>54</v>
      </c>
      <c r="D678" s="338" t="s">
        <v>1084</v>
      </c>
      <c r="I678" s="312" t="s">
        <v>1090</v>
      </c>
      <c r="O678" s="312" t="s">
        <v>4901</v>
      </c>
      <c r="P678" s="312" t="s">
        <v>4917</v>
      </c>
      <c r="Q678" s="312">
        <v>27382</v>
      </c>
      <c r="AT678" s="312" t="s">
        <v>1062</v>
      </c>
      <c r="AU678" s="338" t="s">
        <v>938</v>
      </c>
      <c r="AX678" s="341" t="s">
        <v>1093</v>
      </c>
      <c r="AY678" s="342" t="s">
        <v>1094</v>
      </c>
      <c r="AZ678" s="341" t="s">
        <v>1093</v>
      </c>
      <c r="BA678" s="312" t="s">
        <v>1095</v>
      </c>
      <c r="BB678" s="338"/>
      <c r="BC678" s="312" t="s">
        <v>1062</v>
      </c>
      <c r="BD678" s="338" t="s">
        <v>1096</v>
      </c>
    </row>
    <row r="679" spans="3:56" hidden="1">
      <c r="I679" s="312" t="s">
        <v>1097</v>
      </c>
      <c r="O679" s="312" t="s">
        <v>4902</v>
      </c>
      <c r="P679" s="312" t="s">
        <v>4918</v>
      </c>
      <c r="Q679" s="312">
        <v>27383</v>
      </c>
      <c r="AT679" s="312" t="s">
        <v>1072</v>
      </c>
      <c r="AU679" s="338" t="s">
        <v>948</v>
      </c>
      <c r="AX679" s="341" t="s">
        <v>1100</v>
      </c>
      <c r="AY679" s="342" t="s">
        <v>1101</v>
      </c>
      <c r="AZ679" s="341" t="s">
        <v>1100</v>
      </c>
      <c r="BA679" s="312" t="s">
        <v>1102</v>
      </c>
      <c r="BB679" s="338"/>
      <c r="BC679" s="312" t="s">
        <v>1072</v>
      </c>
      <c r="BD679" s="338" t="s">
        <v>1103</v>
      </c>
    </row>
    <row r="680" spans="3:56" hidden="1">
      <c r="I680" s="312" t="s">
        <v>1104</v>
      </c>
      <c r="O680" s="312" t="s">
        <v>4903</v>
      </c>
      <c r="P680" s="312" t="s">
        <v>4919</v>
      </c>
      <c r="Q680" s="312">
        <v>27384</v>
      </c>
      <c r="AT680" s="312" t="s">
        <v>1081</v>
      </c>
      <c r="AU680" s="338" t="s">
        <v>957</v>
      </c>
      <c r="AX680" s="341" t="s">
        <v>1107</v>
      </c>
      <c r="AY680" s="342" t="s">
        <v>1108</v>
      </c>
      <c r="AZ680" s="341" t="s">
        <v>1107</v>
      </c>
      <c r="BA680" s="312" t="s">
        <v>1109</v>
      </c>
      <c r="BB680" s="338"/>
      <c r="BC680" s="312" t="s">
        <v>1081</v>
      </c>
      <c r="BD680" s="338" t="s">
        <v>1110</v>
      </c>
    </row>
    <row r="681" spans="3:56" hidden="1">
      <c r="I681" s="312" t="s">
        <v>1111</v>
      </c>
      <c r="O681" s="312" t="s">
        <v>4904</v>
      </c>
      <c r="P681" s="312" t="s">
        <v>4920</v>
      </c>
      <c r="Q681" s="312">
        <v>27385</v>
      </c>
      <c r="AT681" s="312" t="s">
        <v>1090</v>
      </c>
      <c r="AU681" s="338" t="s">
        <v>966</v>
      </c>
      <c r="AX681" s="341" t="s">
        <v>1114</v>
      </c>
      <c r="AY681" s="342" t="s">
        <v>1115</v>
      </c>
      <c r="AZ681" s="341" t="s">
        <v>1114</v>
      </c>
      <c r="BA681" s="312" t="s">
        <v>1116</v>
      </c>
      <c r="BB681" s="338"/>
      <c r="BC681" s="312" t="s">
        <v>1090</v>
      </c>
      <c r="BD681" s="338" t="s">
        <v>1117</v>
      </c>
    </row>
    <row r="682" spans="3:56" hidden="1">
      <c r="I682" s="312" t="s">
        <v>1118</v>
      </c>
      <c r="O682" s="312" t="s">
        <v>4905</v>
      </c>
      <c r="P682" s="312" t="s">
        <v>4921</v>
      </c>
      <c r="Q682" s="312">
        <v>27401</v>
      </c>
      <c r="AT682" s="312" t="s">
        <v>1097</v>
      </c>
      <c r="AU682" s="338" t="s">
        <v>975</v>
      </c>
      <c r="AX682" s="341" t="s">
        <v>1121</v>
      </c>
      <c r="AY682" s="342" t="s">
        <v>1122</v>
      </c>
      <c r="AZ682" s="341" t="s">
        <v>1121</v>
      </c>
      <c r="BA682" s="312" t="s">
        <v>1123</v>
      </c>
      <c r="BB682" s="338"/>
      <c r="BC682" s="312" t="s">
        <v>1097</v>
      </c>
      <c r="BD682" s="338" t="s">
        <v>1124</v>
      </c>
    </row>
    <row r="683" spans="3:56" hidden="1">
      <c r="I683" s="312" t="s">
        <v>1125</v>
      </c>
      <c r="O683" s="312" t="s">
        <v>4906</v>
      </c>
      <c r="P683" s="312" t="s">
        <v>4922</v>
      </c>
      <c r="Q683" s="312">
        <v>27402</v>
      </c>
      <c r="AT683" s="312" t="s">
        <v>1104</v>
      </c>
      <c r="AU683" s="338" t="s">
        <v>984</v>
      </c>
      <c r="AX683" s="341" t="s">
        <v>1128</v>
      </c>
      <c r="AY683" s="342" t="s">
        <v>1129</v>
      </c>
      <c r="AZ683" s="341" t="s">
        <v>1128</v>
      </c>
      <c r="BA683" s="312" t="s">
        <v>1130</v>
      </c>
      <c r="BB683" s="338"/>
      <c r="BC683" s="312" t="s">
        <v>1104</v>
      </c>
      <c r="BD683" s="338" t="s">
        <v>1131</v>
      </c>
    </row>
    <row r="684" spans="3:56" hidden="1">
      <c r="I684" s="312" t="s">
        <v>1132</v>
      </c>
      <c r="AT684" s="312" t="s">
        <v>1111</v>
      </c>
      <c r="AU684" s="338" t="s">
        <v>993</v>
      </c>
      <c r="AX684" s="341" t="s">
        <v>1135</v>
      </c>
      <c r="AY684" s="342" t="s">
        <v>1136</v>
      </c>
      <c r="AZ684" s="341" t="s">
        <v>1135</v>
      </c>
      <c r="BA684" s="312" t="s">
        <v>1137</v>
      </c>
      <c r="BB684" s="338"/>
      <c r="BC684" s="312" t="s">
        <v>1111</v>
      </c>
      <c r="BD684" s="338" t="s">
        <v>1138</v>
      </c>
    </row>
    <row r="685" spans="3:56" hidden="1">
      <c r="I685" s="312" t="s">
        <v>1139</v>
      </c>
      <c r="AT685" s="312" t="s">
        <v>1118</v>
      </c>
      <c r="AU685" s="338" t="s">
        <v>1002</v>
      </c>
      <c r="AX685" s="341" t="s">
        <v>1142</v>
      </c>
      <c r="AY685" s="342" t="s">
        <v>1143</v>
      </c>
      <c r="AZ685" s="341" t="s">
        <v>1142</v>
      </c>
      <c r="BA685" s="312" t="s">
        <v>1144</v>
      </c>
      <c r="BB685" s="338"/>
      <c r="BC685" s="312" t="s">
        <v>1118</v>
      </c>
      <c r="BD685" s="338" t="s">
        <v>1145</v>
      </c>
    </row>
    <row r="686" spans="3:56" hidden="1">
      <c r="I686" s="312" t="s">
        <v>1146</v>
      </c>
      <c r="AT686" s="312" t="s">
        <v>1125</v>
      </c>
      <c r="AU686" s="338" t="s">
        <v>1011</v>
      </c>
      <c r="AX686" s="341" t="s">
        <v>1149</v>
      </c>
      <c r="AY686" s="342" t="s">
        <v>1150</v>
      </c>
      <c r="AZ686" s="341" t="s">
        <v>1149</v>
      </c>
      <c r="BA686" s="312" t="s">
        <v>1151</v>
      </c>
      <c r="BB686" s="338"/>
      <c r="BC686" s="312" t="s">
        <v>1125</v>
      </c>
      <c r="BD686" s="338" t="s">
        <v>1152</v>
      </c>
    </row>
    <row r="687" spans="3:56" hidden="1">
      <c r="I687" s="312" t="s">
        <v>1153</v>
      </c>
      <c r="AT687" s="312" t="s">
        <v>1132</v>
      </c>
      <c r="AU687" s="338" t="s">
        <v>1020</v>
      </c>
      <c r="AX687" s="341" t="s">
        <v>1156</v>
      </c>
      <c r="AY687" s="342" t="s">
        <v>1157</v>
      </c>
      <c r="AZ687" s="341" t="s">
        <v>1156</v>
      </c>
      <c r="BA687" s="312" t="s">
        <v>1158</v>
      </c>
      <c r="BB687" s="338"/>
      <c r="BC687" s="312" t="s">
        <v>1132</v>
      </c>
      <c r="BD687" s="338" t="s">
        <v>1159</v>
      </c>
    </row>
    <row r="688" spans="3:56" hidden="1">
      <c r="I688" s="312" t="s">
        <v>1160</v>
      </c>
      <c r="AT688" s="312" t="s">
        <v>1139</v>
      </c>
      <c r="AU688" s="338" t="s">
        <v>1029</v>
      </c>
      <c r="AX688" s="341" t="s">
        <v>1163</v>
      </c>
      <c r="AY688" s="342" t="s">
        <v>1164</v>
      </c>
      <c r="AZ688" s="341" t="s">
        <v>1163</v>
      </c>
      <c r="BA688" s="312" t="s">
        <v>1165</v>
      </c>
      <c r="BB688" s="338"/>
      <c r="BC688" s="312" t="s">
        <v>1139</v>
      </c>
      <c r="BD688" s="338" t="s">
        <v>1166</v>
      </c>
    </row>
    <row r="689" spans="9:56" hidden="1">
      <c r="I689" s="312" t="s">
        <v>1167</v>
      </c>
      <c r="AT689" s="312" t="s">
        <v>1146</v>
      </c>
      <c r="AU689" s="338" t="s">
        <v>1038</v>
      </c>
      <c r="AX689" s="341" t="s">
        <v>1170</v>
      </c>
      <c r="AY689" s="342" t="s">
        <v>1171</v>
      </c>
      <c r="AZ689" s="341" t="s">
        <v>1170</v>
      </c>
      <c r="BA689" s="312" t="s">
        <v>1172</v>
      </c>
      <c r="BB689" s="338"/>
      <c r="BC689" s="312" t="s">
        <v>1146</v>
      </c>
      <c r="BD689" s="338" t="s">
        <v>1173</v>
      </c>
    </row>
    <row r="690" spans="9:56" hidden="1">
      <c r="I690" s="312" t="s">
        <v>1174</v>
      </c>
      <c r="AT690" s="312" t="s">
        <v>1153</v>
      </c>
      <c r="AU690" s="338" t="s">
        <v>1047</v>
      </c>
      <c r="AX690" s="341" t="s">
        <v>1177</v>
      </c>
      <c r="AY690" s="342" t="s">
        <v>1178</v>
      </c>
      <c r="AZ690" s="341" t="s">
        <v>1177</v>
      </c>
      <c r="BA690" s="312" t="s">
        <v>1179</v>
      </c>
      <c r="BB690" s="338"/>
      <c r="BC690" s="312" t="s">
        <v>1153</v>
      </c>
      <c r="BD690" s="338" t="s">
        <v>1180</v>
      </c>
    </row>
    <row r="691" spans="9:56" hidden="1">
      <c r="I691" s="312" t="s">
        <v>1181</v>
      </c>
      <c r="AT691" s="312" t="s">
        <v>1160</v>
      </c>
      <c r="AU691" s="338" t="s">
        <v>1056</v>
      </c>
      <c r="AX691" s="341" t="s">
        <v>1184</v>
      </c>
      <c r="AY691" s="342" t="s">
        <v>1185</v>
      </c>
      <c r="AZ691" s="341" t="s">
        <v>1184</v>
      </c>
      <c r="BA691" s="312" t="s">
        <v>1186</v>
      </c>
      <c r="BB691" s="338"/>
      <c r="BC691" s="312" t="s">
        <v>1160</v>
      </c>
      <c r="BD691" s="338" t="s">
        <v>1187</v>
      </c>
    </row>
    <row r="692" spans="9:56" hidden="1">
      <c r="AT692" s="312" t="s">
        <v>1167</v>
      </c>
      <c r="AU692" s="338" t="s">
        <v>1065</v>
      </c>
      <c r="AX692" s="341" t="s">
        <v>1190</v>
      </c>
      <c r="AY692" s="342" t="s">
        <v>1191</v>
      </c>
      <c r="AZ692" s="341" t="s">
        <v>1190</v>
      </c>
      <c r="BA692" s="312" t="s">
        <v>1192</v>
      </c>
      <c r="BC692" s="312" t="s">
        <v>1167</v>
      </c>
      <c r="BD692" s="338" t="s">
        <v>1193</v>
      </c>
    </row>
    <row r="693" spans="9:56" hidden="1">
      <c r="AT693" s="312" t="s">
        <v>1174</v>
      </c>
      <c r="AU693" s="338" t="s">
        <v>1075</v>
      </c>
      <c r="AX693" s="341" t="s">
        <v>1194</v>
      </c>
      <c r="AY693" s="342" t="s">
        <v>1195</v>
      </c>
      <c r="AZ693" s="341" t="s">
        <v>1194</v>
      </c>
      <c r="BC693" s="312" t="s">
        <v>1174</v>
      </c>
      <c r="BD693" s="338" t="s">
        <v>1196</v>
      </c>
    </row>
    <row r="694" spans="9:56" hidden="1">
      <c r="AT694" s="312" t="s">
        <v>1181</v>
      </c>
      <c r="AU694" s="338" t="s">
        <v>1084</v>
      </c>
      <c r="AX694" s="341" t="s">
        <v>1197</v>
      </c>
      <c r="AY694" s="342" t="s">
        <v>1198</v>
      </c>
      <c r="AZ694" s="341" t="s">
        <v>1197</v>
      </c>
      <c r="BC694" s="312" t="s">
        <v>1181</v>
      </c>
      <c r="BD694" s="338" t="s">
        <v>1199</v>
      </c>
    </row>
    <row r="695" spans="9:56" hidden="1">
      <c r="AX695" s="341" t="s">
        <v>1200</v>
      </c>
      <c r="AY695" s="342" t="s">
        <v>1201</v>
      </c>
      <c r="AZ695" s="341" t="s">
        <v>1200</v>
      </c>
    </row>
    <row r="696" spans="9:56" hidden="1">
      <c r="AX696" s="341" t="s">
        <v>1202</v>
      </c>
      <c r="AY696" s="342" t="s">
        <v>1203</v>
      </c>
      <c r="AZ696" s="341" t="s">
        <v>1202</v>
      </c>
    </row>
    <row r="697" spans="9:56" hidden="1">
      <c r="AX697" s="341" t="s">
        <v>1204</v>
      </c>
      <c r="AY697" s="342" t="s">
        <v>1205</v>
      </c>
      <c r="AZ697" s="341" t="s">
        <v>1204</v>
      </c>
    </row>
    <row r="698" spans="9:56" hidden="1">
      <c r="AX698" s="341" t="s">
        <v>1206</v>
      </c>
      <c r="AY698" s="342" t="s">
        <v>1207</v>
      </c>
      <c r="AZ698" s="341" t="s">
        <v>1206</v>
      </c>
    </row>
    <row r="699" spans="9:56" hidden="1">
      <c r="AX699" s="341" t="s">
        <v>1208</v>
      </c>
      <c r="AY699" s="342" t="s">
        <v>1209</v>
      </c>
      <c r="AZ699" s="341" t="s">
        <v>1208</v>
      </c>
    </row>
    <row r="700" spans="9:56" hidden="1">
      <c r="AX700" s="341" t="s">
        <v>1210</v>
      </c>
      <c r="AY700" s="342" t="s">
        <v>1211</v>
      </c>
      <c r="AZ700" s="341" t="s">
        <v>1210</v>
      </c>
    </row>
    <row r="701" spans="9:56" hidden="1">
      <c r="AX701" s="341" t="s">
        <v>1212</v>
      </c>
      <c r="AY701" s="342" t="s">
        <v>1213</v>
      </c>
      <c r="AZ701" s="341" t="s">
        <v>1212</v>
      </c>
    </row>
    <row r="702" spans="9:56" hidden="1">
      <c r="AX702" s="341" t="s">
        <v>1214</v>
      </c>
      <c r="AY702" s="342" t="s">
        <v>1215</v>
      </c>
      <c r="AZ702" s="341" t="s">
        <v>1214</v>
      </c>
    </row>
    <row r="703" spans="9:56" hidden="1">
      <c r="AX703" s="341" t="s">
        <v>1216</v>
      </c>
      <c r="AY703" s="342" t="s">
        <v>1217</v>
      </c>
      <c r="AZ703" s="341" t="s">
        <v>1216</v>
      </c>
    </row>
    <row r="704" spans="9:56" hidden="1">
      <c r="AX704" s="341" t="s">
        <v>1218</v>
      </c>
      <c r="AY704" s="342" t="s">
        <v>1219</v>
      </c>
      <c r="AZ704" s="341" t="s">
        <v>1218</v>
      </c>
    </row>
    <row r="705" spans="50:52" hidden="1">
      <c r="AX705" s="341" t="s">
        <v>1220</v>
      </c>
      <c r="AY705" s="342" t="s">
        <v>1221</v>
      </c>
      <c r="AZ705" s="341" t="s">
        <v>1220</v>
      </c>
    </row>
    <row r="706" spans="50:52" hidden="1">
      <c r="AX706" s="341" t="s">
        <v>1222</v>
      </c>
      <c r="AY706" s="342" t="s">
        <v>1223</v>
      </c>
      <c r="AZ706" s="341" t="s">
        <v>1222</v>
      </c>
    </row>
    <row r="707" spans="50:52" hidden="1">
      <c r="AX707" s="341" t="s">
        <v>1224</v>
      </c>
      <c r="AY707" s="342" t="s">
        <v>1225</v>
      </c>
      <c r="AZ707" s="341" t="s">
        <v>1224</v>
      </c>
    </row>
    <row r="708" spans="50:52" hidden="1">
      <c r="AX708" s="341" t="s">
        <v>1226</v>
      </c>
      <c r="AY708" s="342" t="s">
        <v>1227</v>
      </c>
      <c r="AZ708" s="341" t="s">
        <v>1226</v>
      </c>
    </row>
    <row r="709" spans="50:52" hidden="1">
      <c r="AX709" s="341" t="s">
        <v>1228</v>
      </c>
      <c r="AY709" s="342" t="s">
        <v>1229</v>
      </c>
      <c r="AZ709" s="341" t="s">
        <v>1228</v>
      </c>
    </row>
    <row r="710" spans="50:52" hidden="1">
      <c r="AX710" s="341" t="s">
        <v>1230</v>
      </c>
      <c r="AY710" s="342" t="s">
        <v>1231</v>
      </c>
      <c r="AZ710" s="341" t="s">
        <v>1230</v>
      </c>
    </row>
    <row r="711" spans="50:52" hidden="1">
      <c r="AX711" s="341" t="s">
        <v>1232</v>
      </c>
      <c r="AY711" s="342" t="s">
        <v>1233</v>
      </c>
      <c r="AZ711" s="341" t="s">
        <v>1232</v>
      </c>
    </row>
    <row r="712" spans="50:52" hidden="1">
      <c r="AX712" s="341" t="s">
        <v>1234</v>
      </c>
      <c r="AY712" s="342" t="s">
        <v>1235</v>
      </c>
      <c r="AZ712" s="341" t="s">
        <v>1234</v>
      </c>
    </row>
    <row r="713" spans="50:52" hidden="1">
      <c r="AX713" s="341" t="s">
        <v>1236</v>
      </c>
      <c r="AY713" s="342" t="s">
        <v>1237</v>
      </c>
      <c r="AZ713" s="341" t="s">
        <v>1236</v>
      </c>
    </row>
    <row r="714" spans="50:52" hidden="1">
      <c r="AX714" s="341" t="s">
        <v>1238</v>
      </c>
      <c r="AY714" s="342" t="s">
        <v>1239</v>
      </c>
      <c r="AZ714" s="341" t="s">
        <v>1238</v>
      </c>
    </row>
    <row r="715" spans="50:52" hidden="1">
      <c r="AX715" s="341" t="s">
        <v>1240</v>
      </c>
      <c r="AY715" s="342" t="s">
        <v>1241</v>
      </c>
      <c r="AZ715" s="341" t="s">
        <v>1240</v>
      </c>
    </row>
    <row r="716" spans="50:52" hidden="1">
      <c r="AX716" s="341" t="s">
        <v>1242</v>
      </c>
      <c r="AY716" s="342" t="s">
        <v>1243</v>
      </c>
      <c r="AZ716" s="341" t="s">
        <v>1242</v>
      </c>
    </row>
    <row r="717" spans="50:52" hidden="1">
      <c r="AX717" s="341" t="s">
        <v>1244</v>
      </c>
      <c r="AY717" s="342" t="s">
        <v>1245</v>
      </c>
      <c r="AZ717" s="341" t="s">
        <v>1244</v>
      </c>
    </row>
    <row r="718" spans="50:52" hidden="1">
      <c r="AX718" s="341" t="s">
        <v>1246</v>
      </c>
      <c r="AY718" s="342" t="s">
        <v>1247</v>
      </c>
      <c r="AZ718" s="341" t="s">
        <v>1246</v>
      </c>
    </row>
    <row r="719" spans="50:52" hidden="1">
      <c r="AX719" s="341" t="s">
        <v>1248</v>
      </c>
      <c r="AY719" s="342" t="s">
        <v>1249</v>
      </c>
      <c r="AZ719" s="341" t="s">
        <v>1248</v>
      </c>
    </row>
    <row r="720" spans="50:52" hidden="1">
      <c r="AX720" s="341" t="s">
        <v>1250</v>
      </c>
      <c r="AY720" s="342" t="s">
        <v>1251</v>
      </c>
      <c r="AZ720" s="341" t="s">
        <v>1250</v>
      </c>
    </row>
    <row r="721" spans="50:52" hidden="1">
      <c r="AX721" s="341" t="s">
        <v>1252</v>
      </c>
      <c r="AY721" s="342" t="s">
        <v>1253</v>
      </c>
      <c r="AZ721" s="341" t="s">
        <v>1252</v>
      </c>
    </row>
    <row r="722" spans="50:52" hidden="1">
      <c r="AX722" s="341" t="s">
        <v>1254</v>
      </c>
      <c r="AY722" s="342" t="s">
        <v>1255</v>
      </c>
      <c r="AZ722" s="341" t="s">
        <v>1254</v>
      </c>
    </row>
    <row r="723" spans="50:52" hidden="1">
      <c r="AX723" s="341" t="s">
        <v>1256</v>
      </c>
      <c r="AY723" s="342" t="s">
        <v>1257</v>
      </c>
      <c r="AZ723" s="341" t="s">
        <v>1256</v>
      </c>
    </row>
    <row r="724" spans="50:52" hidden="1">
      <c r="AX724" s="341" t="s">
        <v>1258</v>
      </c>
      <c r="AY724" s="342" t="s">
        <v>1259</v>
      </c>
      <c r="AZ724" s="341" t="s">
        <v>1258</v>
      </c>
    </row>
    <row r="725" spans="50:52" hidden="1">
      <c r="AX725" s="341" t="s">
        <v>1260</v>
      </c>
      <c r="AY725" s="342" t="s">
        <v>1261</v>
      </c>
      <c r="AZ725" s="341" t="s">
        <v>1260</v>
      </c>
    </row>
    <row r="726" spans="50:52" hidden="1">
      <c r="AX726" s="341" t="s">
        <v>1262</v>
      </c>
      <c r="AY726" s="342" t="s">
        <v>1263</v>
      </c>
      <c r="AZ726" s="341" t="s">
        <v>1262</v>
      </c>
    </row>
    <row r="727" spans="50:52" hidden="1">
      <c r="AX727" s="341" t="s">
        <v>1264</v>
      </c>
      <c r="AY727" s="342" t="s">
        <v>1265</v>
      </c>
      <c r="AZ727" s="341" t="s">
        <v>1264</v>
      </c>
    </row>
    <row r="728" spans="50:52" hidden="1">
      <c r="AX728" s="341" t="s">
        <v>1266</v>
      </c>
      <c r="AY728" s="342" t="s">
        <v>1267</v>
      </c>
      <c r="AZ728" s="341" t="s">
        <v>1266</v>
      </c>
    </row>
    <row r="729" spans="50:52" hidden="1">
      <c r="AX729" s="341" t="s">
        <v>1268</v>
      </c>
      <c r="AY729" s="342" t="s">
        <v>1269</v>
      </c>
      <c r="AZ729" s="341" t="s">
        <v>1268</v>
      </c>
    </row>
    <row r="730" spans="50:52" hidden="1">
      <c r="AX730" s="341" t="s">
        <v>1270</v>
      </c>
      <c r="AY730" s="342" t="s">
        <v>1271</v>
      </c>
      <c r="AZ730" s="341" t="s">
        <v>1270</v>
      </c>
    </row>
    <row r="731" spans="50:52" hidden="1">
      <c r="AX731" s="341" t="s">
        <v>1272</v>
      </c>
      <c r="AY731" s="342" t="s">
        <v>1273</v>
      </c>
      <c r="AZ731" s="341" t="s">
        <v>1272</v>
      </c>
    </row>
    <row r="732" spans="50:52" hidden="1">
      <c r="AX732" s="341" t="s">
        <v>1274</v>
      </c>
      <c r="AY732" s="342" t="s">
        <v>1275</v>
      </c>
      <c r="AZ732" s="341" t="s">
        <v>1274</v>
      </c>
    </row>
    <row r="733" spans="50:52" hidden="1">
      <c r="AX733" s="341" t="s">
        <v>1276</v>
      </c>
      <c r="AY733" s="342" t="s">
        <v>1277</v>
      </c>
      <c r="AZ733" s="341" t="s">
        <v>1276</v>
      </c>
    </row>
    <row r="734" spans="50:52" hidden="1">
      <c r="AX734" s="341" t="s">
        <v>1278</v>
      </c>
      <c r="AY734" s="342" t="s">
        <v>1279</v>
      </c>
      <c r="AZ734" s="341" t="s">
        <v>1278</v>
      </c>
    </row>
    <row r="735" spans="50:52" hidden="1">
      <c r="AX735" s="341" t="s">
        <v>1280</v>
      </c>
      <c r="AY735" s="342" t="s">
        <v>1281</v>
      </c>
      <c r="AZ735" s="341" t="s">
        <v>1280</v>
      </c>
    </row>
    <row r="736" spans="50:52" hidden="1">
      <c r="AX736" s="341" t="s">
        <v>1282</v>
      </c>
      <c r="AY736" s="342" t="s">
        <v>1283</v>
      </c>
      <c r="AZ736" s="341" t="s">
        <v>1282</v>
      </c>
    </row>
    <row r="737" spans="50:52" hidden="1">
      <c r="AX737" s="341" t="s">
        <v>1284</v>
      </c>
      <c r="AY737" s="342" t="s">
        <v>1285</v>
      </c>
      <c r="AZ737" s="341" t="s">
        <v>1284</v>
      </c>
    </row>
    <row r="738" spans="50:52" hidden="1">
      <c r="AX738" s="341" t="s">
        <v>1286</v>
      </c>
      <c r="AY738" s="342" t="s">
        <v>1287</v>
      </c>
      <c r="AZ738" s="341" t="s">
        <v>1286</v>
      </c>
    </row>
    <row r="739" spans="50:52" hidden="1">
      <c r="AX739" s="341" t="s">
        <v>1288</v>
      </c>
      <c r="AY739" s="342" t="s">
        <v>1289</v>
      </c>
      <c r="AZ739" s="341" t="s">
        <v>1288</v>
      </c>
    </row>
    <row r="740" spans="50:52" hidden="1">
      <c r="AX740" s="341" t="s">
        <v>1290</v>
      </c>
      <c r="AY740" s="342" t="s">
        <v>1291</v>
      </c>
      <c r="AZ740" s="341" t="s">
        <v>1290</v>
      </c>
    </row>
    <row r="741" spans="50:52" hidden="1">
      <c r="AX741" s="341" t="s">
        <v>1292</v>
      </c>
      <c r="AY741" s="342" t="s">
        <v>1293</v>
      </c>
      <c r="AZ741" s="341" t="s">
        <v>1292</v>
      </c>
    </row>
    <row r="742" spans="50:52" hidden="1">
      <c r="AX742" s="341" t="s">
        <v>1294</v>
      </c>
      <c r="AY742" s="342" t="s">
        <v>1295</v>
      </c>
      <c r="AZ742" s="341" t="s">
        <v>1294</v>
      </c>
    </row>
    <row r="743" spans="50:52" hidden="1">
      <c r="AX743" s="341" t="s">
        <v>1296</v>
      </c>
      <c r="AY743" s="342" t="s">
        <v>1297</v>
      </c>
      <c r="AZ743" s="341" t="s">
        <v>1296</v>
      </c>
    </row>
    <row r="744" spans="50:52" hidden="1">
      <c r="AX744" s="341" t="s">
        <v>1298</v>
      </c>
      <c r="AY744" s="342" t="s">
        <v>1299</v>
      </c>
      <c r="AZ744" s="341" t="s">
        <v>1298</v>
      </c>
    </row>
    <row r="745" spans="50:52" hidden="1">
      <c r="AX745" s="341" t="s">
        <v>1300</v>
      </c>
      <c r="AY745" s="342" t="s">
        <v>1301</v>
      </c>
      <c r="AZ745" s="341" t="s">
        <v>1300</v>
      </c>
    </row>
    <row r="746" spans="50:52" hidden="1">
      <c r="AX746" s="341" t="s">
        <v>1302</v>
      </c>
      <c r="AY746" s="342" t="s">
        <v>1303</v>
      </c>
      <c r="AZ746" s="341" t="s">
        <v>1302</v>
      </c>
    </row>
    <row r="747" spans="50:52" hidden="1">
      <c r="AX747" s="341" t="s">
        <v>1304</v>
      </c>
      <c r="AY747" s="342" t="s">
        <v>1305</v>
      </c>
      <c r="AZ747" s="341" t="s">
        <v>1304</v>
      </c>
    </row>
    <row r="748" spans="50:52" hidden="1">
      <c r="AX748" s="341" t="s">
        <v>1306</v>
      </c>
      <c r="AY748" s="342" t="s">
        <v>1307</v>
      </c>
      <c r="AZ748" s="341" t="s">
        <v>1306</v>
      </c>
    </row>
    <row r="749" spans="50:52" hidden="1">
      <c r="AX749" s="341" t="s">
        <v>1308</v>
      </c>
      <c r="AY749" s="342" t="s">
        <v>1309</v>
      </c>
      <c r="AZ749" s="341" t="s">
        <v>1308</v>
      </c>
    </row>
    <row r="750" spans="50:52" hidden="1">
      <c r="AX750" s="341" t="s">
        <v>1310</v>
      </c>
      <c r="AY750" s="342" t="s">
        <v>1311</v>
      </c>
      <c r="AZ750" s="341" t="s">
        <v>1310</v>
      </c>
    </row>
    <row r="751" spans="50:52" hidden="1">
      <c r="AX751" s="341" t="s">
        <v>1312</v>
      </c>
      <c r="AY751" s="342" t="s">
        <v>1313</v>
      </c>
      <c r="AZ751" s="341" t="s">
        <v>1312</v>
      </c>
    </row>
    <row r="752" spans="50:52" hidden="1">
      <c r="AX752" s="341" t="s">
        <v>1314</v>
      </c>
      <c r="AY752" s="342" t="s">
        <v>1315</v>
      </c>
      <c r="AZ752" s="341" t="s">
        <v>1314</v>
      </c>
    </row>
    <row r="753" spans="50:52" hidden="1">
      <c r="AX753" s="341" t="s">
        <v>1316</v>
      </c>
      <c r="AY753" s="342" t="s">
        <v>1317</v>
      </c>
      <c r="AZ753" s="341" t="s">
        <v>1316</v>
      </c>
    </row>
    <row r="754" spans="50:52" hidden="1">
      <c r="AX754" s="341" t="s">
        <v>1318</v>
      </c>
      <c r="AY754" s="342" t="s">
        <v>1319</v>
      </c>
      <c r="AZ754" s="341" t="s">
        <v>1318</v>
      </c>
    </row>
    <row r="755" spans="50:52" hidden="1">
      <c r="AX755" s="341" t="s">
        <v>1320</v>
      </c>
      <c r="AY755" s="342" t="s">
        <v>1321</v>
      </c>
      <c r="AZ755" s="341" t="s">
        <v>1320</v>
      </c>
    </row>
    <row r="756" spans="50:52" hidden="1">
      <c r="AX756" s="341" t="s">
        <v>1322</v>
      </c>
      <c r="AY756" s="342" t="s">
        <v>1323</v>
      </c>
      <c r="AZ756" s="341" t="s">
        <v>1322</v>
      </c>
    </row>
    <row r="757" spans="50:52" hidden="1">
      <c r="AX757" s="341" t="s">
        <v>1324</v>
      </c>
      <c r="AY757" s="342" t="s">
        <v>1325</v>
      </c>
      <c r="AZ757" s="341" t="s">
        <v>1324</v>
      </c>
    </row>
    <row r="758" spans="50:52" hidden="1">
      <c r="AX758" s="341" t="s">
        <v>1326</v>
      </c>
      <c r="AY758" s="342" t="s">
        <v>1327</v>
      </c>
      <c r="AZ758" s="341" t="s">
        <v>1326</v>
      </c>
    </row>
    <row r="759" spans="50:52" hidden="1">
      <c r="AX759" s="341" t="s">
        <v>1328</v>
      </c>
      <c r="AY759" s="342" t="s">
        <v>1329</v>
      </c>
      <c r="AZ759" s="341" t="s">
        <v>1328</v>
      </c>
    </row>
    <row r="760" spans="50:52" hidden="1">
      <c r="AX760" s="341" t="s">
        <v>1330</v>
      </c>
      <c r="AY760" s="342" t="s">
        <v>1331</v>
      </c>
      <c r="AZ760" s="341" t="s">
        <v>1330</v>
      </c>
    </row>
    <row r="761" spans="50:52" hidden="1">
      <c r="AX761" s="341" t="s">
        <v>1332</v>
      </c>
      <c r="AY761" s="342" t="s">
        <v>1333</v>
      </c>
      <c r="AZ761" s="341" t="s">
        <v>1332</v>
      </c>
    </row>
    <row r="762" spans="50:52" hidden="1">
      <c r="AX762" s="341" t="s">
        <v>1334</v>
      </c>
      <c r="AY762" s="342" t="s">
        <v>1335</v>
      </c>
      <c r="AZ762" s="341" t="s">
        <v>1334</v>
      </c>
    </row>
    <row r="763" spans="50:52" hidden="1">
      <c r="AX763" s="341" t="s">
        <v>1336</v>
      </c>
      <c r="AY763" s="342" t="s">
        <v>1337</v>
      </c>
      <c r="AZ763" s="341" t="s">
        <v>1336</v>
      </c>
    </row>
    <row r="764" spans="50:52" hidden="1">
      <c r="AX764" s="341" t="s">
        <v>1338</v>
      </c>
      <c r="AY764" s="342" t="s">
        <v>1339</v>
      </c>
      <c r="AZ764" s="341" t="s">
        <v>1338</v>
      </c>
    </row>
    <row r="765" spans="50:52" hidden="1">
      <c r="AX765" s="341" t="s">
        <v>1340</v>
      </c>
      <c r="AY765" s="342" t="s">
        <v>1341</v>
      </c>
      <c r="AZ765" s="341" t="s">
        <v>1340</v>
      </c>
    </row>
    <row r="766" spans="50:52" hidden="1">
      <c r="AX766" s="341" t="s">
        <v>1342</v>
      </c>
      <c r="AY766" s="342" t="s">
        <v>1343</v>
      </c>
      <c r="AZ766" s="341" t="s">
        <v>1342</v>
      </c>
    </row>
    <row r="767" spans="50:52" hidden="1">
      <c r="AX767" s="341" t="s">
        <v>1344</v>
      </c>
      <c r="AY767" s="342" t="s">
        <v>1345</v>
      </c>
      <c r="AZ767" s="341" t="s">
        <v>1344</v>
      </c>
    </row>
    <row r="768" spans="50:52" hidden="1">
      <c r="AX768" s="341" t="s">
        <v>1346</v>
      </c>
      <c r="AY768" s="342" t="s">
        <v>1347</v>
      </c>
      <c r="AZ768" s="341" t="s">
        <v>1346</v>
      </c>
    </row>
    <row r="769" spans="50:52" hidden="1">
      <c r="AX769" s="341" t="s">
        <v>1348</v>
      </c>
      <c r="AY769" s="342" t="s">
        <v>1349</v>
      </c>
      <c r="AZ769" s="341" t="s">
        <v>1348</v>
      </c>
    </row>
    <row r="770" spans="50:52" hidden="1">
      <c r="AX770" s="341" t="s">
        <v>1350</v>
      </c>
      <c r="AY770" s="342" t="s">
        <v>1351</v>
      </c>
      <c r="AZ770" s="341" t="s">
        <v>1350</v>
      </c>
    </row>
    <row r="771" spans="50:52" hidden="1">
      <c r="AX771" s="341" t="s">
        <v>1352</v>
      </c>
      <c r="AY771" s="342" t="s">
        <v>1353</v>
      </c>
      <c r="AZ771" s="341" t="s">
        <v>1352</v>
      </c>
    </row>
    <row r="772" spans="50:52" hidden="1">
      <c r="AX772" s="341" t="s">
        <v>1354</v>
      </c>
      <c r="AY772" s="342" t="s">
        <v>1355</v>
      </c>
      <c r="AZ772" s="341" t="s">
        <v>1354</v>
      </c>
    </row>
    <row r="773" spans="50:52" hidden="1">
      <c r="AX773" s="341" t="s">
        <v>1356</v>
      </c>
      <c r="AY773" s="342" t="s">
        <v>1357</v>
      </c>
      <c r="AZ773" s="341" t="s">
        <v>1356</v>
      </c>
    </row>
    <row r="774" spans="50:52" hidden="1">
      <c r="AX774" s="341" t="s">
        <v>1358</v>
      </c>
      <c r="AY774" s="342" t="s">
        <v>1359</v>
      </c>
      <c r="AZ774" s="341" t="s">
        <v>1358</v>
      </c>
    </row>
    <row r="775" spans="50:52" hidden="1">
      <c r="AX775" s="341" t="s">
        <v>1360</v>
      </c>
      <c r="AY775" s="342" t="s">
        <v>1361</v>
      </c>
      <c r="AZ775" s="341" t="s">
        <v>1360</v>
      </c>
    </row>
    <row r="776" spans="50:52" hidden="1">
      <c r="AX776" s="341" t="s">
        <v>1362</v>
      </c>
      <c r="AY776" s="342" t="s">
        <v>1363</v>
      </c>
      <c r="AZ776" s="341" t="s">
        <v>1362</v>
      </c>
    </row>
    <row r="777" spans="50:52" hidden="1">
      <c r="AX777" s="341" t="s">
        <v>1364</v>
      </c>
      <c r="AY777" s="342" t="s">
        <v>1365</v>
      </c>
      <c r="AZ777" s="341" t="s">
        <v>1364</v>
      </c>
    </row>
    <row r="778" spans="50:52" hidden="1">
      <c r="AX778" s="341" t="s">
        <v>1366</v>
      </c>
      <c r="AY778" s="342" t="s">
        <v>1367</v>
      </c>
      <c r="AZ778" s="341" t="s">
        <v>1366</v>
      </c>
    </row>
    <row r="779" spans="50:52" hidden="1">
      <c r="AX779" s="341" t="s">
        <v>1368</v>
      </c>
      <c r="AY779" s="342" t="s">
        <v>1369</v>
      </c>
      <c r="AZ779" s="341" t="s">
        <v>1368</v>
      </c>
    </row>
    <row r="780" spans="50:52" hidden="1">
      <c r="AX780" s="341" t="s">
        <v>1370</v>
      </c>
      <c r="AY780" s="342" t="s">
        <v>1371</v>
      </c>
      <c r="AZ780" s="341" t="s">
        <v>1370</v>
      </c>
    </row>
    <row r="781" spans="50:52" hidden="1">
      <c r="AX781" s="341" t="s">
        <v>1372</v>
      </c>
      <c r="AY781" s="342" t="s">
        <v>1373</v>
      </c>
      <c r="AZ781" s="341" t="s">
        <v>1372</v>
      </c>
    </row>
    <row r="782" spans="50:52" hidden="1">
      <c r="AX782" s="341" t="s">
        <v>1374</v>
      </c>
      <c r="AY782" s="342" t="s">
        <v>1375</v>
      </c>
      <c r="AZ782" s="341" t="s">
        <v>1374</v>
      </c>
    </row>
    <row r="783" spans="50:52" hidden="1">
      <c r="AX783" s="341" t="s">
        <v>1376</v>
      </c>
      <c r="AY783" s="342" t="s">
        <v>1377</v>
      </c>
      <c r="AZ783" s="341" t="s">
        <v>1376</v>
      </c>
    </row>
    <row r="784" spans="50:52" hidden="1">
      <c r="AX784" s="341" t="s">
        <v>1378</v>
      </c>
      <c r="AY784" s="342" t="s">
        <v>1379</v>
      </c>
      <c r="AZ784" s="341" t="s">
        <v>1378</v>
      </c>
    </row>
    <row r="785" spans="50:52" hidden="1">
      <c r="AX785" s="341" t="s">
        <v>1380</v>
      </c>
      <c r="AY785" s="342" t="s">
        <v>1381</v>
      </c>
      <c r="AZ785" s="341" t="s">
        <v>1380</v>
      </c>
    </row>
    <row r="786" spans="50:52" hidden="1">
      <c r="AX786" s="341" t="s">
        <v>1382</v>
      </c>
      <c r="AY786" s="342" t="s">
        <v>1383</v>
      </c>
      <c r="AZ786" s="341" t="s">
        <v>1382</v>
      </c>
    </row>
    <row r="787" spans="50:52" hidden="1">
      <c r="AX787" s="341" t="s">
        <v>1384</v>
      </c>
      <c r="AY787" s="342" t="s">
        <v>1385</v>
      </c>
      <c r="AZ787" s="341" t="s">
        <v>1384</v>
      </c>
    </row>
    <row r="788" spans="50:52" hidden="1">
      <c r="AX788" s="341" t="s">
        <v>1386</v>
      </c>
      <c r="AY788" s="342" t="s">
        <v>1387</v>
      </c>
      <c r="AZ788" s="341" t="s">
        <v>1386</v>
      </c>
    </row>
    <row r="789" spans="50:52" hidden="1">
      <c r="AX789" s="341" t="s">
        <v>1388</v>
      </c>
      <c r="AY789" s="342" t="s">
        <v>1389</v>
      </c>
      <c r="AZ789" s="341" t="s">
        <v>1388</v>
      </c>
    </row>
    <row r="790" spans="50:52" hidden="1">
      <c r="AX790" s="341" t="s">
        <v>1390</v>
      </c>
      <c r="AY790" s="342" t="s">
        <v>1391</v>
      </c>
      <c r="AZ790" s="341" t="s">
        <v>1390</v>
      </c>
    </row>
    <row r="791" spans="50:52" hidden="1">
      <c r="AX791" s="341" t="s">
        <v>1392</v>
      </c>
      <c r="AY791" s="342" t="s">
        <v>1393</v>
      </c>
      <c r="AZ791" s="341" t="s">
        <v>1392</v>
      </c>
    </row>
    <row r="792" spans="50:52" hidden="1">
      <c r="AX792" s="341" t="s">
        <v>1394</v>
      </c>
      <c r="AY792" s="342" t="s">
        <v>1395</v>
      </c>
      <c r="AZ792" s="341" t="s">
        <v>1394</v>
      </c>
    </row>
    <row r="793" spans="50:52" hidden="1">
      <c r="AX793" s="341" t="s">
        <v>1396</v>
      </c>
      <c r="AY793" s="342" t="s">
        <v>1397</v>
      </c>
      <c r="AZ793" s="341" t="s">
        <v>1396</v>
      </c>
    </row>
    <row r="794" spans="50:52" hidden="1">
      <c r="AX794" s="341" t="s">
        <v>1398</v>
      </c>
      <c r="AY794" s="342" t="s">
        <v>1399</v>
      </c>
      <c r="AZ794" s="341" t="s">
        <v>1398</v>
      </c>
    </row>
    <row r="795" spans="50:52" hidden="1">
      <c r="AX795" s="341" t="s">
        <v>1400</v>
      </c>
      <c r="AY795" s="342" t="s">
        <v>1401</v>
      </c>
      <c r="AZ795" s="341" t="s">
        <v>1400</v>
      </c>
    </row>
    <row r="796" spans="50:52" hidden="1">
      <c r="AX796" s="341" t="s">
        <v>1402</v>
      </c>
      <c r="AY796" s="342" t="s">
        <v>1403</v>
      </c>
      <c r="AZ796" s="341" t="s">
        <v>1402</v>
      </c>
    </row>
    <row r="797" spans="50:52" hidden="1">
      <c r="AX797" s="341" t="s">
        <v>1404</v>
      </c>
      <c r="AY797" s="342" t="s">
        <v>1405</v>
      </c>
      <c r="AZ797" s="341" t="s">
        <v>1404</v>
      </c>
    </row>
    <row r="798" spans="50:52" hidden="1">
      <c r="AX798" s="341" t="s">
        <v>1406</v>
      </c>
      <c r="AY798" s="342" t="s">
        <v>1407</v>
      </c>
      <c r="AZ798" s="341" t="s">
        <v>1406</v>
      </c>
    </row>
    <row r="799" spans="50:52" hidden="1">
      <c r="AX799" s="341" t="s">
        <v>1408</v>
      </c>
      <c r="AY799" s="342" t="s">
        <v>1409</v>
      </c>
      <c r="AZ799" s="341" t="s">
        <v>1408</v>
      </c>
    </row>
    <row r="800" spans="50:52" hidden="1">
      <c r="AX800" s="341" t="s">
        <v>1410</v>
      </c>
      <c r="AY800" s="342" t="s">
        <v>1411</v>
      </c>
      <c r="AZ800" s="341" t="s">
        <v>1410</v>
      </c>
    </row>
    <row r="801" spans="50:52" hidden="1">
      <c r="AX801" s="341" t="s">
        <v>1412</v>
      </c>
      <c r="AY801" s="342" t="s">
        <v>1413</v>
      </c>
      <c r="AZ801" s="341" t="s">
        <v>1412</v>
      </c>
    </row>
    <row r="802" spans="50:52" hidden="1">
      <c r="AX802" s="341" t="s">
        <v>1414</v>
      </c>
      <c r="AY802" s="342" t="s">
        <v>1415</v>
      </c>
      <c r="AZ802" s="341" t="s">
        <v>1414</v>
      </c>
    </row>
    <row r="803" spans="50:52" hidden="1">
      <c r="AX803" s="341" t="s">
        <v>1416</v>
      </c>
      <c r="AY803" s="342" t="s">
        <v>1417</v>
      </c>
      <c r="AZ803" s="341" t="s">
        <v>1416</v>
      </c>
    </row>
    <row r="804" spans="50:52" hidden="1">
      <c r="AX804" s="341" t="s">
        <v>1418</v>
      </c>
      <c r="AY804" s="342" t="s">
        <v>1419</v>
      </c>
      <c r="AZ804" s="341" t="s">
        <v>1418</v>
      </c>
    </row>
    <row r="805" spans="50:52" hidden="1">
      <c r="AX805" s="341" t="s">
        <v>1420</v>
      </c>
      <c r="AY805" s="342" t="s">
        <v>1421</v>
      </c>
      <c r="AZ805" s="341" t="s">
        <v>1420</v>
      </c>
    </row>
    <row r="806" spans="50:52" hidden="1">
      <c r="AX806" s="341" t="s">
        <v>1422</v>
      </c>
      <c r="AY806" s="342" t="s">
        <v>1423</v>
      </c>
      <c r="AZ806" s="341" t="s">
        <v>1422</v>
      </c>
    </row>
    <row r="807" spans="50:52" hidden="1">
      <c r="AX807" s="341" t="s">
        <v>1424</v>
      </c>
      <c r="AY807" s="342" t="s">
        <v>1425</v>
      </c>
      <c r="AZ807" s="341" t="s">
        <v>1424</v>
      </c>
    </row>
    <row r="808" spans="50:52" hidden="1">
      <c r="AX808" s="341" t="s">
        <v>1426</v>
      </c>
      <c r="AY808" s="342" t="s">
        <v>1427</v>
      </c>
      <c r="AZ808" s="341" t="s">
        <v>1426</v>
      </c>
    </row>
    <row r="809" spans="50:52" hidden="1">
      <c r="AX809" s="341" t="s">
        <v>1428</v>
      </c>
      <c r="AY809" s="342" t="s">
        <v>1429</v>
      </c>
      <c r="AZ809" s="341" t="s">
        <v>1428</v>
      </c>
    </row>
    <row r="810" spans="50:52" hidden="1">
      <c r="AX810" s="341" t="s">
        <v>1430</v>
      </c>
      <c r="AY810" s="342" t="s">
        <v>1431</v>
      </c>
      <c r="AZ810" s="341" t="s">
        <v>1430</v>
      </c>
    </row>
    <row r="811" spans="50:52" hidden="1">
      <c r="AX811" s="341" t="s">
        <v>1432</v>
      </c>
      <c r="AY811" s="342" t="s">
        <v>1433</v>
      </c>
      <c r="AZ811" s="341" t="s">
        <v>1432</v>
      </c>
    </row>
    <row r="812" spans="50:52" hidden="1">
      <c r="AX812" s="341" t="s">
        <v>1434</v>
      </c>
      <c r="AY812" s="342" t="s">
        <v>1435</v>
      </c>
      <c r="AZ812" s="341" t="s">
        <v>1434</v>
      </c>
    </row>
    <row r="813" spans="50:52" hidden="1">
      <c r="AX813" s="341" t="s">
        <v>1436</v>
      </c>
      <c r="AY813" s="342" t="s">
        <v>1437</v>
      </c>
      <c r="AZ813" s="341" t="s">
        <v>1436</v>
      </c>
    </row>
    <row r="814" spans="50:52" hidden="1">
      <c r="AX814" s="341" t="s">
        <v>1438</v>
      </c>
      <c r="AY814" s="342" t="s">
        <v>1439</v>
      </c>
      <c r="AZ814" s="341" t="s">
        <v>1438</v>
      </c>
    </row>
    <row r="815" spans="50:52" hidden="1">
      <c r="AX815" s="341" t="s">
        <v>1440</v>
      </c>
      <c r="AY815" s="342" t="s">
        <v>1441</v>
      </c>
      <c r="AZ815" s="341" t="s">
        <v>1440</v>
      </c>
    </row>
    <row r="816" spans="50:52" hidden="1">
      <c r="AX816" s="341" t="s">
        <v>1442</v>
      </c>
      <c r="AY816" s="342" t="s">
        <v>1443</v>
      </c>
      <c r="AZ816" s="341" t="s">
        <v>1442</v>
      </c>
    </row>
    <row r="817" spans="50:52" hidden="1">
      <c r="AX817" s="341" t="s">
        <v>1444</v>
      </c>
      <c r="AY817" s="342" t="s">
        <v>1445</v>
      </c>
      <c r="AZ817" s="341" t="s">
        <v>1444</v>
      </c>
    </row>
    <row r="818" spans="50:52" hidden="1">
      <c r="AX818" s="341" t="s">
        <v>1446</v>
      </c>
      <c r="AY818" s="342" t="s">
        <v>1447</v>
      </c>
      <c r="AZ818" s="341" t="s">
        <v>1446</v>
      </c>
    </row>
    <row r="819" spans="50:52" hidden="1">
      <c r="AX819" s="341" t="s">
        <v>1448</v>
      </c>
      <c r="AY819" s="342" t="s">
        <v>1449</v>
      </c>
      <c r="AZ819" s="341" t="s">
        <v>1448</v>
      </c>
    </row>
    <row r="820" spans="50:52" hidden="1">
      <c r="AX820" s="341" t="s">
        <v>1450</v>
      </c>
      <c r="AY820" s="342" t="s">
        <v>1451</v>
      </c>
      <c r="AZ820" s="341" t="s">
        <v>1450</v>
      </c>
    </row>
    <row r="821" spans="50:52" hidden="1">
      <c r="AX821" s="341" t="s">
        <v>1452</v>
      </c>
      <c r="AY821" s="342" t="s">
        <v>1453</v>
      </c>
      <c r="AZ821" s="341" t="s">
        <v>1452</v>
      </c>
    </row>
    <row r="822" spans="50:52" hidden="1">
      <c r="AX822" s="341" t="s">
        <v>1454</v>
      </c>
      <c r="AY822" s="342" t="s">
        <v>1455</v>
      </c>
      <c r="AZ822" s="341" t="s">
        <v>1454</v>
      </c>
    </row>
    <row r="823" spans="50:52" hidden="1">
      <c r="AX823" s="341" t="s">
        <v>1456</v>
      </c>
      <c r="AY823" s="342" t="s">
        <v>1457</v>
      </c>
      <c r="AZ823" s="341" t="s">
        <v>1456</v>
      </c>
    </row>
    <row r="824" spans="50:52" hidden="1">
      <c r="AX824" s="341" t="s">
        <v>1458</v>
      </c>
      <c r="AY824" s="342" t="s">
        <v>1459</v>
      </c>
      <c r="AZ824" s="341" t="s">
        <v>1458</v>
      </c>
    </row>
    <row r="825" spans="50:52" hidden="1">
      <c r="AX825" s="341" t="s">
        <v>1460</v>
      </c>
      <c r="AY825" s="342" t="s">
        <v>1461</v>
      </c>
      <c r="AZ825" s="341" t="s">
        <v>1460</v>
      </c>
    </row>
    <row r="826" spans="50:52" hidden="1">
      <c r="AX826" s="341" t="s">
        <v>1462</v>
      </c>
      <c r="AY826" s="342" t="s">
        <v>1463</v>
      </c>
      <c r="AZ826" s="341" t="s">
        <v>1462</v>
      </c>
    </row>
    <row r="827" spans="50:52" hidden="1">
      <c r="AX827" s="341" t="s">
        <v>1464</v>
      </c>
      <c r="AY827" s="345" t="s">
        <v>1465</v>
      </c>
      <c r="AZ827" s="341" t="s">
        <v>1464</v>
      </c>
    </row>
    <row r="828" spans="50:52" hidden="1">
      <c r="AX828" s="341" t="s">
        <v>1466</v>
      </c>
      <c r="AY828" s="342" t="s">
        <v>1467</v>
      </c>
      <c r="AZ828" s="341" t="s">
        <v>1466</v>
      </c>
    </row>
    <row r="829" spans="50:52" hidden="1">
      <c r="AX829" s="341" t="s">
        <v>1468</v>
      </c>
      <c r="AY829" s="342" t="s">
        <v>1469</v>
      </c>
      <c r="AZ829" s="341" t="s">
        <v>1468</v>
      </c>
    </row>
    <row r="830" spans="50:52" hidden="1">
      <c r="AX830" s="341" t="s">
        <v>1470</v>
      </c>
      <c r="AY830" s="342" t="s">
        <v>1471</v>
      </c>
      <c r="AZ830" s="341" t="s">
        <v>1470</v>
      </c>
    </row>
    <row r="831" spans="50:52" hidden="1">
      <c r="AX831" s="341" t="s">
        <v>1472</v>
      </c>
      <c r="AY831" s="342" t="s">
        <v>1473</v>
      </c>
      <c r="AZ831" s="341" t="s">
        <v>1472</v>
      </c>
    </row>
    <row r="832" spans="50:52" hidden="1">
      <c r="AX832" s="341" t="s">
        <v>1474</v>
      </c>
      <c r="AY832" s="342" t="s">
        <v>1475</v>
      </c>
      <c r="AZ832" s="341" t="s">
        <v>1474</v>
      </c>
    </row>
    <row r="833" spans="50:52" hidden="1">
      <c r="AX833" s="341" t="s">
        <v>1476</v>
      </c>
      <c r="AY833" s="342" t="s">
        <v>1477</v>
      </c>
      <c r="AZ833" s="341" t="s">
        <v>1476</v>
      </c>
    </row>
    <row r="834" spans="50:52" hidden="1">
      <c r="AX834" s="341" t="s">
        <v>1478</v>
      </c>
      <c r="AY834" s="342" t="s">
        <v>1479</v>
      </c>
      <c r="AZ834" s="341" t="s">
        <v>1478</v>
      </c>
    </row>
    <row r="835" spans="50:52" hidden="1">
      <c r="AX835" s="341" t="s">
        <v>1480</v>
      </c>
      <c r="AY835" s="342" t="s">
        <v>1481</v>
      </c>
      <c r="AZ835" s="341" t="s">
        <v>1480</v>
      </c>
    </row>
    <row r="836" spans="50:52" hidden="1">
      <c r="AX836" s="341" t="s">
        <v>1482</v>
      </c>
      <c r="AY836" s="342" t="s">
        <v>1483</v>
      </c>
      <c r="AZ836" s="341" t="s">
        <v>1482</v>
      </c>
    </row>
    <row r="837" spans="50:52" hidden="1">
      <c r="AX837" s="341" t="s">
        <v>1484</v>
      </c>
      <c r="AY837" s="342" t="s">
        <v>1485</v>
      </c>
      <c r="AZ837" s="341" t="s">
        <v>1484</v>
      </c>
    </row>
    <row r="838" spans="50:52" hidden="1">
      <c r="AX838" s="341" t="s">
        <v>1486</v>
      </c>
      <c r="AY838" s="342" t="s">
        <v>1487</v>
      </c>
      <c r="AZ838" s="341" t="s">
        <v>1486</v>
      </c>
    </row>
    <row r="839" spans="50:52" hidden="1">
      <c r="AX839" s="341" t="s">
        <v>1488</v>
      </c>
      <c r="AY839" s="342" t="s">
        <v>1489</v>
      </c>
      <c r="AZ839" s="341" t="s">
        <v>1488</v>
      </c>
    </row>
    <row r="840" spans="50:52" hidden="1">
      <c r="AX840" s="341" t="s">
        <v>1490</v>
      </c>
      <c r="AY840" s="342" t="s">
        <v>1491</v>
      </c>
      <c r="AZ840" s="341" t="s">
        <v>1490</v>
      </c>
    </row>
    <row r="841" spans="50:52" hidden="1">
      <c r="AX841" s="341" t="s">
        <v>1492</v>
      </c>
      <c r="AY841" s="342" t="s">
        <v>1493</v>
      </c>
      <c r="AZ841" s="341" t="s">
        <v>1492</v>
      </c>
    </row>
    <row r="842" spans="50:52" hidden="1">
      <c r="AX842" s="341" t="s">
        <v>1494</v>
      </c>
      <c r="AY842" s="342" t="s">
        <v>1495</v>
      </c>
      <c r="AZ842" s="341" t="s">
        <v>1494</v>
      </c>
    </row>
    <row r="843" spans="50:52" hidden="1">
      <c r="AX843" s="341" t="s">
        <v>1496</v>
      </c>
      <c r="AY843" s="342" t="s">
        <v>1497</v>
      </c>
      <c r="AZ843" s="341" t="s">
        <v>1496</v>
      </c>
    </row>
    <row r="844" spans="50:52" hidden="1">
      <c r="AX844" s="341" t="s">
        <v>1498</v>
      </c>
      <c r="AY844" s="342" t="s">
        <v>1499</v>
      </c>
      <c r="AZ844" s="341" t="s">
        <v>1498</v>
      </c>
    </row>
    <row r="845" spans="50:52" hidden="1">
      <c r="AX845" s="341" t="s">
        <v>1500</v>
      </c>
      <c r="AY845" s="342" t="s">
        <v>1501</v>
      </c>
      <c r="AZ845" s="341" t="s">
        <v>1500</v>
      </c>
    </row>
    <row r="846" spans="50:52" hidden="1">
      <c r="AX846" s="341" t="s">
        <v>1502</v>
      </c>
      <c r="AY846" s="342" t="s">
        <v>1503</v>
      </c>
      <c r="AZ846" s="341" t="s">
        <v>1502</v>
      </c>
    </row>
    <row r="847" spans="50:52" hidden="1">
      <c r="AX847" s="341" t="s">
        <v>1504</v>
      </c>
      <c r="AY847" s="342" t="s">
        <v>1505</v>
      </c>
      <c r="AZ847" s="341" t="s">
        <v>1504</v>
      </c>
    </row>
    <row r="848" spans="50:52" hidden="1">
      <c r="AX848" s="341" t="s">
        <v>1506</v>
      </c>
      <c r="AY848" s="342" t="s">
        <v>1507</v>
      </c>
      <c r="AZ848" s="341" t="s">
        <v>1506</v>
      </c>
    </row>
    <row r="849" spans="50:52" hidden="1">
      <c r="AX849" s="341" t="s">
        <v>1508</v>
      </c>
      <c r="AY849" s="342" t="s">
        <v>1509</v>
      </c>
      <c r="AZ849" s="341" t="s">
        <v>1508</v>
      </c>
    </row>
    <row r="850" spans="50:52" hidden="1">
      <c r="AX850" s="341" t="s">
        <v>1510</v>
      </c>
      <c r="AY850" s="342" t="s">
        <v>1511</v>
      </c>
      <c r="AZ850" s="341" t="s">
        <v>1510</v>
      </c>
    </row>
    <row r="851" spans="50:52" hidden="1">
      <c r="AX851" s="341" t="s">
        <v>1512</v>
      </c>
      <c r="AY851" s="342" t="s">
        <v>1513</v>
      </c>
      <c r="AZ851" s="341" t="s">
        <v>1512</v>
      </c>
    </row>
    <row r="852" spans="50:52" hidden="1">
      <c r="AX852" s="341" t="s">
        <v>1514</v>
      </c>
      <c r="AY852" s="342" t="s">
        <v>1515</v>
      </c>
      <c r="AZ852" s="341" t="s">
        <v>1514</v>
      </c>
    </row>
    <row r="853" spans="50:52" hidden="1">
      <c r="AX853" s="341" t="s">
        <v>1516</v>
      </c>
      <c r="AY853" s="342" t="s">
        <v>1517</v>
      </c>
      <c r="AZ853" s="341" t="s">
        <v>1516</v>
      </c>
    </row>
    <row r="854" spans="50:52" hidden="1">
      <c r="AX854" s="341" t="s">
        <v>1518</v>
      </c>
      <c r="AY854" s="342" t="s">
        <v>1519</v>
      </c>
      <c r="AZ854" s="341" t="s">
        <v>1518</v>
      </c>
    </row>
    <row r="855" spans="50:52" hidden="1">
      <c r="AX855" s="341" t="s">
        <v>1520</v>
      </c>
      <c r="AY855" s="342" t="s">
        <v>1521</v>
      </c>
      <c r="AZ855" s="341" t="s">
        <v>1520</v>
      </c>
    </row>
    <row r="856" spans="50:52" hidden="1">
      <c r="AX856" s="341" t="s">
        <v>1522</v>
      </c>
      <c r="AY856" s="342" t="s">
        <v>1523</v>
      </c>
      <c r="AZ856" s="341" t="s">
        <v>1522</v>
      </c>
    </row>
    <row r="857" spans="50:52" hidden="1">
      <c r="AX857" s="341" t="s">
        <v>1524</v>
      </c>
      <c r="AY857" s="342" t="s">
        <v>1525</v>
      </c>
      <c r="AZ857" s="341" t="s">
        <v>1524</v>
      </c>
    </row>
    <row r="858" spans="50:52" hidden="1">
      <c r="AX858" s="341" t="s">
        <v>1526</v>
      </c>
      <c r="AY858" s="342" t="s">
        <v>1527</v>
      </c>
      <c r="AZ858" s="341" t="s">
        <v>1526</v>
      </c>
    </row>
    <row r="859" spans="50:52" hidden="1">
      <c r="AX859" s="341" t="s">
        <v>1528</v>
      </c>
      <c r="AY859" s="342" t="s">
        <v>1529</v>
      </c>
      <c r="AZ859" s="341" t="s">
        <v>1528</v>
      </c>
    </row>
    <row r="860" spans="50:52" hidden="1">
      <c r="AX860" s="341" t="s">
        <v>1530</v>
      </c>
      <c r="AY860" s="342" t="s">
        <v>1531</v>
      </c>
      <c r="AZ860" s="341" t="s">
        <v>1530</v>
      </c>
    </row>
    <row r="861" spans="50:52" hidden="1">
      <c r="AX861" s="341" t="s">
        <v>1532</v>
      </c>
      <c r="AY861" s="342" t="s">
        <v>1533</v>
      </c>
      <c r="AZ861" s="341" t="s">
        <v>1532</v>
      </c>
    </row>
    <row r="862" spans="50:52" hidden="1">
      <c r="AX862" s="341" t="s">
        <v>1534</v>
      </c>
      <c r="AY862" s="342" t="s">
        <v>1535</v>
      </c>
      <c r="AZ862" s="341" t="s">
        <v>1534</v>
      </c>
    </row>
    <row r="863" spans="50:52" hidden="1">
      <c r="AX863" s="341" t="s">
        <v>1536</v>
      </c>
      <c r="AY863" s="342" t="s">
        <v>1537</v>
      </c>
      <c r="AZ863" s="341" t="s">
        <v>1536</v>
      </c>
    </row>
    <row r="864" spans="50:52" hidden="1">
      <c r="AX864" s="341" t="s">
        <v>1538</v>
      </c>
      <c r="AY864" s="342" t="s">
        <v>1539</v>
      </c>
      <c r="AZ864" s="341" t="s">
        <v>1538</v>
      </c>
    </row>
    <row r="865" spans="50:52" hidden="1">
      <c r="AX865" s="341" t="s">
        <v>1540</v>
      </c>
      <c r="AY865" s="342" t="s">
        <v>1541</v>
      </c>
      <c r="AZ865" s="341" t="s">
        <v>1540</v>
      </c>
    </row>
    <row r="866" spans="50:52" hidden="1">
      <c r="AX866" s="341" t="s">
        <v>1542</v>
      </c>
      <c r="AY866" s="342" t="s">
        <v>1543</v>
      </c>
      <c r="AZ866" s="341" t="s">
        <v>1542</v>
      </c>
    </row>
    <row r="867" spans="50:52" hidden="1">
      <c r="AX867" s="341" t="s">
        <v>1544</v>
      </c>
      <c r="AY867" s="342" t="s">
        <v>1545</v>
      </c>
      <c r="AZ867" s="341" t="s">
        <v>1544</v>
      </c>
    </row>
    <row r="868" spans="50:52" hidden="1">
      <c r="AX868" s="341" t="s">
        <v>1546</v>
      </c>
      <c r="AY868" s="346" t="s">
        <v>1547</v>
      </c>
      <c r="AZ868" s="341" t="s">
        <v>1546</v>
      </c>
    </row>
    <row r="869" spans="50:52" hidden="1">
      <c r="AX869" s="341" t="s">
        <v>1548</v>
      </c>
      <c r="AY869" s="342" t="s">
        <v>1549</v>
      </c>
      <c r="AZ869" s="341" t="s">
        <v>1548</v>
      </c>
    </row>
    <row r="870" spans="50:52" hidden="1">
      <c r="AX870" s="341" t="s">
        <v>1550</v>
      </c>
      <c r="AY870" s="342" t="s">
        <v>1551</v>
      </c>
      <c r="AZ870" s="341" t="s">
        <v>1550</v>
      </c>
    </row>
    <row r="871" spans="50:52" hidden="1">
      <c r="AX871" s="341" t="s">
        <v>1552</v>
      </c>
      <c r="AY871" s="342" t="s">
        <v>1553</v>
      </c>
      <c r="AZ871" s="341" t="s">
        <v>1552</v>
      </c>
    </row>
    <row r="872" spans="50:52" hidden="1">
      <c r="AX872" s="341" t="s">
        <v>1554</v>
      </c>
      <c r="AY872" s="342" t="s">
        <v>1555</v>
      </c>
      <c r="AZ872" s="341" t="s">
        <v>1554</v>
      </c>
    </row>
    <row r="873" spans="50:52" hidden="1">
      <c r="AX873" s="341" t="s">
        <v>1556</v>
      </c>
      <c r="AY873" s="342" t="s">
        <v>1557</v>
      </c>
      <c r="AZ873" s="341" t="s">
        <v>1556</v>
      </c>
    </row>
    <row r="874" spans="50:52" hidden="1">
      <c r="AX874" s="341" t="s">
        <v>1558</v>
      </c>
      <c r="AY874" s="342" t="s">
        <v>1559</v>
      </c>
      <c r="AZ874" s="341" t="s">
        <v>1558</v>
      </c>
    </row>
    <row r="875" spans="50:52" hidden="1">
      <c r="AX875" s="341" t="s">
        <v>1560</v>
      </c>
      <c r="AY875" s="342" t="s">
        <v>1561</v>
      </c>
      <c r="AZ875" s="341" t="s">
        <v>1560</v>
      </c>
    </row>
    <row r="876" spans="50:52" hidden="1">
      <c r="AX876" s="341" t="s">
        <v>1562</v>
      </c>
      <c r="AY876" s="342" t="s">
        <v>1563</v>
      </c>
      <c r="AZ876" s="341" t="s">
        <v>1562</v>
      </c>
    </row>
    <row r="877" spans="50:52" hidden="1">
      <c r="AX877" s="341" t="s">
        <v>1564</v>
      </c>
      <c r="AY877" s="342" t="s">
        <v>1565</v>
      </c>
      <c r="AZ877" s="341" t="s">
        <v>1564</v>
      </c>
    </row>
    <row r="878" spans="50:52" hidden="1">
      <c r="AX878" s="341" t="s">
        <v>1566</v>
      </c>
      <c r="AY878" s="342" t="s">
        <v>1567</v>
      </c>
      <c r="AZ878" s="341" t="s">
        <v>1566</v>
      </c>
    </row>
    <row r="879" spans="50:52" hidden="1">
      <c r="AX879" s="341" t="s">
        <v>1568</v>
      </c>
      <c r="AY879" s="342" t="s">
        <v>1569</v>
      </c>
      <c r="AZ879" s="341" t="s">
        <v>1568</v>
      </c>
    </row>
    <row r="880" spans="50:52" hidden="1">
      <c r="AX880" s="341" t="s">
        <v>1570</v>
      </c>
      <c r="AY880" s="342" t="s">
        <v>1571</v>
      </c>
      <c r="AZ880" s="341" t="s">
        <v>1570</v>
      </c>
    </row>
    <row r="881" spans="50:52" hidden="1">
      <c r="AX881" s="341" t="s">
        <v>1572</v>
      </c>
      <c r="AY881" s="342" t="s">
        <v>1573</v>
      </c>
      <c r="AZ881" s="341" t="s">
        <v>1572</v>
      </c>
    </row>
    <row r="882" spans="50:52" hidden="1">
      <c r="AX882" s="341" t="s">
        <v>1574</v>
      </c>
      <c r="AY882" s="342" t="s">
        <v>1575</v>
      </c>
      <c r="AZ882" s="341" t="s">
        <v>1574</v>
      </c>
    </row>
    <row r="883" spans="50:52" hidden="1">
      <c r="AX883" s="341" t="s">
        <v>1576</v>
      </c>
      <c r="AY883" s="342" t="s">
        <v>1577</v>
      </c>
      <c r="AZ883" s="341" t="s">
        <v>1576</v>
      </c>
    </row>
    <row r="884" spans="50:52" hidden="1">
      <c r="AX884" s="341" t="s">
        <v>1578</v>
      </c>
      <c r="AY884" s="342" t="s">
        <v>1579</v>
      </c>
      <c r="AZ884" s="341" t="s">
        <v>1578</v>
      </c>
    </row>
    <row r="885" spans="50:52" hidden="1">
      <c r="AX885" s="341" t="s">
        <v>1580</v>
      </c>
      <c r="AY885" s="342" t="s">
        <v>1581</v>
      </c>
      <c r="AZ885" s="341" t="s">
        <v>1580</v>
      </c>
    </row>
    <row r="886" spans="50:52" hidden="1">
      <c r="AX886" s="341" t="s">
        <v>1582</v>
      </c>
      <c r="AY886" s="342" t="s">
        <v>1583</v>
      </c>
      <c r="AZ886" s="341" t="s">
        <v>1582</v>
      </c>
    </row>
    <row r="887" spans="50:52" hidden="1">
      <c r="AX887" s="341" t="s">
        <v>1584</v>
      </c>
      <c r="AY887" s="342" t="s">
        <v>1585</v>
      </c>
      <c r="AZ887" s="341" t="s">
        <v>1584</v>
      </c>
    </row>
    <row r="888" spans="50:52" hidden="1">
      <c r="AX888" s="341" t="s">
        <v>1586</v>
      </c>
      <c r="AY888" s="342" t="s">
        <v>1587</v>
      </c>
      <c r="AZ888" s="341" t="s">
        <v>1586</v>
      </c>
    </row>
    <row r="889" spans="50:52" hidden="1">
      <c r="AX889" s="341" t="s">
        <v>1588</v>
      </c>
      <c r="AY889" s="342" t="s">
        <v>1589</v>
      </c>
      <c r="AZ889" s="341" t="s">
        <v>1588</v>
      </c>
    </row>
    <row r="890" spans="50:52" hidden="1">
      <c r="AX890" s="341" t="s">
        <v>1590</v>
      </c>
      <c r="AY890" s="342" t="s">
        <v>1591</v>
      </c>
      <c r="AZ890" s="341" t="s">
        <v>1590</v>
      </c>
    </row>
    <row r="891" spans="50:52" hidden="1">
      <c r="AX891" s="341" t="s">
        <v>1592</v>
      </c>
      <c r="AY891" s="342" t="s">
        <v>1593</v>
      </c>
      <c r="AZ891" s="341" t="s">
        <v>1592</v>
      </c>
    </row>
    <row r="892" spans="50:52" hidden="1">
      <c r="AX892" s="341" t="s">
        <v>1594</v>
      </c>
      <c r="AY892" s="342" t="s">
        <v>1595</v>
      </c>
      <c r="AZ892" s="341" t="s">
        <v>1594</v>
      </c>
    </row>
    <row r="893" spans="50:52" hidden="1">
      <c r="AX893" s="341" t="s">
        <v>1596</v>
      </c>
      <c r="AY893" s="342" t="s">
        <v>1597</v>
      </c>
      <c r="AZ893" s="341" t="s">
        <v>1596</v>
      </c>
    </row>
    <row r="894" spans="50:52" hidden="1">
      <c r="AX894" s="341" t="s">
        <v>1598</v>
      </c>
      <c r="AY894" s="342" t="s">
        <v>1599</v>
      </c>
      <c r="AZ894" s="341" t="s">
        <v>1598</v>
      </c>
    </row>
    <row r="895" spans="50:52" hidden="1">
      <c r="AX895" s="341" t="s">
        <v>1600</v>
      </c>
      <c r="AY895" s="342" t="s">
        <v>1601</v>
      </c>
      <c r="AZ895" s="341" t="s">
        <v>1600</v>
      </c>
    </row>
    <row r="896" spans="50:52" hidden="1">
      <c r="AX896" s="341" t="s">
        <v>1602</v>
      </c>
      <c r="AY896" s="342" t="s">
        <v>1603</v>
      </c>
      <c r="AZ896" s="341" t="s">
        <v>1602</v>
      </c>
    </row>
    <row r="897" spans="50:52" hidden="1">
      <c r="AX897" s="341" t="s">
        <v>1604</v>
      </c>
      <c r="AY897" s="342" t="s">
        <v>1605</v>
      </c>
      <c r="AZ897" s="341" t="s">
        <v>1604</v>
      </c>
    </row>
    <row r="898" spans="50:52" hidden="1">
      <c r="AX898" s="341" t="s">
        <v>1606</v>
      </c>
      <c r="AY898" s="342" t="s">
        <v>1607</v>
      </c>
      <c r="AZ898" s="341" t="s">
        <v>1606</v>
      </c>
    </row>
    <row r="899" spans="50:52" hidden="1">
      <c r="AX899" s="341" t="s">
        <v>1608</v>
      </c>
      <c r="AY899" s="342" t="s">
        <v>1609</v>
      </c>
      <c r="AZ899" s="341" t="s">
        <v>1608</v>
      </c>
    </row>
    <row r="900" spans="50:52" hidden="1">
      <c r="AX900" s="341" t="s">
        <v>1610</v>
      </c>
      <c r="AY900" s="342" t="s">
        <v>1611</v>
      </c>
      <c r="AZ900" s="341" t="s">
        <v>1610</v>
      </c>
    </row>
    <row r="901" spans="50:52" hidden="1">
      <c r="AX901" s="341" t="s">
        <v>1612</v>
      </c>
      <c r="AY901" s="342" t="s">
        <v>1613</v>
      </c>
      <c r="AZ901" s="341" t="s">
        <v>1612</v>
      </c>
    </row>
    <row r="902" spans="50:52" hidden="1">
      <c r="AX902" s="341" t="s">
        <v>1614</v>
      </c>
      <c r="AY902" s="345" t="s">
        <v>1615</v>
      </c>
      <c r="AZ902" s="341" t="s">
        <v>1614</v>
      </c>
    </row>
    <row r="903" spans="50:52" hidden="1">
      <c r="AX903" s="341" t="s">
        <v>1616</v>
      </c>
      <c r="AY903" s="342" t="s">
        <v>1617</v>
      </c>
      <c r="AZ903" s="341" t="s">
        <v>1616</v>
      </c>
    </row>
    <row r="904" spans="50:52" hidden="1">
      <c r="AX904" s="341" t="s">
        <v>1618</v>
      </c>
      <c r="AY904" s="341" t="s">
        <v>1619</v>
      </c>
      <c r="AZ904" s="341" t="s">
        <v>1618</v>
      </c>
    </row>
    <row r="905" spans="50:52" hidden="1">
      <c r="AX905" s="341" t="s">
        <v>1620</v>
      </c>
      <c r="AY905" s="341" t="s">
        <v>1621</v>
      </c>
      <c r="AZ905" s="341" t="s">
        <v>1620</v>
      </c>
    </row>
    <row r="906" spans="50:52" hidden="1">
      <c r="AX906" s="341" t="s">
        <v>1622</v>
      </c>
      <c r="AY906" s="341" t="s">
        <v>1623</v>
      </c>
      <c r="AZ906" s="341" t="s">
        <v>1622</v>
      </c>
    </row>
    <row r="907" spans="50:52" hidden="1">
      <c r="AX907" s="341" t="s">
        <v>1624</v>
      </c>
      <c r="AY907" s="341" t="s">
        <v>1625</v>
      </c>
      <c r="AZ907" s="341" t="s">
        <v>1624</v>
      </c>
    </row>
    <row r="908" spans="50:52" hidden="1">
      <c r="AX908" s="341" t="s">
        <v>1626</v>
      </c>
      <c r="AY908" s="341" t="s">
        <v>1627</v>
      </c>
      <c r="AZ908" s="341" t="s">
        <v>1626</v>
      </c>
    </row>
    <row r="909" spans="50:52" hidden="1">
      <c r="AX909" s="341" t="s">
        <v>1628</v>
      </c>
      <c r="AY909" s="342" t="s">
        <v>1629</v>
      </c>
      <c r="AZ909" s="341" t="s">
        <v>1628</v>
      </c>
    </row>
    <row r="910" spans="50:52" hidden="1">
      <c r="AX910" s="341" t="s">
        <v>1630</v>
      </c>
      <c r="AY910" s="342" t="s">
        <v>1631</v>
      </c>
      <c r="AZ910" s="341" t="s">
        <v>1630</v>
      </c>
    </row>
    <row r="911" spans="50:52" hidden="1">
      <c r="AX911" s="341" t="s">
        <v>1632</v>
      </c>
      <c r="AY911" s="342" t="s">
        <v>1633</v>
      </c>
      <c r="AZ911" s="341" t="s">
        <v>1632</v>
      </c>
    </row>
    <row r="912" spans="50:52" hidden="1">
      <c r="AX912" s="341" t="s">
        <v>1634</v>
      </c>
      <c r="AY912" s="342" t="s">
        <v>1635</v>
      </c>
      <c r="AZ912" s="341" t="s">
        <v>1634</v>
      </c>
    </row>
    <row r="913" spans="50:52" hidden="1">
      <c r="AX913" s="341" t="s">
        <v>1636</v>
      </c>
      <c r="AY913" s="342" t="s">
        <v>1637</v>
      </c>
      <c r="AZ913" s="341" t="s">
        <v>1636</v>
      </c>
    </row>
    <row r="914" spans="50:52" hidden="1">
      <c r="AX914" s="341" t="s">
        <v>1638</v>
      </c>
      <c r="AY914" s="342" t="s">
        <v>1639</v>
      </c>
      <c r="AZ914" s="341" t="s">
        <v>1638</v>
      </c>
    </row>
    <row r="915" spans="50:52" hidden="1">
      <c r="AX915" s="341" t="s">
        <v>1640</v>
      </c>
      <c r="AY915" s="342" t="s">
        <v>1641</v>
      </c>
      <c r="AZ915" s="341" t="s">
        <v>1640</v>
      </c>
    </row>
    <row r="916" spans="50:52" hidden="1">
      <c r="AX916" s="341" t="s">
        <v>1642</v>
      </c>
      <c r="AY916" s="342" t="s">
        <v>1643</v>
      </c>
      <c r="AZ916" s="341" t="s">
        <v>1642</v>
      </c>
    </row>
    <row r="917" spans="50:52" hidden="1">
      <c r="AX917" s="341" t="s">
        <v>1644</v>
      </c>
      <c r="AY917" s="342" t="s">
        <v>1645</v>
      </c>
      <c r="AZ917" s="341" t="s">
        <v>1644</v>
      </c>
    </row>
    <row r="918" spans="50:52" hidden="1">
      <c r="AX918" s="341" t="s">
        <v>1646</v>
      </c>
      <c r="AY918" s="342" t="s">
        <v>1647</v>
      </c>
      <c r="AZ918" s="341" t="s">
        <v>1646</v>
      </c>
    </row>
    <row r="919" spans="50:52" hidden="1">
      <c r="AX919" s="341" t="s">
        <v>1648</v>
      </c>
      <c r="AY919" s="342" t="s">
        <v>1649</v>
      </c>
      <c r="AZ919" s="341" t="s">
        <v>1648</v>
      </c>
    </row>
    <row r="920" spans="50:52" hidden="1">
      <c r="AX920" s="341" t="s">
        <v>1650</v>
      </c>
      <c r="AY920" s="342" t="s">
        <v>1651</v>
      </c>
      <c r="AZ920" s="341" t="s">
        <v>1650</v>
      </c>
    </row>
    <row r="921" spans="50:52" hidden="1">
      <c r="AX921" s="341" t="s">
        <v>1652</v>
      </c>
      <c r="AY921" s="342" t="s">
        <v>1653</v>
      </c>
      <c r="AZ921" s="341" t="s">
        <v>1652</v>
      </c>
    </row>
    <row r="922" spans="50:52" hidden="1">
      <c r="AX922" s="341" t="s">
        <v>1654</v>
      </c>
      <c r="AY922" s="342" t="s">
        <v>1655</v>
      </c>
      <c r="AZ922" s="341" t="s">
        <v>1654</v>
      </c>
    </row>
    <row r="923" spans="50:52" hidden="1">
      <c r="AX923" s="341" t="s">
        <v>1656</v>
      </c>
      <c r="AY923" s="342" t="s">
        <v>1657</v>
      </c>
      <c r="AZ923" s="341" t="s">
        <v>1656</v>
      </c>
    </row>
    <row r="924" spans="50:52" hidden="1">
      <c r="AX924" s="341" t="s">
        <v>1658</v>
      </c>
      <c r="AY924" s="342" t="s">
        <v>1659</v>
      </c>
      <c r="AZ924" s="341" t="s">
        <v>1658</v>
      </c>
    </row>
    <row r="925" spans="50:52" hidden="1">
      <c r="AX925" s="341" t="s">
        <v>1660</v>
      </c>
      <c r="AY925" s="342" t="s">
        <v>1661</v>
      </c>
      <c r="AZ925" s="341" t="s">
        <v>1660</v>
      </c>
    </row>
    <row r="926" spans="50:52" hidden="1">
      <c r="AX926" s="341" t="s">
        <v>1662</v>
      </c>
      <c r="AY926" s="342" t="s">
        <v>1663</v>
      </c>
      <c r="AZ926" s="341" t="s">
        <v>1662</v>
      </c>
    </row>
    <row r="927" spans="50:52" hidden="1">
      <c r="AX927" s="341" t="s">
        <v>1664</v>
      </c>
      <c r="AY927" s="342" t="s">
        <v>1665</v>
      </c>
      <c r="AZ927" s="341" t="s">
        <v>1664</v>
      </c>
    </row>
    <row r="928" spans="50:52" hidden="1">
      <c r="AX928" s="341" t="s">
        <v>1666</v>
      </c>
      <c r="AY928" s="342" t="s">
        <v>1667</v>
      </c>
      <c r="AZ928" s="341" t="s">
        <v>1666</v>
      </c>
    </row>
    <row r="929" spans="50:52" hidden="1">
      <c r="AX929" s="341" t="s">
        <v>1668</v>
      </c>
      <c r="AY929" s="342" t="s">
        <v>1669</v>
      </c>
      <c r="AZ929" s="341" t="s">
        <v>1668</v>
      </c>
    </row>
    <row r="930" spans="50:52" hidden="1">
      <c r="AX930" s="341" t="s">
        <v>1670</v>
      </c>
      <c r="AY930" s="342" t="s">
        <v>1671</v>
      </c>
      <c r="AZ930" s="341" t="s">
        <v>1670</v>
      </c>
    </row>
    <row r="931" spans="50:52" hidden="1">
      <c r="AX931" s="341" t="s">
        <v>1672</v>
      </c>
      <c r="AY931" s="342" t="s">
        <v>1673</v>
      </c>
      <c r="AZ931" s="341" t="s">
        <v>1672</v>
      </c>
    </row>
    <row r="932" spans="50:52" hidden="1">
      <c r="AX932" s="341" t="s">
        <v>1674</v>
      </c>
      <c r="AY932" s="342" t="s">
        <v>1675</v>
      </c>
      <c r="AZ932" s="341" t="s">
        <v>1674</v>
      </c>
    </row>
    <row r="933" spans="50:52" hidden="1">
      <c r="AX933" s="341" t="s">
        <v>1676</v>
      </c>
      <c r="AY933" s="342" t="s">
        <v>1677</v>
      </c>
      <c r="AZ933" s="341" t="s">
        <v>1676</v>
      </c>
    </row>
    <row r="934" spans="50:52" hidden="1">
      <c r="AX934" s="341" t="s">
        <v>1678</v>
      </c>
      <c r="AY934" s="342" t="s">
        <v>1679</v>
      </c>
      <c r="AZ934" s="341" t="s">
        <v>1678</v>
      </c>
    </row>
    <row r="935" spans="50:52" hidden="1">
      <c r="AX935" s="341" t="s">
        <v>1680</v>
      </c>
      <c r="AY935" s="342" t="s">
        <v>1681</v>
      </c>
      <c r="AZ935" s="341" t="s">
        <v>1680</v>
      </c>
    </row>
    <row r="936" spans="50:52" hidden="1">
      <c r="AX936" s="341" t="s">
        <v>1682</v>
      </c>
      <c r="AY936" s="342" t="s">
        <v>1683</v>
      </c>
      <c r="AZ936" s="341" t="s">
        <v>1682</v>
      </c>
    </row>
    <row r="937" spans="50:52" hidden="1">
      <c r="AX937" s="341" t="s">
        <v>1684</v>
      </c>
      <c r="AY937" s="342" t="s">
        <v>1685</v>
      </c>
      <c r="AZ937" s="341" t="s">
        <v>1684</v>
      </c>
    </row>
    <row r="938" spans="50:52" hidden="1">
      <c r="AX938" s="341" t="s">
        <v>1686</v>
      </c>
      <c r="AY938" s="342" t="s">
        <v>1687</v>
      </c>
      <c r="AZ938" s="341" t="s">
        <v>1686</v>
      </c>
    </row>
    <row r="939" spans="50:52" hidden="1">
      <c r="AX939" s="341" t="s">
        <v>1688</v>
      </c>
      <c r="AY939" s="342" t="s">
        <v>1689</v>
      </c>
      <c r="AZ939" s="341" t="s">
        <v>1688</v>
      </c>
    </row>
    <row r="940" spans="50:52" hidden="1">
      <c r="AX940" s="341" t="s">
        <v>1690</v>
      </c>
      <c r="AY940" s="342" t="s">
        <v>1691</v>
      </c>
      <c r="AZ940" s="341" t="s">
        <v>1690</v>
      </c>
    </row>
    <row r="941" spans="50:52" hidden="1">
      <c r="AX941" s="341" t="s">
        <v>1692</v>
      </c>
      <c r="AY941" s="342" t="s">
        <v>1693</v>
      </c>
      <c r="AZ941" s="341" t="s">
        <v>1692</v>
      </c>
    </row>
    <row r="942" spans="50:52" hidden="1">
      <c r="AX942" s="341" t="s">
        <v>1694</v>
      </c>
      <c r="AY942" s="342" t="s">
        <v>1695</v>
      </c>
      <c r="AZ942" s="341" t="s">
        <v>1694</v>
      </c>
    </row>
    <row r="943" spans="50:52" hidden="1">
      <c r="AX943" s="341" t="s">
        <v>1696</v>
      </c>
      <c r="AY943" s="345" t="s">
        <v>1697</v>
      </c>
      <c r="AZ943" s="341" t="s">
        <v>1696</v>
      </c>
    </row>
    <row r="944" spans="50:52" hidden="1">
      <c r="AX944" s="341" t="s">
        <v>1698</v>
      </c>
      <c r="AY944" s="342" t="s">
        <v>1699</v>
      </c>
      <c r="AZ944" s="341" t="s">
        <v>1698</v>
      </c>
    </row>
    <row r="945" spans="50:52" hidden="1">
      <c r="AX945" s="341" t="s">
        <v>1700</v>
      </c>
      <c r="AY945" s="342" t="s">
        <v>1701</v>
      </c>
      <c r="AZ945" s="341" t="s">
        <v>1700</v>
      </c>
    </row>
    <row r="946" spans="50:52" hidden="1">
      <c r="AX946" s="341" t="s">
        <v>1702</v>
      </c>
      <c r="AY946" s="342" t="s">
        <v>1703</v>
      </c>
      <c r="AZ946" s="341" t="s">
        <v>1702</v>
      </c>
    </row>
    <row r="947" spans="50:52" hidden="1">
      <c r="AX947" s="341" t="s">
        <v>1704</v>
      </c>
      <c r="AY947" s="342" t="s">
        <v>1705</v>
      </c>
      <c r="AZ947" s="341" t="s">
        <v>1704</v>
      </c>
    </row>
    <row r="948" spans="50:52" hidden="1">
      <c r="AX948" s="341" t="s">
        <v>1706</v>
      </c>
      <c r="AY948" s="342" t="s">
        <v>1707</v>
      </c>
      <c r="AZ948" s="341" t="s">
        <v>1706</v>
      </c>
    </row>
    <row r="949" spans="50:52" hidden="1">
      <c r="AX949" s="341" t="s">
        <v>1708</v>
      </c>
      <c r="AY949" s="342" t="s">
        <v>1709</v>
      </c>
      <c r="AZ949" s="341" t="s">
        <v>1708</v>
      </c>
    </row>
    <row r="950" spans="50:52" hidden="1">
      <c r="AX950" s="341" t="s">
        <v>1710</v>
      </c>
      <c r="AY950" s="342" t="s">
        <v>1711</v>
      </c>
      <c r="AZ950" s="341" t="s">
        <v>1710</v>
      </c>
    </row>
    <row r="951" spans="50:52" hidden="1">
      <c r="AX951" s="341" t="s">
        <v>1712</v>
      </c>
      <c r="AY951" s="342" t="s">
        <v>1713</v>
      </c>
      <c r="AZ951" s="341" t="s">
        <v>1712</v>
      </c>
    </row>
    <row r="952" spans="50:52" hidden="1">
      <c r="AX952" s="341" t="s">
        <v>1714</v>
      </c>
      <c r="AY952" s="342" t="s">
        <v>1715</v>
      </c>
      <c r="AZ952" s="341" t="s">
        <v>1714</v>
      </c>
    </row>
    <row r="953" spans="50:52" hidden="1">
      <c r="AX953" s="341" t="s">
        <v>1716</v>
      </c>
      <c r="AY953" s="342" t="s">
        <v>1717</v>
      </c>
      <c r="AZ953" s="341" t="s">
        <v>1716</v>
      </c>
    </row>
    <row r="954" spans="50:52" hidden="1">
      <c r="AX954" s="341" t="s">
        <v>1718</v>
      </c>
      <c r="AY954" s="342" t="s">
        <v>1719</v>
      </c>
      <c r="AZ954" s="341" t="s">
        <v>1718</v>
      </c>
    </row>
    <row r="955" spans="50:52" hidden="1">
      <c r="AX955" s="341" t="s">
        <v>1720</v>
      </c>
      <c r="AY955" s="342" t="s">
        <v>1721</v>
      </c>
      <c r="AZ955" s="341" t="s">
        <v>1720</v>
      </c>
    </row>
    <row r="956" spans="50:52" hidden="1">
      <c r="AX956" s="341" t="s">
        <v>1722</v>
      </c>
      <c r="AY956" s="342" t="s">
        <v>1723</v>
      </c>
      <c r="AZ956" s="341" t="s">
        <v>1722</v>
      </c>
    </row>
    <row r="957" spans="50:52" hidden="1">
      <c r="AX957" s="341" t="s">
        <v>1724</v>
      </c>
      <c r="AY957" s="342" t="s">
        <v>1725</v>
      </c>
      <c r="AZ957" s="341" t="s">
        <v>1724</v>
      </c>
    </row>
    <row r="958" spans="50:52" hidden="1">
      <c r="AX958" s="341" t="s">
        <v>1726</v>
      </c>
      <c r="AY958" s="342" t="s">
        <v>1727</v>
      </c>
      <c r="AZ958" s="341" t="s">
        <v>1726</v>
      </c>
    </row>
    <row r="959" spans="50:52" hidden="1">
      <c r="AX959" s="341" t="s">
        <v>1728</v>
      </c>
      <c r="AY959" s="342" t="s">
        <v>1729</v>
      </c>
      <c r="AZ959" s="341" t="s">
        <v>1728</v>
      </c>
    </row>
    <row r="960" spans="50:52" hidden="1">
      <c r="AX960" s="341" t="s">
        <v>1730</v>
      </c>
      <c r="AY960" s="342" t="s">
        <v>1731</v>
      </c>
      <c r="AZ960" s="341" t="s">
        <v>1730</v>
      </c>
    </row>
    <row r="961" spans="50:52" hidden="1">
      <c r="AX961" s="341" t="s">
        <v>1732</v>
      </c>
      <c r="AY961" s="342" t="s">
        <v>1733</v>
      </c>
      <c r="AZ961" s="341" t="s">
        <v>1732</v>
      </c>
    </row>
    <row r="962" spans="50:52" hidden="1">
      <c r="AX962" s="341" t="s">
        <v>1734</v>
      </c>
      <c r="AY962" s="342" t="s">
        <v>1735</v>
      </c>
      <c r="AZ962" s="341" t="s">
        <v>1734</v>
      </c>
    </row>
    <row r="963" spans="50:52" hidden="1">
      <c r="AX963" s="341" t="s">
        <v>1736</v>
      </c>
      <c r="AY963" s="342" t="s">
        <v>1737</v>
      </c>
      <c r="AZ963" s="341" t="s">
        <v>1736</v>
      </c>
    </row>
    <row r="964" spans="50:52" hidden="1">
      <c r="AX964" s="341" t="s">
        <v>1738</v>
      </c>
      <c r="AY964" s="342" t="s">
        <v>1739</v>
      </c>
      <c r="AZ964" s="341" t="s">
        <v>1738</v>
      </c>
    </row>
    <row r="965" spans="50:52" hidden="1">
      <c r="AX965" s="341" t="s">
        <v>1740</v>
      </c>
      <c r="AY965" s="342" t="s">
        <v>1741</v>
      </c>
      <c r="AZ965" s="341" t="s">
        <v>1740</v>
      </c>
    </row>
    <row r="966" spans="50:52" hidden="1">
      <c r="AX966" s="341" t="s">
        <v>1742</v>
      </c>
      <c r="AY966" s="342" t="s">
        <v>1743</v>
      </c>
      <c r="AZ966" s="341" t="s">
        <v>1742</v>
      </c>
    </row>
    <row r="967" spans="50:52" hidden="1">
      <c r="AX967" s="341" t="s">
        <v>1744</v>
      </c>
      <c r="AY967" s="342" t="s">
        <v>1745</v>
      </c>
      <c r="AZ967" s="341" t="s">
        <v>1744</v>
      </c>
    </row>
    <row r="968" spans="50:52" hidden="1">
      <c r="AX968" s="341" t="s">
        <v>1746</v>
      </c>
      <c r="AY968" s="342" t="s">
        <v>1747</v>
      </c>
      <c r="AZ968" s="341" t="s">
        <v>1746</v>
      </c>
    </row>
    <row r="969" spans="50:52" hidden="1">
      <c r="AX969" s="341" t="s">
        <v>1748</v>
      </c>
      <c r="AY969" s="345" t="s">
        <v>1749</v>
      </c>
      <c r="AZ969" s="341" t="s">
        <v>1748</v>
      </c>
    </row>
    <row r="970" spans="50:52" hidden="1">
      <c r="AX970" s="341" t="s">
        <v>1750</v>
      </c>
      <c r="AY970" s="342" t="s">
        <v>1751</v>
      </c>
      <c r="AZ970" s="341" t="s">
        <v>1750</v>
      </c>
    </row>
    <row r="971" spans="50:52" hidden="1">
      <c r="AX971" s="341" t="s">
        <v>1752</v>
      </c>
      <c r="AY971" s="342" t="s">
        <v>1753</v>
      </c>
      <c r="AZ971" s="341" t="s">
        <v>1752</v>
      </c>
    </row>
    <row r="972" spans="50:52" hidden="1">
      <c r="AX972" s="341" t="s">
        <v>1754</v>
      </c>
      <c r="AY972" s="342" t="s">
        <v>1755</v>
      </c>
      <c r="AZ972" s="341" t="s">
        <v>1754</v>
      </c>
    </row>
    <row r="973" spans="50:52" hidden="1">
      <c r="AX973" s="341" t="s">
        <v>1756</v>
      </c>
      <c r="AY973" s="342" t="s">
        <v>1757</v>
      </c>
      <c r="AZ973" s="341" t="s">
        <v>1756</v>
      </c>
    </row>
    <row r="974" spans="50:52" hidden="1">
      <c r="AX974" s="341" t="s">
        <v>1758</v>
      </c>
      <c r="AY974" s="342" t="s">
        <v>1759</v>
      </c>
      <c r="AZ974" s="341" t="s">
        <v>1758</v>
      </c>
    </row>
    <row r="975" spans="50:52" hidden="1">
      <c r="AX975" s="341" t="s">
        <v>1760</v>
      </c>
      <c r="AY975" s="342" t="s">
        <v>1761</v>
      </c>
      <c r="AZ975" s="341" t="s">
        <v>1760</v>
      </c>
    </row>
    <row r="976" spans="50:52" hidden="1">
      <c r="AX976" s="341" t="s">
        <v>1762</v>
      </c>
      <c r="AY976" s="342" t="s">
        <v>1763</v>
      </c>
      <c r="AZ976" s="341" t="s">
        <v>1762</v>
      </c>
    </row>
    <row r="977" spans="50:52" hidden="1">
      <c r="AX977" s="341" t="s">
        <v>1764</v>
      </c>
      <c r="AY977" s="342" t="s">
        <v>1765</v>
      </c>
      <c r="AZ977" s="341" t="s">
        <v>1764</v>
      </c>
    </row>
    <row r="978" spans="50:52" hidden="1">
      <c r="AX978" s="341" t="s">
        <v>1766</v>
      </c>
      <c r="AY978" s="342" t="s">
        <v>1767</v>
      </c>
      <c r="AZ978" s="341" t="s">
        <v>1766</v>
      </c>
    </row>
    <row r="979" spans="50:52" hidden="1">
      <c r="AX979" s="341" t="s">
        <v>1768</v>
      </c>
      <c r="AY979" s="342" t="s">
        <v>1769</v>
      </c>
      <c r="AZ979" s="341" t="s">
        <v>1768</v>
      </c>
    </row>
    <row r="980" spans="50:52" hidden="1">
      <c r="AX980" s="341" t="s">
        <v>1770</v>
      </c>
      <c r="AY980" s="342" t="s">
        <v>1771</v>
      </c>
      <c r="AZ980" s="341" t="s">
        <v>1770</v>
      </c>
    </row>
    <row r="981" spans="50:52" hidden="1">
      <c r="AX981" s="341" t="s">
        <v>1772</v>
      </c>
      <c r="AY981" s="342" t="s">
        <v>1773</v>
      </c>
      <c r="AZ981" s="341" t="s">
        <v>1772</v>
      </c>
    </row>
    <row r="982" spans="50:52" hidden="1">
      <c r="AX982" s="341" t="s">
        <v>1774</v>
      </c>
      <c r="AY982" s="342" t="s">
        <v>1775</v>
      </c>
      <c r="AZ982" s="341" t="s">
        <v>1774</v>
      </c>
    </row>
    <row r="983" spans="50:52" hidden="1">
      <c r="AX983" s="341" t="s">
        <v>1776</v>
      </c>
      <c r="AY983" s="342" t="s">
        <v>1777</v>
      </c>
      <c r="AZ983" s="341" t="s">
        <v>1776</v>
      </c>
    </row>
    <row r="984" spans="50:52" hidden="1">
      <c r="AX984" s="341" t="s">
        <v>1778</v>
      </c>
      <c r="AY984" s="342" t="s">
        <v>1779</v>
      </c>
      <c r="AZ984" s="341" t="s">
        <v>1778</v>
      </c>
    </row>
    <row r="985" spans="50:52" hidden="1">
      <c r="AX985" s="341" t="s">
        <v>1780</v>
      </c>
      <c r="AY985" s="342" t="s">
        <v>1781</v>
      </c>
      <c r="AZ985" s="341" t="s">
        <v>1780</v>
      </c>
    </row>
    <row r="986" spans="50:52" hidden="1">
      <c r="AX986" s="341" t="s">
        <v>1782</v>
      </c>
      <c r="AY986" s="342" t="s">
        <v>1783</v>
      </c>
      <c r="AZ986" s="341" t="s">
        <v>1782</v>
      </c>
    </row>
    <row r="987" spans="50:52" hidden="1">
      <c r="AX987" s="341" t="s">
        <v>1784</v>
      </c>
      <c r="AY987" s="342" t="s">
        <v>1785</v>
      </c>
      <c r="AZ987" s="341" t="s">
        <v>1784</v>
      </c>
    </row>
    <row r="988" spans="50:52" hidden="1">
      <c r="AX988" s="341" t="s">
        <v>1786</v>
      </c>
      <c r="AY988" s="342" t="s">
        <v>1787</v>
      </c>
      <c r="AZ988" s="341" t="s">
        <v>1786</v>
      </c>
    </row>
    <row r="989" spans="50:52" hidden="1">
      <c r="AX989" s="341" t="s">
        <v>1788</v>
      </c>
      <c r="AY989" s="342" t="s">
        <v>1789</v>
      </c>
      <c r="AZ989" s="341" t="s">
        <v>1788</v>
      </c>
    </row>
    <row r="990" spans="50:52" hidden="1">
      <c r="AX990" s="341" t="s">
        <v>1790</v>
      </c>
      <c r="AY990" s="342" t="s">
        <v>1791</v>
      </c>
      <c r="AZ990" s="341" t="s">
        <v>1790</v>
      </c>
    </row>
    <row r="991" spans="50:52" hidden="1">
      <c r="AX991" s="341" t="s">
        <v>1792</v>
      </c>
      <c r="AY991" s="342" t="s">
        <v>1793</v>
      </c>
      <c r="AZ991" s="341" t="s">
        <v>1792</v>
      </c>
    </row>
    <row r="992" spans="50:52" hidden="1">
      <c r="AX992" s="341" t="s">
        <v>1794</v>
      </c>
      <c r="AY992" s="342" t="s">
        <v>1795</v>
      </c>
      <c r="AZ992" s="341" t="s">
        <v>1794</v>
      </c>
    </row>
    <row r="993" spans="50:52" hidden="1">
      <c r="AX993" s="341" t="s">
        <v>1796</v>
      </c>
      <c r="AY993" s="342" t="s">
        <v>1797</v>
      </c>
      <c r="AZ993" s="341" t="s">
        <v>1796</v>
      </c>
    </row>
    <row r="994" spans="50:52" hidden="1">
      <c r="AX994" s="341" t="s">
        <v>1798</v>
      </c>
      <c r="AY994" s="342" t="s">
        <v>1799</v>
      </c>
      <c r="AZ994" s="341" t="s">
        <v>1798</v>
      </c>
    </row>
    <row r="995" spans="50:52" hidden="1">
      <c r="AX995" s="341" t="s">
        <v>1800</v>
      </c>
      <c r="AY995" s="342" t="s">
        <v>1801</v>
      </c>
      <c r="AZ995" s="341" t="s">
        <v>1800</v>
      </c>
    </row>
    <row r="996" spans="50:52" hidden="1">
      <c r="AX996" s="341" t="s">
        <v>1802</v>
      </c>
      <c r="AY996" s="342" t="s">
        <v>1803</v>
      </c>
      <c r="AZ996" s="341" t="s">
        <v>1802</v>
      </c>
    </row>
    <row r="997" spans="50:52" hidden="1">
      <c r="AX997" s="341" t="s">
        <v>1804</v>
      </c>
      <c r="AY997" s="342" t="s">
        <v>1805</v>
      </c>
      <c r="AZ997" s="341" t="s">
        <v>1804</v>
      </c>
    </row>
    <row r="998" spans="50:52" hidden="1">
      <c r="AX998" s="341" t="s">
        <v>1806</v>
      </c>
      <c r="AY998" s="342" t="s">
        <v>1807</v>
      </c>
      <c r="AZ998" s="341" t="s">
        <v>1806</v>
      </c>
    </row>
    <row r="999" spans="50:52" hidden="1">
      <c r="AX999" s="341" t="s">
        <v>1808</v>
      </c>
      <c r="AY999" s="342" t="s">
        <v>1809</v>
      </c>
      <c r="AZ999" s="341" t="s">
        <v>1808</v>
      </c>
    </row>
    <row r="1000" spans="50:52" hidden="1">
      <c r="AX1000" s="341" t="s">
        <v>1810</v>
      </c>
      <c r="AY1000" s="342" t="s">
        <v>1811</v>
      </c>
      <c r="AZ1000" s="341" t="s">
        <v>1810</v>
      </c>
    </row>
    <row r="1001" spans="50:52" hidden="1">
      <c r="AX1001" s="341" t="s">
        <v>1812</v>
      </c>
      <c r="AY1001" s="342" t="s">
        <v>1813</v>
      </c>
      <c r="AZ1001" s="341" t="s">
        <v>1812</v>
      </c>
    </row>
    <row r="1002" spans="50:52" hidden="1">
      <c r="AX1002" s="341" t="s">
        <v>1814</v>
      </c>
      <c r="AY1002" s="342" t="s">
        <v>1815</v>
      </c>
      <c r="AZ1002" s="341" t="s">
        <v>1814</v>
      </c>
    </row>
    <row r="1003" spans="50:52" hidden="1">
      <c r="AX1003" s="341" t="s">
        <v>1816</v>
      </c>
      <c r="AY1003" s="342" t="s">
        <v>1817</v>
      </c>
      <c r="AZ1003" s="341" t="s">
        <v>1816</v>
      </c>
    </row>
    <row r="1004" spans="50:52" hidden="1">
      <c r="AX1004" s="341" t="s">
        <v>1818</v>
      </c>
      <c r="AY1004" s="342" t="s">
        <v>1819</v>
      </c>
      <c r="AZ1004" s="341" t="s">
        <v>1818</v>
      </c>
    </row>
    <row r="1005" spans="50:52" hidden="1">
      <c r="AX1005" s="341" t="s">
        <v>1820</v>
      </c>
      <c r="AY1005" s="345" t="s">
        <v>1821</v>
      </c>
      <c r="AZ1005" s="341" t="s">
        <v>1820</v>
      </c>
    </row>
    <row r="1006" spans="50:52" hidden="1">
      <c r="AX1006" s="341" t="s">
        <v>1822</v>
      </c>
      <c r="AY1006" s="342" t="s">
        <v>1823</v>
      </c>
      <c r="AZ1006" s="341" t="s">
        <v>1822</v>
      </c>
    </row>
    <row r="1007" spans="50:52" hidden="1">
      <c r="AX1007" s="341" t="s">
        <v>1824</v>
      </c>
      <c r="AY1007" s="342" t="s">
        <v>1825</v>
      </c>
      <c r="AZ1007" s="341" t="s">
        <v>1824</v>
      </c>
    </row>
    <row r="1008" spans="50:52" hidden="1">
      <c r="AX1008" s="341" t="s">
        <v>1826</v>
      </c>
      <c r="AY1008" s="342" t="s">
        <v>1827</v>
      </c>
      <c r="AZ1008" s="341" t="s">
        <v>1826</v>
      </c>
    </row>
    <row r="1009" spans="50:52" hidden="1">
      <c r="AX1009" s="341" t="s">
        <v>1828</v>
      </c>
      <c r="AY1009" s="342" t="s">
        <v>1829</v>
      </c>
      <c r="AZ1009" s="341" t="s">
        <v>1828</v>
      </c>
    </row>
    <row r="1010" spans="50:52" hidden="1">
      <c r="AX1010" s="341" t="s">
        <v>1830</v>
      </c>
      <c r="AY1010" s="342" t="s">
        <v>1831</v>
      </c>
      <c r="AZ1010" s="341" t="s">
        <v>1830</v>
      </c>
    </row>
    <row r="1011" spans="50:52" hidden="1">
      <c r="AX1011" s="341" t="s">
        <v>1832</v>
      </c>
      <c r="AY1011" s="342" t="s">
        <v>1833</v>
      </c>
      <c r="AZ1011" s="341" t="s">
        <v>1832</v>
      </c>
    </row>
    <row r="1012" spans="50:52" hidden="1">
      <c r="AX1012" s="341" t="s">
        <v>1834</v>
      </c>
      <c r="AY1012" s="342" t="s">
        <v>1835</v>
      </c>
      <c r="AZ1012" s="341" t="s">
        <v>1834</v>
      </c>
    </row>
    <row r="1013" spans="50:52" hidden="1">
      <c r="AX1013" s="341" t="s">
        <v>1836</v>
      </c>
      <c r="AY1013" s="342" t="s">
        <v>1837</v>
      </c>
      <c r="AZ1013" s="341" t="s">
        <v>1836</v>
      </c>
    </row>
    <row r="1014" spans="50:52" hidden="1">
      <c r="AX1014" s="341" t="s">
        <v>1838</v>
      </c>
      <c r="AY1014" s="342" t="s">
        <v>1839</v>
      </c>
      <c r="AZ1014" s="341" t="s">
        <v>1838</v>
      </c>
    </row>
    <row r="1015" spans="50:52" hidden="1">
      <c r="AX1015" s="341" t="s">
        <v>1840</v>
      </c>
      <c r="AY1015" s="342" t="s">
        <v>1841</v>
      </c>
      <c r="AZ1015" s="341" t="s">
        <v>1840</v>
      </c>
    </row>
    <row r="1016" spans="50:52" hidden="1">
      <c r="AX1016" s="341" t="s">
        <v>1842</v>
      </c>
      <c r="AY1016" s="342" t="s">
        <v>1843</v>
      </c>
      <c r="AZ1016" s="341" t="s">
        <v>1842</v>
      </c>
    </row>
    <row r="1017" spans="50:52" hidden="1">
      <c r="AX1017" s="341" t="s">
        <v>1844</v>
      </c>
      <c r="AY1017" s="342" t="s">
        <v>1050</v>
      </c>
      <c r="AZ1017" s="341" t="s">
        <v>1844</v>
      </c>
    </row>
    <row r="1018" spans="50:52" hidden="1">
      <c r="AX1018" s="341" t="s">
        <v>1845</v>
      </c>
      <c r="AY1018" s="342" t="s">
        <v>1846</v>
      </c>
      <c r="AZ1018" s="341" t="s">
        <v>1845</v>
      </c>
    </row>
    <row r="1019" spans="50:52" hidden="1">
      <c r="AX1019" s="341" t="s">
        <v>1847</v>
      </c>
      <c r="AY1019" s="342" t="s">
        <v>1848</v>
      </c>
      <c r="AZ1019" s="341" t="s">
        <v>1847</v>
      </c>
    </row>
    <row r="1020" spans="50:52" hidden="1">
      <c r="AX1020" s="341" t="s">
        <v>1849</v>
      </c>
      <c r="AY1020" s="342" t="s">
        <v>1850</v>
      </c>
      <c r="AZ1020" s="341" t="s">
        <v>1849</v>
      </c>
    </row>
    <row r="1021" spans="50:52" hidden="1">
      <c r="AX1021" s="341" t="s">
        <v>1851</v>
      </c>
      <c r="AY1021" s="342" t="s">
        <v>1852</v>
      </c>
      <c r="AZ1021" s="341" t="s">
        <v>1851</v>
      </c>
    </row>
    <row r="1022" spans="50:52" hidden="1">
      <c r="AX1022" s="341" t="s">
        <v>1853</v>
      </c>
      <c r="AY1022" s="342" t="s">
        <v>1854</v>
      </c>
      <c r="AZ1022" s="341" t="s">
        <v>1853</v>
      </c>
    </row>
    <row r="1023" spans="50:52" hidden="1">
      <c r="AX1023" s="341" t="s">
        <v>1855</v>
      </c>
      <c r="AY1023" s="342" t="s">
        <v>1856</v>
      </c>
      <c r="AZ1023" s="341" t="s">
        <v>1855</v>
      </c>
    </row>
    <row r="1024" spans="50:52" hidden="1">
      <c r="AX1024" s="341" t="s">
        <v>1857</v>
      </c>
      <c r="AY1024" s="342" t="s">
        <v>1858</v>
      </c>
      <c r="AZ1024" s="341" t="s">
        <v>1857</v>
      </c>
    </row>
    <row r="1025" spans="50:52" hidden="1">
      <c r="AX1025" s="341" t="s">
        <v>1859</v>
      </c>
      <c r="AY1025" s="342" t="s">
        <v>1860</v>
      </c>
      <c r="AZ1025" s="341" t="s">
        <v>1859</v>
      </c>
    </row>
    <row r="1026" spans="50:52" hidden="1">
      <c r="AX1026" s="341" t="s">
        <v>1861</v>
      </c>
      <c r="AY1026" s="342" t="s">
        <v>1862</v>
      </c>
      <c r="AZ1026" s="341" t="s">
        <v>1861</v>
      </c>
    </row>
    <row r="1027" spans="50:52" hidden="1">
      <c r="AX1027" s="341" t="s">
        <v>1863</v>
      </c>
      <c r="AY1027" s="342" t="s">
        <v>1864</v>
      </c>
      <c r="AZ1027" s="341" t="s">
        <v>1863</v>
      </c>
    </row>
    <row r="1028" spans="50:52" hidden="1">
      <c r="AX1028" s="341" t="s">
        <v>1865</v>
      </c>
      <c r="AY1028" s="342" t="s">
        <v>1866</v>
      </c>
      <c r="AZ1028" s="341" t="s">
        <v>1865</v>
      </c>
    </row>
    <row r="1029" spans="50:52" hidden="1">
      <c r="AX1029" s="341" t="s">
        <v>1867</v>
      </c>
      <c r="AY1029" s="342" t="s">
        <v>1868</v>
      </c>
      <c r="AZ1029" s="341" t="s">
        <v>1867</v>
      </c>
    </row>
    <row r="1030" spans="50:52" hidden="1">
      <c r="AX1030" s="341" t="s">
        <v>1869</v>
      </c>
      <c r="AY1030" s="342" t="s">
        <v>1870</v>
      </c>
      <c r="AZ1030" s="341" t="s">
        <v>1869</v>
      </c>
    </row>
    <row r="1031" spans="50:52" hidden="1">
      <c r="AX1031" s="341" t="s">
        <v>1871</v>
      </c>
      <c r="AY1031" s="342" t="s">
        <v>1872</v>
      </c>
      <c r="AZ1031" s="341" t="s">
        <v>1871</v>
      </c>
    </row>
    <row r="1032" spans="50:52" hidden="1">
      <c r="AX1032" s="341" t="s">
        <v>1873</v>
      </c>
      <c r="AY1032" s="342" t="s">
        <v>1874</v>
      </c>
      <c r="AZ1032" s="341" t="s">
        <v>1873</v>
      </c>
    </row>
    <row r="1033" spans="50:52" hidden="1">
      <c r="AX1033" s="341" t="s">
        <v>1875</v>
      </c>
      <c r="AY1033" s="342" t="s">
        <v>1876</v>
      </c>
      <c r="AZ1033" s="341" t="s">
        <v>1875</v>
      </c>
    </row>
    <row r="1034" spans="50:52" hidden="1">
      <c r="AX1034" s="341" t="s">
        <v>1877</v>
      </c>
      <c r="AY1034" s="342" t="s">
        <v>1878</v>
      </c>
      <c r="AZ1034" s="341" t="s">
        <v>1877</v>
      </c>
    </row>
    <row r="1035" spans="50:52" hidden="1">
      <c r="AX1035" s="341" t="s">
        <v>1879</v>
      </c>
      <c r="AY1035" s="342" t="s">
        <v>1880</v>
      </c>
      <c r="AZ1035" s="341" t="s">
        <v>1879</v>
      </c>
    </row>
    <row r="1036" spans="50:52" hidden="1">
      <c r="AX1036" s="341" t="s">
        <v>1881</v>
      </c>
      <c r="AY1036" s="342" t="s">
        <v>1882</v>
      </c>
      <c r="AZ1036" s="341" t="s">
        <v>1881</v>
      </c>
    </row>
    <row r="1037" spans="50:52" hidden="1">
      <c r="AX1037" s="341" t="s">
        <v>1883</v>
      </c>
      <c r="AY1037" s="342" t="s">
        <v>1791</v>
      </c>
      <c r="AZ1037" s="341" t="s">
        <v>1883</v>
      </c>
    </row>
    <row r="1038" spans="50:52" hidden="1">
      <c r="AX1038" s="341" t="s">
        <v>1884</v>
      </c>
      <c r="AY1038" s="342" t="s">
        <v>1885</v>
      </c>
      <c r="AZ1038" s="341" t="s">
        <v>1884</v>
      </c>
    </row>
    <row r="1039" spans="50:52" hidden="1">
      <c r="AX1039" s="341" t="s">
        <v>1886</v>
      </c>
      <c r="AY1039" s="342" t="s">
        <v>1887</v>
      </c>
      <c r="AZ1039" s="341" t="s">
        <v>1886</v>
      </c>
    </row>
    <row r="1040" spans="50:52" hidden="1">
      <c r="AX1040" s="341" t="s">
        <v>1888</v>
      </c>
      <c r="AY1040" s="342" t="s">
        <v>1889</v>
      </c>
      <c r="AZ1040" s="341" t="s">
        <v>1888</v>
      </c>
    </row>
    <row r="1041" spans="50:52" hidden="1">
      <c r="AX1041" s="341" t="s">
        <v>1890</v>
      </c>
      <c r="AY1041" s="342" t="s">
        <v>1891</v>
      </c>
      <c r="AZ1041" s="341" t="s">
        <v>1890</v>
      </c>
    </row>
    <row r="1042" spans="50:52" hidden="1">
      <c r="AX1042" s="341" t="s">
        <v>1892</v>
      </c>
      <c r="AY1042" s="342" t="s">
        <v>1893</v>
      </c>
      <c r="AZ1042" s="341" t="s">
        <v>1892</v>
      </c>
    </row>
    <row r="1043" spans="50:52" hidden="1">
      <c r="AX1043" s="341" t="s">
        <v>1894</v>
      </c>
      <c r="AY1043" s="342" t="s">
        <v>1895</v>
      </c>
      <c r="AZ1043" s="341" t="s">
        <v>1894</v>
      </c>
    </row>
    <row r="1044" spans="50:52" hidden="1">
      <c r="AX1044" s="341" t="s">
        <v>1896</v>
      </c>
      <c r="AY1044" s="342" t="s">
        <v>1897</v>
      </c>
      <c r="AZ1044" s="341" t="s">
        <v>1896</v>
      </c>
    </row>
    <row r="1045" spans="50:52" hidden="1">
      <c r="AX1045" s="341" t="s">
        <v>1898</v>
      </c>
      <c r="AY1045" s="342" t="s">
        <v>1899</v>
      </c>
      <c r="AZ1045" s="341" t="s">
        <v>1898</v>
      </c>
    </row>
    <row r="1046" spans="50:52" hidden="1">
      <c r="AX1046" s="341" t="s">
        <v>1900</v>
      </c>
      <c r="AY1046" s="342" t="s">
        <v>1901</v>
      </c>
      <c r="AZ1046" s="341" t="s">
        <v>1900</v>
      </c>
    </row>
    <row r="1047" spans="50:52" hidden="1">
      <c r="AX1047" s="341" t="s">
        <v>1902</v>
      </c>
      <c r="AY1047" s="342" t="s">
        <v>1903</v>
      </c>
      <c r="AZ1047" s="341" t="s">
        <v>1902</v>
      </c>
    </row>
    <row r="1048" spans="50:52" hidden="1">
      <c r="AX1048" s="341" t="s">
        <v>1904</v>
      </c>
      <c r="AY1048" s="342" t="s">
        <v>1905</v>
      </c>
      <c r="AZ1048" s="341" t="s">
        <v>1904</v>
      </c>
    </row>
    <row r="1049" spans="50:52" hidden="1">
      <c r="AX1049" s="341" t="s">
        <v>1906</v>
      </c>
      <c r="AY1049" s="342" t="s">
        <v>1907</v>
      </c>
      <c r="AZ1049" s="341" t="s">
        <v>1906</v>
      </c>
    </row>
    <row r="1050" spans="50:52" hidden="1">
      <c r="AX1050" s="341" t="s">
        <v>1908</v>
      </c>
      <c r="AY1050" s="342" t="s">
        <v>1909</v>
      </c>
      <c r="AZ1050" s="341" t="s">
        <v>1908</v>
      </c>
    </row>
    <row r="1051" spans="50:52" hidden="1">
      <c r="AX1051" s="341" t="s">
        <v>1910</v>
      </c>
      <c r="AY1051" s="342" t="s">
        <v>1911</v>
      </c>
      <c r="AZ1051" s="341" t="s">
        <v>1910</v>
      </c>
    </row>
    <row r="1052" spans="50:52" hidden="1">
      <c r="AX1052" s="341" t="s">
        <v>1912</v>
      </c>
      <c r="AY1052" s="342" t="s">
        <v>1913</v>
      </c>
      <c r="AZ1052" s="341" t="s">
        <v>1912</v>
      </c>
    </row>
    <row r="1053" spans="50:52" hidden="1">
      <c r="AX1053" s="341" t="s">
        <v>1914</v>
      </c>
      <c r="AY1053" s="342" t="s">
        <v>1915</v>
      </c>
      <c r="AZ1053" s="341" t="s">
        <v>1914</v>
      </c>
    </row>
    <row r="1054" spans="50:52" hidden="1">
      <c r="AX1054" s="341" t="s">
        <v>1916</v>
      </c>
      <c r="AY1054" s="342" t="s">
        <v>1917</v>
      </c>
      <c r="AZ1054" s="341" t="s">
        <v>1916</v>
      </c>
    </row>
    <row r="1055" spans="50:52" hidden="1">
      <c r="AX1055" s="341" t="s">
        <v>1918</v>
      </c>
      <c r="AY1055" s="342" t="s">
        <v>1919</v>
      </c>
      <c r="AZ1055" s="341" t="s">
        <v>1918</v>
      </c>
    </row>
    <row r="1056" spans="50:52" hidden="1">
      <c r="AX1056" s="341" t="s">
        <v>1920</v>
      </c>
      <c r="AY1056" s="342" t="s">
        <v>1921</v>
      </c>
      <c r="AZ1056" s="341" t="s">
        <v>1920</v>
      </c>
    </row>
    <row r="1057" spans="50:52" hidden="1">
      <c r="AX1057" s="341" t="s">
        <v>1922</v>
      </c>
      <c r="AY1057" s="342" t="s">
        <v>1923</v>
      </c>
      <c r="AZ1057" s="341" t="s">
        <v>1922</v>
      </c>
    </row>
    <row r="1058" spans="50:52" hidden="1">
      <c r="AX1058" s="341" t="s">
        <v>1924</v>
      </c>
      <c r="AY1058" s="342" t="s">
        <v>1925</v>
      </c>
      <c r="AZ1058" s="341" t="s">
        <v>1924</v>
      </c>
    </row>
    <row r="1059" spans="50:52" hidden="1">
      <c r="AX1059" s="341" t="s">
        <v>1926</v>
      </c>
      <c r="AY1059" s="342" t="s">
        <v>1927</v>
      </c>
      <c r="AZ1059" s="341" t="s">
        <v>1926</v>
      </c>
    </row>
    <row r="1060" spans="50:52" hidden="1">
      <c r="AX1060" s="341" t="s">
        <v>1928</v>
      </c>
      <c r="AY1060" s="342" t="s">
        <v>1929</v>
      </c>
      <c r="AZ1060" s="341" t="s">
        <v>1928</v>
      </c>
    </row>
    <row r="1061" spans="50:52" hidden="1">
      <c r="AX1061" s="341" t="s">
        <v>1930</v>
      </c>
      <c r="AY1061" s="342" t="s">
        <v>1931</v>
      </c>
      <c r="AZ1061" s="341" t="s">
        <v>1930</v>
      </c>
    </row>
    <row r="1062" spans="50:52" hidden="1">
      <c r="AX1062" s="341" t="s">
        <v>1932</v>
      </c>
      <c r="AY1062" s="342" t="s">
        <v>1933</v>
      </c>
      <c r="AZ1062" s="341" t="s">
        <v>1932</v>
      </c>
    </row>
    <row r="1063" spans="50:52" hidden="1">
      <c r="AX1063" s="341" t="s">
        <v>1934</v>
      </c>
      <c r="AY1063" s="342" t="s">
        <v>1935</v>
      </c>
      <c r="AZ1063" s="341" t="s">
        <v>1934</v>
      </c>
    </row>
    <row r="1064" spans="50:52" hidden="1">
      <c r="AX1064" s="341" t="s">
        <v>1936</v>
      </c>
      <c r="AY1064" s="342" t="s">
        <v>1937</v>
      </c>
      <c r="AZ1064" s="341" t="s">
        <v>1936</v>
      </c>
    </row>
    <row r="1065" spans="50:52" hidden="1">
      <c r="AX1065" s="341" t="s">
        <v>1938</v>
      </c>
      <c r="AY1065" s="345" t="s">
        <v>1939</v>
      </c>
      <c r="AZ1065" s="341" t="s">
        <v>1938</v>
      </c>
    </row>
    <row r="1066" spans="50:52" hidden="1">
      <c r="AX1066" s="341" t="s">
        <v>1940</v>
      </c>
      <c r="AY1066" s="342" t="s">
        <v>1941</v>
      </c>
      <c r="AZ1066" s="341" t="s">
        <v>1940</v>
      </c>
    </row>
    <row r="1067" spans="50:52" hidden="1">
      <c r="AX1067" s="341" t="s">
        <v>1942</v>
      </c>
      <c r="AY1067" s="342" t="s">
        <v>1943</v>
      </c>
      <c r="AZ1067" s="341" t="s">
        <v>1942</v>
      </c>
    </row>
    <row r="1068" spans="50:52" hidden="1">
      <c r="AX1068" s="341" t="s">
        <v>1944</v>
      </c>
      <c r="AY1068" s="342" t="s">
        <v>1945</v>
      </c>
      <c r="AZ1068" s="341" t="s">
        <v>1944</v>
      </c>
    </row>
    <row r="1069" spans="50:52" hidden="1">
      <c r="AX1069" s="341" t="s">
        <v>1946</v>
      </c>
      <c r="AY1069" s="342" t="s">
        <v>1947</v>
      </c>
      <c r="AZ1069" s="341" t="s">
        <v>1946</v>
      </c>
    </row>
    <row r="1070" spans="50:52" hidden="1">
      <c r="AX1070" s="341" t="s">
        <v>1948</v>
      </c>
      <c r="AY1070" s="342" t="s">
        <v>1949</v>
      </c>
      <c r="AZ1070" s="341" t="s">
        <v>1948</v>
      </c>
    </row>
    <row r="1071" spans="50:52" hidden="1">
      <c r="AX1071" s="341" t="s">
        <v>1950</v>
      </c>
      <c r="AY1071" s="342" t="s">
        <v>1951</v>
      </c>
      <c r="AZ1071" s="341" t="s">
        <v>1950</v>
      </c>
    </row>
    <row r="1072" spans="50:52" hidden="1">
      <c r="AX1072" s="341" t="s">
        <v>1952</v>
      </c>
      <c r="AY1072" s="342" t="s">
        <v>1953</v>
      </c>
      <c r="AZ1072" s="341" t="s">
        <v>1952</v>
      </c>
    </row>
    <row r="1073" spans="50:52" hidden="1">
      <c r="AX1073" s="341" t="s">
        <v>1954</v>
      </c>
      <c r="AY1073" s="342" t="s">
        <v>1955</v>
      </c>
      <c r="AZ1073" s="341" t="s">
        <v>1954</v>
      </c>
    </row>
    <row r="1074" spans="50:52" hidden="1">
      <c r="AX1074" s="341" t="s">
        <v>1956</v>
      </c>
      <c r="AY1074" s="342" t="s">
        <v>1957</v>
      </c>
      <c r="AZ1074" s="341" t="s">
        <v>1956</v>
      </c>
    </row>
    <row r="1075" spans="50:52" hidden="1">
      <c r="AX1075" s="341" t="s">
        <v>1958</v>
      </c>
      <c r="AY1075" s="342" t="s">
        <v>1959</v>
      </c>
      <c r="AZ1075" s="341" t="s">
        <v>1958</v>
      </c>
    </row>
    <row r="1076" spans="50:52" hidden="1">
      <c r="AX1076" s="341" t="s">
        <v>1960</v>
      </c>
      <c r="AY1076" s="342" t="s">
        <v>1961</v>
      </c>
      <c r="AZ1076" s="341" t="s">
        <v>1960</v>
      </c>
    </row>
    <row r="1077" spans="50:52" hidden="1">
      <c r="AX1077" s="341" t="s">
        <v>1962</v>
      </c>
      <c r="AY1077" s="342" t="s">
        <v>1963</v>
      </c>
      <c r="AZ1077" s="341" t="s">
        <v>1962</v>
      </c>
    </row>
    <row r="1078" spans="50:52" hidden="1">
      <c r="AX1078" s="341" t="s">
        <v>1964</v>
      </c>
      <c r="AY1078" s="342" t="s">
        <v>1965</v>
      </c>
      <c r="AZ1078" s="341" t="s">
        <v>1964</v>
      </c>
    </row>
    <row r="1079" spans="50:52" hidden="1">
      <c r="AX1079" s="341" t="s">
        <v>1966</v>
      </c>
      <c r="AY1079" s="342" t="s">
        <v>1967</v>
      </c>
      <c r="AZ1079" s="341" t="s">
        <v>1966</v>
      </c>
    </row>
    <row r="1080" spans="50:52" hidden="1">
      <c r="AX1080" s="341" t="s">
        <v>1968</v>
      </c>
      <c r="AY1080" s="342" t="s">
        <v>1969</v>
      </c>
      <c r="AZ1080" s="341" t="s">
        <v>1968</v>
      </c>
    </row>
    <row r="1081" spans="50:52" hidden="1">
      <c r="AX1081" s="341" t="s">
        <v>1970</v>
      </c>
      <c r="AY1081" s="342" t="s">
        <v>1971</v>
      </c>
      <c r="AZ1081" s="341" t="s">
        <v>1970</v>
      </c>
    </row>
    <row r="1082" spans="50:52" hidden="1">
      <c r="AX1082" s="341" t="s">
        <v>1972</v>
      </c>
      <c r="AY1082" s="342" t="s">
        <v>1973</v>
      </c>
      <c r="AZ1082" s="341" t="s">
        <v>1972</v>
      </c>
    </row>
    <row r="1083" spans="50:52" hidden="1">
      <c r="AX1083" s="341" t="s">
        <v>1974</v>
      </c>
      <c r="AY1083" s="342" t="s">
        <v>1975</v>
      </c>
      <c r="AZ1083" s="341" t="s">
        <v>1974</v>
      </c>
    </row>
    <row r="1084" spans="50:52" hidden="1">
      <c r="AX1084" s="341" t="s">
        <v>1976</v>
      </c>
      <c r="AY1084" s="342" t="s">
        <v>1977</v>
      </c>
      <c r="AZ1084" s="341" t="s">
        <v>1976</v>
      </c>
    </row>
    <row r="1085" spans="50:52" hidden="1">
      <c r="AX1085" s="341" t="s">
        <v>1978</v>
      </c>
      <c r="AY1085" s="342" t="s">
        <v>1979</v>
      </c>
      <c r="AZ1085" s="341" t="s">
        <v>1978</v>
      </c>
    </row>
    <row r="1086" spans="50:52" hidden="1">
      <c r="AX1086" s="341" t="s">
        <v>1980</v>
      </c>
      <c r="AY1086" s="342" t="s">
        <v>1981</v>
      </c>
      <c r="AZ1086" s="341" t="s">
        <v>1980</v>
      </c>
    </row>
    <row r="1087" spans="50:52" hidden="1">
      <c r="AX1087" s="341" t="s">
        <v>1982</v>
      </c>
      <c r="AY1087" s="342" t="s">
        <v>1983</v>
      </c>
      <c r="AZ1087" s="341" t="s">
        <v>1982</v>
      </c>
    </row>
    <row r="1088" spans="50:52" hidden="1">
      <c r="AX1088" s="341" t="s">
        <v>1984</v>
      </c>
      <c r="AY1088" s="342" t="s">
        <v>1985</v>
      </c>
      <c r="AZ1088" s="341" t="s">
        <v>1984</v>
      </c>
    </row>
    <row r="1089" spans="50:52" hidden="1">
      <c r="AX1089" s="341" t="s">
        <v>1986</v>
      </c>
      <c r="AY1089" s="342" t="s">
        <v>1987</v>
      </c>
      <c r="AZ1089" s="341" t="s">
        <v>1986</v>
      </c>
    </row>
    <row r="1090" spans="50:52" hidden="1">
      <c r="AX1090" s="341" t="s">
        <v>1988</v>
      </c>
      <c r="AY1090" s="342" t="s">
        <v>1989</v>
      </c>
      <c r="AZ1090" s="341" t="s">
        <v>1988</v>
      </c>
    </row>
    <row r="1091" spans="50:52" hidden="1">
      <c r="AX1091" s="341" t="s">
        <v>1990</v>
      </c>
      <c r="AY1091" s="342" t="s">
        <v>1991</v>
      </c>
      <c r="AZ1091" s="341" t="s">
        <v>1990</v>
      </c>
    </row>
    <row r="1092" spans="50:52" hidden="1">
      <c r="AX1092" s="341" t="s">
        <v>1992</v>
      </c>
      <c r="AY1092" s="342" t="s">
        <v>1993</v>
      </c>
      <c r="AZ1092" s="341" t="s">
        <v>1992</v>
      </c>
    </row>
    <row r="1093" spans="50:52" hidden="1">
      <c r="AX1093" s="341" t="s">
        <v>1994</v>
      </c>
      <c r="AY1093" s="342" t="s">
        <v>1995</v>
      </c>
      <c r="AZ1093" s="341" t="s">
        <v>1994</v>
      </c>
    </row>
    <row r="1094" spans="50:52" hidden="1">
      <c r="AX1094" s="341" t="s">
        <v>1996</v>
      </c>
      <c r="AY1094" s="342" t="s">
        <v>1997</v>
      </c>
      <c r="AZ1094" s="341" t="s">
        <v>1996</v>
      </c>
    </row>
    <row r="1095" spans="50:52" hidden="1">
      <c r="AX1095" s="341" t="s">
        <v>1998</v>
      </c>
      <c r="AY1095" s="342" t="s">
        <v>1999</v>
      </c>
      <c r="AZ1095" s="341" t="s">
        <v>1998</v>
      </c>
    </row>
    <row r="1096" spans="50:52" hidden="1">
      <c r="AX1096" s="341" t="s">
        <v>2000</v>
      </c>
      <c r="AY1096" s="342" t="s">
        <v>2001</v>
      </c>
      <c r="AZ1096" s="341" t="s">
        <v>2000</v>
      </c>
    </row>
    <row r="1097" spans="50:52" hidden="1">
      <c r="AX1097" s="341" t="s">
        <v>2002</v>
      </c>
      <c r="AY1097" s="342" t="s">
        <v>2003</v>
      </c>
      <c r="AZ1097" s="341" t="s">
        <v>2002</v>
      </c>
    </row>
    <row r="1098" spans="50:52" hidden="1">
      <c r="AX1098" s="341" t="s">
        <v>2004</v>
      </c>
      <c r="AY1098" s="342" t="s">
        <v>2005</v>
      </c>
      <c r="AZ1098" s="341" t="s">
        <v>2004</v>
      </c>
    </row>
    <row r="1099" spans="50:52" hidden="1">
      <c r="AX1099" s="341" t="s">
        <v>2006</v>
      </c>
      <c r="AY1099" s="342" t="s">
        <v>2007</v>
      </c>
      <c r="AZ1099" s="341" t="s">
        <v>2006</v>
      </c>
    </row>
    <row r="1100" spans="50:52" hidden="1">
      <c r="AX1100" s="341" t="s">
        <v>2008</v>
      </c>
      <c r="AY1100" s="342" t="s">
        <v>2009</v>
      </c>
      <c r="AZ1100" s="341" t="s">
        <v>2008</v>
      </c>
    </row>
    <row r="1101" spans="50:52" hidden="1">
      <c r="AX1101" s="341" t="s">
        <v>2010</v>
      </c>
      <c r="AY1101" s="342" t="s">
        <v>2011</v>
      </c>
      <c r="AZ1101" s="341" t="s">
        <v>2010</v>
      </c>
    </row>
    <row r="1102" spans="50:52" hidden="1">
      <c r="AX1102" s="341" t="s">
        <v>2012</v>
      </c>
      <c r="AY1102" s="342" t="s">
        <v>2013</v>
      </c>
      <c r="AZ1102" s="341" t="s">
        <v>2012</v>
      </c>
    </row>
    <row r="1103" spans="50:52" hidden="1">
      <c r="AX1103" s="341" t="s">
        <v>2014</v>
      </c>
      <c r="AY1103" s="342" t="s">
        <v>2015</v>
      </c>
      <c r="AZ1103" s="341" t="s">
        <v>2014</v>
      </c>
    </row>
    <row r="1104" spans="50:52" hidden="1">
      <c r="AX1104" s="341" t="s">
        <v>2016</v>
      </c>
      <c r="AY1104" s="342" t="s">
        <v>2017</v>
      </c>
      <c r="AZ1104" s="341" t="s">
        <v>2016</v>
      </c>
    </row>
    <row r="1105" spans="50:52" hidden="1">
      <c r="AX1105" s="341" t="s">
        <v>2018</v>
      </c>
      <c r="AY1105" s="342" t="s">
        <v>2019</v>
      </c>
      <c r="AZ1105" s="341" t="s">
        <v>2018</v>
      </c>
    </row>
    <row r="1106" spans="50:52" hidden="1">
      <c r="AX1106" s="341" t="s">
        <v>2020</v>
      </c>
      <c r="AY1106" s="342" t="s">
        <v>2021</v>
      </c>
      <c r="AZ1106" s="341" t="s">
        <v>2020</v>
      </c>
    </row>
    <row r="1107" spans="50:52" hidden="1">
      <c r="AX1107" s="341" t="s">
        <v>2022</v>
      </c>
      <c r="AY1107" s="342" t="s">
        <v>2023</v>
      </c>
      <c r="AZ1107" s="341" t="s">
        <v>2022</v>
      </c>
    </row>
    <row r="1108" spans="50:52" hidden="1">
      <c r="AX1108" s="341" t="s">
        <v>2024</v>
      </c>
      <c r="AY1108" s="342" t="s">
        <v>2025</v>
      </c>
      <c r="AZ1108" s="341" t="s">
        <v>2024</v>
      </c>
    </row>
    <row r="1109" spans="50:52" hidden="1">
      <c r="AX1109" s="341" t="s">
        <v>2026</v>
      </c>
      <c r="AY1109" s="342" t="s">
        <v>2027</v>
      </c>
      <c r="AZ1109" s="341" t="s">
        <v>2026</v>
      </c>
    </row>
    <row r="1110" spans="50:52" hidden="1">
      <c r="AX1110" s="341" t="s">
        <v>2028</v>
      </c>
      <c r="AY1110" s="345" t="s">
        <v>2029</v>
      </c>
      <c r="AZ1110" s="341" t="s">
        <v>2028</v>
      </c>
    </row>
    <row r="1111" spans="50:52" hidden="1">
      <c r="AX1111" s="341" t="s">
        <v>2030</v>
      </c>
      <c r="AY1111" s="342" t="s">
        <v>2031</v>
      </c>
      <c r="AZ1111" s="341" t="s">
        <v>2030</v>
      </c>
    </row>
    <row r="1112" spans="50:52" hidden="1">
      <c r="AX1112" s="341" t="s">
        <v>2032</v>
      </c>
      <c r="AY1112" s="342" t="s">
        <v>2033</v>
      </c>
      <c r="AZ1112" s="341" t="s">
        <v>2032</v>
      </c>
    </row>
    <row r="1113" spans="50:52" hidden="1">
      <c r="AX1113" s="341" t="s">
        <v>2034</v>
      </c>
      <c r="AY1113" s="342" t="s">
        <v>2035</v>
      </c>
      <c r="AZ1113" s="341" t="s">
        <v>2034</v>
      </c>
    </row>
    <row r="1114" spans="50:52" hidden="1">
      <c r="AX1114" s="341" t="s">
        <v>2036</v>
      </c>
      <c r="AY1114" s="342" t="s">
        <v>2037</v>
      </c>
      <c r="AZ1114" s="341" t="s">
        <v>2036</v>
      </c>
    </row>
    <row r="1115" spans="50:52" hidden="1">
      <c r="AX1115" s="341" t="s">
        <v>2038</v>
      </c>
      <c r="AY1115" s="342" t="s">
        <v>2039</v>
      </c>
      <c r="AZ1115" s="341" t="s">
        <v>2038</v>
      </c>
    </row>
    <row r="1116" spans="50:52" hidden="1">
      <c r="AX1116" s="341" t="s">
        <v>2040</v>
      </c>
      <c r="AY1116" s="342" t="s">
        <v>2041</v>
      </c>
      <c r="AZ1116" s="341" t="s">
        <v>2040</v>
      </c>
    </row>
    <row r="1117" spans="50:52" hidden="1">
      <c r="AX1117" s="341" t="s">
        <v>2042</v>
      </c>
      <c r="AY1117" s="342" t="s">
        <v>2043</v>
      </c>
      <c r="AZ1117" s="341" t="s">
        <v>2042</v>
      </c>
    </row>
    <row r="1118" spans="50:52" hidden="1">
      <c r="AX1118" s="341" t="s">
        <v>2044</v>
      </c>
      <c r="AY1118" s="342" t="s">
        <v>2045</v>
      </c>
      <c r="AZ1118" s="341" t="s">
        <v>2044</v>
      </c>
    </row>
    <row r="1119" spans="50:52" hidden="1">
      <c r="AX1119" s="341" t="s">
        <v>2046</v>
      </c>
      <c r="AY1119" s="342" t="s">
        <v>2047</v>
      </c>
      <c r="AZ1119" s="341" t="s">
        <v>2046</v>
      </c>
    </row>
    <row r="1120" spans="50:52" hidden="1">
      <c r="AX1120" s="341" t="s">
        <v>2048</v>
      </c>
      <c r="AY1120" s="342" t="s">
        <v>2049</v>
      </c>
      <c r="AZ1120" s="341" t="s">
        <v>2048</v>
      </c>
    </row>
    <row r="1121" spans="50:52" hidden="1">
      <c r="AX1121" s="341" t="s">
        <v>2050</v>
      </c>
      <c r="AY1121" s="342" t="s">
        <v>2051</v>
      </c>
      <c r="AZ1121" s="341" t="s">
        <v>2050</v>
      </c>
    </row>
    <row r="1122" spans="50:52" hidden="1">
      <c r="AX1122" s="341" t="s">
        <v>2052</v>
      </c>
      <c r="AY1122" s="342" t="s">
        <v>2053</v>
      </c>
      <c r="AZ1122" s="341" t="s">
        <v>2052</v>
      </c>
    </row>
    <row r="1123" spans="50:52" hidden="1">
      <c r="AX1123" s="341" t="s">
        <v>2054</v>
      </c>
      <c r="AY1123" s="342" t="s">
        <v>2055</v>
      </c>
      <c r="AZ1123" s="341" t="s">
        <v>2054</v>
      </c>
    </row>
    <row r="1124" spans="50:52" hidden="1">
      <c r="AX1124" s="341" t="s">
        <v>2056</v>
      </c>
      <c r="AY1124" s="342" t="s">
        <v>2057</v>
      </c>
      <c r="AZ1124" s="341" t="s">
        <v>2056</v>
      </c>
    </row>
    <row r="1125" spans="50:52" hidden="1">
      <c r="AX1125" s="341" t="s">
        <v>2058</v>
      </c>
      <c r="AY1125" s="342" t="s">
        <v>2059</v>
      </c>
      <c r="AZ1125" s="341" t="s">
        <v>2058</v>
      </c>
    </row>
    <row r="1126" spans="50:52" hidden="1">
      <c r="AX1126" s="341" t="s">
        <v>2060</v>
      </c>
      <c r="AY1126" s="342" t="s">
        <v>2061</v>
      </c>
      <c r="AZ1126" s="341" t="s">
        <v>2060</v>
      </c>
    </row>
    <row r="1127" spans="50:52" hidden="1">
      <c r="AX1127" s="341" t="s">
        <v>2062</v>
      </c>
      <c r="AY1127" s="342" t="s">
        <v>2063</v>
      </c>
      <c r="AZ1127" s="341" t="s">
        <v>2062</v>
      </c>
    </row>
    <row r="1128" spans="50:52" hidden="1">
      <c r="AX1128" s="341" t="s">
        <v>2064</v>
      </c>
      <c r="AY1128" s="342" t="s">
        <v>2065</v>
      </c>
      <c r="AZ1128" s="341" t="s">
        <v>2064</v>
      </c>
    </row>
    <row r="1129" spans="50:52" hidden="1">
      <c r="AX1129" s="341" t="s">
        <v>2066</v>
      </c>
      <c r="AY1129" s="342" t="s">
        <v>2067</v>
      </c>
      <c r="AZ1129" s="341" t="s">
        <v>2066</v>
      </c>
    </row>
    <row r="1130" spans="50:52" hidden="1">
      <c r="AX1130" s="341" t="s">
        <v>2068</v>
      </c>
      <c r="AY1130" s="342" t="s">
        <v>2069</v>
      </c>
      <c r="AZ1130" s="341" t="s">
        <v>2068</v>
      </c>
    </row>
    <row r="1131" spans="50:52" hidden="1">
      <c r="AX1131" s="341" t="s">
        <v>2070</v>
      </c>
      <c r="AY1131" s="342" t="s">
        <v>2071</v>
      </c>
      <c r="AZ1131" s="341" t="s">
        <v>2070</v>
      </c>
    </row>
    <row r="1132" spans="50:52" hidden="1">
      <c r="AX1132" s="341" t="s">
        <v>2072</v>
      </c>
      <c r="AY1132" s="342" t="s">
        <v>2073</v>
      </c>
      <c r="AZ1132" s="341" t="s">
        <v>2072</v>
      </c>
    </row>
    <row r="1133" spans="50:52" hidden="1">
      <c r="AX1133" s="341" t="s">
        <v>2074</v>
      </c>
      <c r="AY1133" s="342" t="s">
        <v>2075</v>
      </c>
      <c r="AZ1133" s="341" t="s">
        <v>2074</v>
      </c>
    </row>
    <row r="1134" spans="50:52" hidden="1">
      <c r="AX1134" s="341" t="s">
        <v>2076</v>
      </c>
      <c r="AY1134" s="342" t="s">
        <v>2077</v>
      </c>
      <c r="AZ1134" s="341" t="s">
        <v>2076</v>
      </c>
    </row>
    <row r="1135" spans="50:52" hidden="1">
      <c r="AX1135" s="341" t="s">
        <v>2078</v>
      </c>
      <c r="AY1135" s="342" t="s">
        <v>2079</v>
      </c>
      <c r="AZ1135" s="341" t="s">
        <v>2078</v>
      </c>
    </row>
    <row r="1136" spans="50:52" hidden="1">
      <c r="AX1136" s="341" t="s">
        <v>2080</v>
      </c>
      <c r="AY1136" s="345" t="s">
        <v>2081</v>
      </c>
      <c r="AZ1136" s="341" t="s">
        <v>2080</v>
      </c>
    </row>
    <row r="1137" spans="50:52" hidden="1">
      <c r="AX1137" s="341" t="s">
        <v>2082</v>
      </c>
      <c r="AY1137" s="342" t="s">
        <v>2083</v>
      </c>
      <c r="AZ1137" s="341" t="s">
        <v>2082</v>
      </c>
    </row>
    <row r="1138" spans="50:52" hidden="1">
      <c r="AX1138" s="341" t="s">
        <v>2084</v>
      </c>
      <c r="AY1138" s="342" t="s">
        <v>2085</v>
      </c>
      <c r="AZ1138" s="341" t="s">
        <v>2084</v>
      </c>
    </row>
    <row r="1139" spans="50:52" hidden="1">
      <c r="AX1139" s="341" t="s">
        <v>2086</v>
      </c>
      <c r="AY1139" s="342" t="s">
        <v>2087</v>
      </c>
      <c r="AZ1139" s="341" t="s">
        <v>2086</v>
      </c>
    </row>
    <row r="1140" spans="50:52" hidden="1">
      <c r="AX1140" s="341" t="s">
        <v>2088</v>
      </c>
      <c r="AY1140" s="342" t="s">
        <v>2089</v>
      </c>
      <c r="AZ1140" s="341" t="s">
        <v>2088</v>
      </c>
    </row>
    <row r="1141" spans="50:52" hidden="1">
      <c r="AX1141" s="341" t="s">
        <v>2090</v>
      </c>
      <c r="AY1141" s="342" t="s">
        <v>2091</v>
      </c>
      <c r="AZ1141" s="341" t="s">
        <v>2090</v>
      </c>
    </row>
    <row r="1142" spans="50:52" hidden="1">
      <c r="AX1142" s="341" t="s">
        <v>2092</v>
      </c>
      <c r="AY1142" s="342" t="s">
        <v>2093</v>
      </c>
      <c r="AZ1142" s="341" t="s">
        <v>2092</v>
      </c>
    </row>
    <row r="1143" spans="50:52" hidden="1">
      <c r="AX1143" s="341" t="s">
        <v>2094</v>
      </c>
      <c r="AY1143" s="342" t="s">
        <v>2095</v>
      </c>
      <c r="AZ1143" s="341" t="s">
        <v>2094</v>
      </c>
    </row>
    <row r="1144" spans="50:52" hidden="1">
      <c r="AX1144" s="341" t="s">
        <v>2096</v>
      </c>
      <c r="AY1144" s="342" t="s">
        <v>2097</v>
      </c>
      <c r="AZ1144" s="341" t="s">
        <v>2096</v>
      </c>
    </row>
    <row r="1145" spans="50:52" hidden="1">
      <c r="AX1145" s="341" t="s">
        <v>2098</v>
      </c>
      <c r="AY1145" s="342" t="s">
        <v>2099</v>
      </c>
      <c r="AZ1145" s="341" t="s">
        <v>2098</v>
      </c>
    </row>
    <row r="1146" spans="50:52" hidden="1">
      <c r="AX1146" s="341" t="s">
        <v>2100</v>
      </c>
      <c r="AY1146" s="342" t="s">
        <v>2101</v>
      </c>
      <c r="AZ1146" s="341" t="s">
        <v>2100</v>
      </c>
    </row>
    <row r="1147" spans="50:52" hidden="1">
      <c r="AX1147" s="341" t="s">
        <v>2102</v>
      </c>
      <c r="AY1147" s="342" t="s">
        <v>2103</v>
      </c>
      <c r="AZ1147" s="341" t="s">
        <v>2102</v>
      </c>
    </row>
    <row r="1148" spans="50:52" hidden="1">
      <c r="AX1148" s="341" t="s">
        <v>2104</v>
      </c>
      <c r="AY1148" s="342" t="s">
        <v>2105</v>
      </c>
      <c r="AZ1148" s="341" t="s">
        <v>2104</v>
      </c>
    </row>
    <row r="1149" spans="50:52" hidden="1">
      <c r="AX1149" s="341" t="s">
        <v>2106</v>
      </c>
      <c r="AY1149" s="342" t="s">
        <v>2107</v>
      </c>
      <c r="AZ1149" s="341" t="s">
        <v>2106</v>
      </c>
    </row>
    <row r="1150" spans="50:52" hidden="1">
      <c r="AX1150" s="341" t="s">
        <v>2108</v>
      </c>
      <c r="AY1150" s="342" t="s">
        <v>2109</v>
      </c>
      <c r="AZ1150" s="341" t="s">
        <v>2108</v>
      </c>
    </row>
    <row r="1151" spans="50:52" hidden="1">
      <c r="AX1151" s="341" t="s">
        <v>2110</v>
      </c>
      <c r="AY1151" s="342" t="s">
        <v>2111</v>
      </c>
      <c r="AZ1151" s="341" t="s">
        <v>2110</v>
      </c>
    </row>
    <row r="1152" spans="50:52" hidden="1">
      <c r="AX1152" s="341" t="s">
        <v>2112</v>
      </c>
      <c r="AY1152" s="342" t="s">
        <v>2113</v>
      </c>
      <c r="AZ1152" s="341" t="s">
        <v>2112</v>
      </c>
    </row>
    <row r="1153" spans="50:52" hidden="1">
      <c r="AX1153" s="341" t="s">
        <v>2114</v>
      </c>
      <c r="AY1153" s="342" t="s">
        <v>2115</v>
      </c>
      <c r="AZ1153" s="341" t="s">
        <v>2114</v>
      </c>
    </row>
    <row r="1154" spans="50:52" hidden="1">
      <c r="AX1154" s="341" t="s">
        <v>2116</v>
      </c>
      <c r="AY1154" s="342" t="s">
        <v>2117</v>
      </c>
      <c r="AZ1154" s="341" t="s">
        <v>2116</v>
      </c>
    </row>
    <row r="1155" spans="50:52" hidden="1">
      <c r="AX1155" s="341" t="s">
        <v>2118</v>
      </c>
      <c r="AY1155" s="342" t="s">
        <v>2119</v>
      </c>
      <c r="AZ1155" s="341" t="s">
        <v>2118</v>
      </c>
    </row>
    <row r="1156" spans="50:52" hidden="1">
      <c r="AX1156" s="341" t="s">
        <v>2120</v>
      </c>
      <c r="AY1156" s="342" t="s">
        <v>2121</v>
      </c>
      <c r="AZ1156" s="341" t="s">
        <v>2120</v>
      </c>
    </row>
    <row r="1157" spans="50:52" hidden="1">
      <c r="AX1157" s="341" t="s">
        <v>2122</v>
      </c>
      <c r="AY1157" s="342" t="s">
        <v>2123</v>
      </c>
      <c r="AZ1157" s="341" t="s">
        <v>2122</v>
      </c>
    </row>
    <row r="1158" spans="50:52" hidden="1">
      <c r="AX1158" s="341" t="s">
        <v>2124</v>
      </c>
      <c r="AY1158" s="342" t="s">
        <v>2125</v>
      </c>
      <c r="AZ1158" s="341" t="s">
        <v>2124</v>
      </c>
    </row>
    <row r="1159" spans="50:52" hidden="1">
      <c r="AX1159" s="341" t="s">
        <v>2126</v>
      </c>
      <c r="AY1159" s="342" t="s">
        <v>2127</v>
      </c>
      <c r="AZ1159" s="341" t="s">
        <v>2126</v>
      </c>
    </row>
    <row r="1160" spans="50:52" hidden="1">
      <c r="AX1160" s="341" t="s">
        <v>2128</v>
      </c>
      <c r="AY1160" s="342" t="s">
        <v>2129</v>
      </c>
      <c r="AZ1160" s="341" t="s">
        <v>2128</v>
      </c>
    </row>
    <row r="1161" spans="50:52" hidden="1">
      <c r="AX1161" s="341" t="s">
        <v>2130</v>
      </c>
      <c r="AY1161" s="342" t="s">
        <v>2131</v>
      </c>
      <c r="AZ1161" s="341" t="s">
        <v>2130</v>
      </c>
    </row>
    <row r="1162" spans="50:52" hidden="1">
      <c r="AX1162" s="341" t="s">
        <v>2132</v>
      </c>
      <c r="AY1162" s="342" t="s">
        <v>2133</v>
      </c>
      <c r="AZ1162" s="341" t="s">
        <v>2132</v>
      </c>
    </row>
    <row r="1163" spans="50:52" hidden="1">
      <c r="AX1163" s="341" t="s">
        <v>2134</v>
      </c>
      <c r="AY1163" s="342" t="s">
        <v>2135</v>
      </c>
      <c r="AZ1163" s="341" t="s">
        <v>2134</v>
      </c>
    </row>
    <row r="1164" spans="50:52" hidden="1">
      <c r="AX1164" s="341" t="s">
        <v>2136</v>
      </c>
      <c r="AY1164" s="342" t="s">
        <v>1885</v>
      </c>
      <c r="AZ1164" s="341" t="s">
        <v>2136</v>
      </c>
    </row>
    <row r="1165" spans="50:52" hidden="1">
      <c r="AX1165" s="341" t="s">
        <v>2137</v>
      </c>
      <c r="AY1165" s="342" t="s">
        <v>2138</v>
      </c>
      <c r="AZ1165" s="341" t="s">
        <v>2137</v>
      </c>
    </row>
    <row r="1166" spans="50:52" hidden="1">
      <c r="AX1166" s="341" t="s">
        <v>2139</v>
      </c>
      <c r="AY1166" s="342" t="s">
        <v>2140</v>
      </c>
      <c r="AZ1166" s="341" t="s">
        <v>2139</v>
      </c>
    </row>
    <row r="1167" spans="50:52" hidden="1">
      <c r="AX1167" s="341" t="s">
        <v>2141</v>
      </c>
      <c r="AY1167" s="342" t="s">
        <v>2142</v>
      </c>
      <c r="AZ1167" s="341" t="s">
        <v>2141</v>
      </c>
    </row>
    <row r="1168" spans="50:52" hidden="1">
      <c r="AX1168" s="341" t="s">
        <v>2143</v>
      </c>
      <c r="AY1168" s="342" t="s">
        <v>2144</v>
      </c>
      <c r="AZ1168" s="341" t="s">
        <v>2143</v>
      </c>
    </row>
    <row r="1169" spans="50:52" hidden="1">
      <c r="AX1169" s="341" t="s">
        <v>2145</v>
      </c>
      <c r="AY1169" s="342" t="s">
        <v>2146</v>
      </c>
      <c r="AZ1169" s="341" t="s">
        <v>2145</v>
      </c>
    </row>
    <row r="1170" spans="50:52" hidden="1">
      <c r="AX1170" s="341" t="s">
        <v>2147</v>
      </c>
      <c r="AY1170" s="342" t="s">
        <v>2148</v>
      </c>
      <c r="AZ1170" s="341" t="s">
        <v>2147</v>
      </c>
    </row>
    <row r="1171" spans="50:52" hidden="1">
      <c r="AX1171" s="341" t="s">
        <v>2149</v>
      </c>
      <c r="AY1171" s="342" t="s">
        <v>2150</v>
      </c>
      <c r="AZ1171" s="341" t="s">
        <v>2149</v>
      </c>
    </row>
    <row r="1172" spans="50:52" hidden="1">
      <c r="AX1172" s="341" t="s">
        <v>2151</v>
      </c>
      <c r="AY1172" s="345" t="s">
        <v>2152</v>
      </c>
      <c r="AZ1172" s="341" t="s">
        <v>2151</v>
      </c>
    </row>
    <row r="1173" spans="50:52" hidden="1">
      <c r="AX1173" s="341" t="s">
        <v>2153</v>
      </c>
      <c r="AY1173" s="342" t="s">
        <v>2154</v>
      </c>
      <c r="AZ1173" s="341" t="s">
        <v>2153</v>
      </c>
    </row>
    <row r="1174" spans="50:52" hidden="1">
      <c r="AX1174" s="341" t="s">
        <v>2155</v>
      </c>
      <c r="AY1174" s="341" t="s">
        <v>2156</v>
      </c>
      <c r="AZ1174" s="341" t="s">
        <v>2155</v>
      </c>
    </row>
    <row r="1175" spans="50:52" hidden="1">
      <c r="AX1175" s="341" t="s">
        <v>2157</v>
      </c>
      <c r="AY1175" s="341" t="s">
        <v>2158</v>
      </c>
      <c r="AZ1175" s="341" t="s">
        <v>2157</v>
      </c>
    </row>
    <row r="1176" spans="50:52" hidden="1">
      <c r="AX1176" s="341" t="s">
        <v>2159</v>
      </c>
      <c r="AY1176" s="341" t="s">
        <v>2160</v>
      </c>
      <c r="AZ1176" s="341" t="s">
        <v>2159</v>
      </c>
    </row>
    <row r="1177" spans="50:52" hidden="1">
      <c r="AX1177" s="341" t="s">
        <v>2161</v>
      </c>
      <c r="AY1177" s="341" t="s">
        <v>2162</v>
      </c>
      <c r="AZ1177" s="341" t="s">
        <v>2161</v>
      </c>
    </row>
    <row r="1178" spans="50:52" hidden="1">
      <c r="AX1178" s="341" t="s">
        <v>2163</v>
      </c>
      <c r="AY1178" s="341" t="s">
        <v>2164</v>
      </c>
      <c r="AZ1178" s="341" t="s">
        <v>2163</v>
      </c>
    </row>
    <row r="1179" spans="50:52" hidden="1">
      <c r="AX1179" s="341" t="s">
        <v>2165</v>
      </c>
      <c r="AY1179" s="341" t="s">
        <v>2166</v>
      </c>
      <c r="AZ1179" s="341" t="s">
        <v>2165</v>
      </c>
    </row>
    <row r="1180" spans="50:52" hidden="1">
      <c r="AX1180" s="341" t="s">
        <v>2167</v>
      </c>
      <c r="AY1180" s="341" t="s">
        <v>2168</v>
      </c>
      <c r="AZ1180" s="341" t="s">
        <v>2167</v>
      </c>
    </row>
    <row r="1181" spans="50:52" hidden="1">
      <c r="AX1181" s="341" t="s">
        <v>2169</v>
      </c>
      <c r="AY1181" s="341" t="s">
        <v>2170</v>
      </c>
      <c r="AZ1181" s="341" t="s">
        <v>2169</v>
      </c>
    </row>
    <row r="1182" spans="50:52" hidden="1">
      <c r="AX1182" s="341" t="s">
        <v>2171</v>
      </c>
      <c r="AY1182" s="341" t="s">
        <v>2172</v>
      </c>
      <c r="AZ1182" s="341" t="s">
        <v>2171</v>
      </c>
    </row>
    <row r="1183" spans="50:52" hidden="1">
      <c r="AX1183" s="341" t="s">
        <v>2173</v>
      </c>
      <c r="AY1183" s="341" t="s">
        <v>2174</v>
      </c>
      <c r="AZ1183" s="341" t="s">
        <v>2173</v>
      </c>
    </row>
    <row r="1184" spans="50:52" hidden="1">
      <c r="AX1184" s="341" t="s">
        <v>2175</v>
      </c>
      <c r="AY1184" s="342" t="s">
        <v>2176</v>
      </c>
      <c r="AZ1184" s="341" t="s">
        <v>2175</v>
      </c>
    </row>
    <row r="1185" spans="50:52" hidden="1">
      <c r="AX1185" s="341" t="s">
        <v>2177</v>
      </c>
      <c r="AY1185" s="342" t="s">
        <v>2178</v>
      </c>
      <c r="AZ1185" s="341" t="s">
        <v>2177</v>
      </c>
    </row>
    <row r="1186" spans="50:52" hidden="1">
      <c r="AX1186" s="341" t="s">
        <v>2179</v>
      </c>
      <c r="AY1186" s="342" t="s">
        <v>2180</v>
      </c>
      <c r="AZ1186" s="341" t="s">
        <v>2179</v>
      </c>
    </row>
    <row r="1187" spans="50:52" hidden="1">
      <c r="AX1187" s="341" t="s">
        <v>2181</v>
      </c>
      <c r="AY1187" s="342" t="s">
        <v>2182</v>
      </c>
      <c r="AZ1187" s="341" t="s">
        <v>2181</v>
      </c>
    </row>
    <row r="1188" spans="50:52" hidden="1">
      <c r="AX1188" s="341" t="s">
        <v>2183</v>
      </c>
      <c r="AY1188" s="342" t="s">
        <v>2184</v>
      </c>
      <c r="AZ1188" s="341" t="s">
        <v>2183</v>
      </c>
    </row>
    <row r="1189" spans="50:52" hidden="1">
      <c r="AX1189" s="341" t="s">
        <v>2185</v>
      </c>
      <c r="AY1189" s="342" t="s">
        <v>2186</v>
      </c>
      <c r="AZ1189" s="341" t="s">
        <v>2185</v>
      </c>
    </row>
    <row r="1190" spans="50:52" hidden="1">
      <c r="AX1190" s="341" t="s">
        <v>2187</v>
      </c>
      <c r="AY1190" s="342" t="s">
        <v>2188</v>
      </c>
      <c r="AZ1190" s="341" t="s">
        <v>2187</v>
      </c>
    </row>
    <row r="1191" spans="50:52" hidden="1">
      <c r="AX1191" s="341" t="s">
        <v>2189</v>
      </c>
      <c r="AY1191" s="342" t="s">
        <v>2190</v>
      </c>
      <c r="AZ1191" s="341" t="s">
        <v>2189</v>
      </c>
    </row>
    <row r="1192" spans="50:52" hidden="1">
      <c r="AX1192" s="341" t="s">
        <v>2191</v>
      </c>
      <c r="AY1192" s="342" t="s">
        <v>2192</v>
      </c>
      <c r="AZ1192" s="341" t="s">
        <v>2191</v>
      </c>
    </row>
    <row r="1193" spans="50:52" hidden="1">
      <c r="AX1193" s="341" t="s">
        <v>2193</v>
      </c>
      <c r="AY1193" s="342" t="s">
        <v>2194</v>
      </c>
      <c r="AZ1193" s="341" t="s">
        <v>2193</v>
      </c>
    </row>
    <row r="1194" spans="50:52" hidden="1">
      <c r="AX1194" s="341" t="s">
        <v>2195</v>
      </c>
      <c r="AY1194" s="342" t="s">
        <v>2196</v>
      </c>
      <c r="AZ1194" s="341" t="s">
        <v>2195</v>
      </c>
    </row>
    <row r="1195" spans="50:52" hidden="1">
      <c r="AX1195" s="341" t="s">
        <v>2197</v>
      </c>
      <c r="AY1195" s="342" t="s">
        <v>2198</v>
      </c>
      <c r="AZ1195" s="341" t="s">
        <v>2197</v>
      </c>
    </row>
    <row r="1196" spans="50:52" hidden="1">
      <c r="AX1196" s="341" t="s">
        <v>2199</v>
      </c>
      <c r="AY1196" s="342" t="s">
        <v>2200</v>
      </c>
      <c r="AZ1196" s="341" t="s">
        <v>2199</v>
      </c>
    </row>
    <row r="1197" spans="50:52" hidden="1">
      <c r="AX1197" s="341" t="s">
        <v>2201</v>
      </c>
      <c r="AY1197" s="342" t="s">
        <v>2202</v>
      </c>
      <c r="AZ1197" s="341" t="s">
        <v>2201</v>
      </c>
    </row>
    <row r="1198" spans="50:52" hidden="1">
      <c r="AX1198" s="341" t="s">
        <v>2203</v>
      </c>
      <c r="AY1198" s="342" t="s">
        <v>2204</v>
      </c>
      <c r="AZ1198" s="341" t="s">
        <v>2203</v>
      </c>
    </row>
    <row r="1199" spans="50:52" hidden="1">
      <c r="AX1199" s="341" t="s">
        <v>2205</v>
      </c>
      <c r="AY1199" s="342" t="s">
        <v>2206</v>
      </c>
      <c r="AZ1199" s="341" t="s">
        <v>2205</v>
      </c>
    </row>
    <row r="1200" spans="50:52" hidden="1">
      <c r="AX1200" s="341" t="s">
        <v>2207</v>
      </c>
      <c r="AY1200" s="342" t="s">
        <v>2208</v>
      </c>
      <c r="AZ1200" s="341" t="s">
        <v>2207</v>
      </c>
    </row>
    <row r="1201" spans="50:52" hidden="1">
      <c r="AX1201" s="341" t="s">
        <v>2209</v>
      </c>
      <c r="AY1201" s="342" t="s">
        <v>2210</v>
      </c>
      <c r="AZ1201" s="341" t="s">
        <v>2209</v>
      </c>
    </row>
    <row r="1202" spans="50:52" hidden="1">
      <c r="AX1202" s="341" t="s">
        <v>2211</v>
      </c>
      <c r="AY1202" s="342" t="s">
        <v>2212</v>
      </c>
      <c r="AZ1202" s="341" t="s">
        <v>2211</v>
      </c>
    </row>
    <row r="1203" spans="50:52" hidden="1">
      <c r="AX1203" s="341" t="s">
        <v>2213</v>
      </c>
      <c r="AY1203" s="342" t="s">
        <v>2214</v>
      </c>
      <c r="AZ1203" s="341" t="s">
        <v>2213</v>
      </c>
    </row>
    <row r="1204" spans="50:52" hidden="1">
      <c r="AX1204" s="341" t="s">
        <v>2215</v>
      </c>
      <c r="AY1204" s="342" t="s">
        <v>2216</v>
      </c>
      <c r="AZ1204" s="341" t="s">
        <v>2215</v>
      </c>
    </row>
    <row r="1205" spans="50:52" hidden="1">
      <c r="AX1205" s="341" t="s">
        <v>2217</v>
      </c>
      <c r="AY1205" s="342" t="s">
        <v>2218</v>
      </c>
      <c r="AZ1205" s="341" t="s">
        <v>2217</v>
      </c>
    </row>
    <row r="1206" spans="50:52" hidden="1">
      <c r="AX1206" s="341" t="s">
        <v>2219</v>
      </c>
      <c r="AY1206" s="342" t="s">
        <v>2220</v>
      </c>
      <c r="AZ1206" s="341" t="s">
        <v>2219</v>
      </c>
    </row>
    <row r="1207" spans="50:52" hidden="1">
      <c r="AX1207" s="341" t="s">
        <v>2221</v>
      </c>
      <c r="AY1207" s="342" t="s">
        <v>2222</v>
      </c>
      <c r="AZ1207" s="341" t="s">
        <v>2221</v>
      </c>
    </row>
    <row r="1208" spans="50:52" hidden="1">
      <c r="AX1208" s="341" t="s">
        <v>2223</v>
      </c>
      <c r="AY1208" s="342" t="s">
        <v>2224</v>
      </c>
      <c r="AZ1208" s="341" t="s">
        <v>2223</v>
      </c>
    </row>
    <row r="1209" spans="50:52" hidden="1">
      <c r="AX1209" s="341" t="s">
        <v>2225</v>
      </c>
      <c r="AY1209" s="342" t="s">
        <v>2226</v>
      </c>
      <c r="AZ1209" s="341" t="s">
        <v>2225</v>
      </c>
    </row>
    <row r="1210" spans="50:52" hidden="1">
      <c r="AX1210" s="341" t="s">
        <v>2227</v>
      </c>
      <c r="AY1210" s="342" t="s">
        <v>2228</v>
      </c>
      <c r="AZ1210" s="341" t="s">
        <v>2227</v>
      </c>
    </row>
    <row r="1211" spans="50:52" hidden="1">
      <c r="AX1211" s="341" t="s">
        <v>2229</v>
      </c>
      <c r="AY1211" s="342" t="s">
        <v>2230</v>
      </c>
      <c r="AZ1211" s="341" t="s">
        <v>2229</v>
      </c>
    </row>
    <row r="1212" spans="50:52" hidden="1">
      <c r="AX1212" s="341" t="s">
        <v>2231</v>
      </c>
      <c r="AY1212" s="342" t="s">
        <v>2232</v>
      </c>
      <c r="AZ1212" s="341" t="s">
        <v>2231</v>
      </c>
    </row>
    <row r="1213" spans="50:52" hidden="1">
      <c r="AX1213" s="341" t="s">
        <v>2233</v>
      </c>
      <c r="AY1213" s="342" t="s">
        <v>2234</v>
      </c>
      <c r="AZ1213" s="341" t="s">
        <v>2233</v>
      </c>
    </row>
    <row r="1214" spans="50:52" hidden="1">
      <c r="AX1214" s="341" t="s">
        <v>2235</v>
      </c>
      <c r="AY1214" s="342" t="s">
        <v>2236</v>
      </c>
      <c r="AZ1214" s="341" t="s">
        <v>2235</v>
      </c>
    </row>
    <row r="1215" spans="50:52" hidden="1">
      <c r="AX1215" s="341" t="s">
        <v>2237</v>
      </c>
      <c r="AY1215" s="342" t="s">
        <v>2238</v>
      </c>
      <c r="AZ1215" s="341" t="s">
        <v>2237</v>
      </c>
    </row>
    <row r="1216" spans="50:52" hidden="1">
      <c r="AX1216" s="341" t="s">
        <v>2239</v>
      </c>
      <c r="AY1216" s="342" t="s">
        <v>2240</v>
      </c>
      <c r="AZ1216" s="341" t="s">
        <v>2239</v>
      </c>
    </row>
    <row r="1217" spans="50:52" hidden="1">
      <c r="AX1217" s="341" t="s">
        <v>2241</v>
      </c>
      <c r="AY1217" s="342" t="s">
        <v>2242</v>
      </c>
      <c r="AZ1217" s="341" t="s">
        <v>2241</v>
      </c>
    </row>
    <row r="1218" spans="50:52" hidden="1">
      <c r="AX1218" s="341" t="s">
        <v>2243</v>
      </c>
      <c r="AY1218" s="342" t="s">
        <v>2244</v>
      </c>
      <c r="AZ1218" s="341" t="s">
        <v>2243</v>
      </c>
    </row>
    <row r="1219" spans="50:52" hidden="1">
      <c r="AX1219" s="341" t="s">
        <v>2245</v>
      </c>
      <c r="AY1219" s="342" t="s">
        <v>2246</v>
      </c>
      <c r="AZ1219" s="341" t="s">
        <v>2245</v>
      </c>
    </row>
    <row r="1220" spans="50:52" hidden="1">
      <c r="AX1220" s="341" t="s">
        <v>2247</v>
      </c>
      <c r="AY1220" s="342" t="s">
        <v>2248</v>
      </c>
      <c r="AZ1220" s="341" t="s">
        <v>2247</v>
      </c>
    </row>
    <row r="1221" spans="50:52" hidden="1">
      <c r="AX1221" s="341" t="s">
        <v>2249</v>
      </c>
      <c r="AY1221" s="342" t="s">
        <v>2250</v>
      </c>
      <c r="AZ1221" s="341" t="s">
        <v>2249</v>
      </c>
    </row>
    <row r="1222" spans="50:52" hidden="1">
      <c r="AX1222" s="341" t="s">
        <v>2251</v>
      </c>
      <c r="AY1222" s="342" t="s">
        <v>2252</v>
      </c>
      <c r="AZ1222" s="341" t="s">
        <v>2251</v>
      </c>
    </row>
    <row r="1223" spans="50:52" hidden="1">
      <c r="AX1223" s="341" t="s">
        <v>2253</v>
      </c>
      <c r="AY1223" s="342" t="s">
        <v>2254</v>
      </c>
      <c r="AZ1223" s="341" t="s">
        <v>2253</v>
      </c>
    </row>
    <row r="1224" spans="50:52" hidden="1">
      <c r="AX1224" s="341" t="s">
        <v>2255</v>
      </c>
      <c r="AY1224" s="342" t="s">
        <v>2256</v>
      </c>
      <c r="AZ1224" s="341" t="s">
        <v>2255</v>
      </c>
    </row>
    <row r="1225" spans="50:52" hidden="1">
      <c r="AX1225" s="341" t="s">
        <v>2257</v>
      </c>
      <c r="AY1225" s="342" t="s">
        <v>2258</v>
      </c>
      <c r="AZ1225" s="341" t="s">
        <v>2257</v>
      </c>
    </row>
    <row r="1226" spans="50:52" hidden="1">
      <c r="AX1226" s="341" t="s">
        <v>2259</v>
      </c>
      <c r="AY1226" s="342" t="s">
        <v>2260</v>
      </c>
      <c r="AZ1226" s="341" t="s">
        <v>2259</v>
      </c>
    </row>
    <row r="1227" spans="50:52" hidden="1">
      <c r="AX1227" s="341" t="s">
        <v>2261</v>
      </c>
      <c r="AY1227" s="342" t="s">
        <v>2262</v>
      </c>
      <c r="AZ1227" s="341" t="s">
        <v>2261</v>
      </c>
    </row>
    <row r="1228" spans="50:52" hidden="1">
      <c r="AX1228" s="341" t="s">
        <v>2263</v>
      </c>
      <c r="AY1228" s="342" t="s">
        <v>2264</v>
      </c>
      <c r="AZ1228" s="341" t="s">
        <v>2263</v>
      </c>
    </row>
    <row r="1229" spans="50:52" hidden="1">
      <c r="AX1229" s="341" t="s">
        <v>2265</v>
      </c>
      <c r="AY1229" s="342" t="s">
        <v>2266</v>
      </c>
      <c r="AZ1229" s="341" t="s">
        <v>2265</v>
      </c>
    </row>
    <row r="1230" spans="50:52" hidden="1">
      <c r="AX1230" s="341" t="s">
        <v>2267</v>
      </c>
      <c r="AY1230" s="342" t="s">
        <v>2268</v>
      </c>
      <c r="AZ1230" s="341" t="s">
        <v>2267</v>
      </c>
    </row>
    <row r="1231" spans="50:52" hidden="1">
      <c r="AX1231" s="341" t="s">
        <v>2269</v>
      </c>
      <c r="AY1231" s="342" t="s">
        <v>2270</v>
      </c>
      <c r="AZ1231" s="341" t="s">
        <v>2269</v>
      </c>
    </row>
    <row r="1232" spans="50:52" hidden="1">
      <c r="AX1232" s="341" t="s">
        <v>2271</v>
      </c>
      <c r="AY1232" s="342" t="s">
        <v>2272</v>
      </c>
      <c r="AZ1232" s="341" t="s">
        <v>2271</v>
      </c>
    </row>
    <row r="1233" spans="50:52" hidden="1">
      <c r="AX1233" s="341" t="s">
        <v>2273</v>
      </c>
      <c r="AY1233" s="342" t="s">
        <v>2274</v>
      </c>
      <c r="AZ1233" s="341" t="s">
        <v>2273</v>
      </c>
    </row>
    <row r="1234" spans="50:52" hidden="1">
      <c r="AX1234" s="341" t="s">
        <v>2275</v>
      </c>
      <c r="AY1234" s="342" t="s">
        <v>2276</v>
      </c>
      <c r="AZ1234" s="341" t="s">
        <v>2275</v>
      </c>
    </row>
    <row r="1235" spans="50:52" hidden="1">
      <c r="AX1235" s="341" t="s">
        <v>2277</v>
      </c>
      <c r="AY1235" s="342" t="s">
        <v>2278</v>
      </c>
      <c r="AZ1235" s="341" t="s">
        <v>2277</v>
      </c>
    </row>
    <row r="1236" spans="50:52" hidden="1">
      <c r="AX1236" s="341" t="s">
        <v>2279</v>
      </c>
      <c r="AY1236" s="342" t="s">
        <v>2280</v>
      </c>
      <c r="AZ1236" s="341" t="s">
        <v>2279</v>
      </c>
    </row>
    <row r="1237" spans="50:52" hidden="1">
      <c r="AX1237" s="341" t="s">
        <v>2281</v>
      </c>
      <c r="AY1237" s="342" t="s">
        <v>2282</v>
      </c>
      <c r="AZ1237" s="341" t="s">
        <v>2281</v>
      </c>
    </row>
    <row r="1238" spans="50:52" hidden="1">
      <c r="AX1238" s="341" t="s">
        <v>2283</v>
      </c>
      <c r="AY1238" s="342" t="s">
        <v>2284</v>
      </c>
      <c r="AZ1238" s="341" t="s">
        <v>2283</v>
      </c>
    </row>
    <row r="1239" spans="50:52" hidden="1">
      <c r="AX1239" s="341" t="s">
        <v>2285</v>
      </c>
      <c r="AY1239" s="342" t="s">
        <v>1691</v>
      </c>
      <c r="AZ1239" s="341" t="s">
        <v>2285</v>
      </c>
    </row>
    <row r="1240" spans="50:52" hidden="1">
      <c r="AX1240" s="341" t="s">
        <v>2286</v>
      </c>
      <c r="AY1240" s="342" t="s">
        <v>2287</v>
      </c>
      <c r="AZ1240" s="341" t="s">
        <v>2286</v>
      </c>
    </row>
    <row r="1241" spans="50:52" hidden="1">
      <c r="AX1241" s="341" t="s">
        <v>2288</v>
      </c>
      <c r="AY1241" s="342" t="s">
        <v>2289</v>
      </c>
      <c r="AZ1241" s="341" t="s">
        <v>2288</v>
      </c>
    </row>
    <row r="1242" spans="50:52" hidden="1">
      <c r="AX1242" s="341" t="s">
        <v>2290</v>
      </c>
      <c r="AY1242" s="342" t="s">
        <v>2291</v>
      </c>
      <c r="AZ1242" s="341" t="s">
        <v>2290</v>
      </c>
    </row>
    <row r="1243" spans="50:52" hidden="1">
      <c r="AX1243" s="341" t="s">
        <v>2292</v>
      </c>
      <c r="AY1243" s="342" t="s">
        <v>2293</v>
      </c>
      <c r="AZ1243" s="341" t="s">
        <v>2292</v>
      </c>
    </row>
    <row r="1244" spans="50:52" hidden="1">
      <c r="AX1244" s="341" t="s">
        <v>2294</v>
      </c>
      <c r="AY1244" s="342" t="s">
        <v>2295</v>
      </c>
      <c r="AZ1244" s="341" t="s">
        <v>2294</v>
      </c>
    </row>
    <row r="1245" spans="50:52" hidden="1">
      <c r="AX1245" s="341" t="s">
        <v>2296</v>
      </c>
      <c r="AY1245" s="342" t="s">
        <v>2297</v>
      </c>
      <c r="AZ1245" s="341" t="s">
        <v>2296</v>
      </c>
    </row>
    <row r="1246" spans="50:52" hidden="1">
      <c r="AX1246" s="341" t="s">
        <v>2298</v>
      </c>
      <c r="AY1246" s="345" t="s">
        <v>2299</v>
      </c>
      <c r="AZ1246" s="341" t="s">
        <v>2298</v>
      </c>
    </row>
    <row r="1247" spans="50:52" hidden="1">
      <c r="AX1247" s="341" t="s">
        <v>2300</v>
      </c>
      <c r="AY1247" s="342" t="s">
        <v>2301</v>
      </c>
      <c r="AZ1247" s="341" t="s">
        <v>2300</v>
      </c>
    </row>
    <row r="1248" spans="50:52" hidden="1">
      <c r="AX1248" s="341" t="s">
        <v>2302</v>
      </c>
      <c r="AY1248" s="341" t="s">
        <v>2303</v>
      </c>
      <c r="AZ1248" s="341" t="s">
        <v>2302</v>
      </c>
    </row>
    <row r="1249" spans="50:52" hidden="1">
      <c r="AX1249" s="341" t="s">
        <v>2304</v>
      </c>
      <c r="AY1249" s="341" t="s">
        <v>2305</v>
      </c>
      <c r="AZ1249" s="341" t="s">
        <v>2304</v>
      </c>
    </row>
    <row r="1250" spans="50:52" hidden="1">
      <c r="AX1250" s="341" t="s">
        <v>2306</v>
      </c>
      <c r="AY1250" s="341" t="s">
        <v>2307</v>
      </c>
      <c r="AZ1250" s="341" t="s">
        <v>2306</v>
      </c>
    </row>
    <row r="1251" spans="50:52" hidden="1">
      <c r="AX1251" s="341" t="s">
        <v>2308</v>
      </c>
      <c r="AY1251" s="341" t="s">
        <v>2309</v>
      </c>
      <c r="AZ1251" s="341" t="s">
        <v>2308</v>
      </c>
    </row>
    <row r="1252" spans="50:52" hidden="1">
      <c r="AX1252" s="341" t="s">
        <v>2310</v>
      </c>
      <c r="AY1252" s="341" t="s">
        <v>2311</v>
      </c>
      <c r="AZ1252" s="341" t="s">
        <v>2310</v>
      </c>
    </row>
    <row r="1253" spans="50:52" hidden="1">
      <c r="AX1253" s="341" t="s">
        <v>2312</v>
      </c>
      <c r="AY1253" s="341" t="s">
        <v>2313</v>
      </c>
      <c r="AZ1253" s="341" t="s">
        <v>2312</v>
      </c>
    </row>
    <row r="1254" spans="50:52" hidden="1">
      <c r="AX1254" s="341" t="s">
        <v>2314</v>
      </c>
      <c r="AY1254" s="342" t="s">
        <v>2315</v>
      </c>
      <c r="AZ1254" s="341" t="s">
        <v>2314</v>
      </c>
    </row>
    <row r="1255" spans="50:52" hidden="1">
      <c r="AX1255" s="341" t="s">
        <v>2316</v>
      </c>
      <c r="AY1255" s="342" t="s">
        <v>2317</v>
      </c>
      <c r="AZ1255" s="341" t="s">
        <v>2316</v>
      </c>
    </row>
    <row r="1256" spans="50:52" hidden="1">
      <c r="AX1256" s="341" t="s">
        <v>2318</v>
      </c>
      <c r="AY1256" s="342" t="s">
        <v>2319</v>
      </c>
      <c r="AZ1256" s="341" t="s">
        <v>2318</v>
      </c>
    </row>
    <row r="1257" spans="50:52" hidden="1">
      <c r="AX1257" s="341" t="s">
        <v>2320</v>
      </c>
      <c r="AY1257" s="342" t="s">
        <v>2321</v>
      </c>
      <c r="AZ1257" s="341" t="s">
        <v>2320</v>
      </c>
    </row>
    <row r="1258" spans="50:52" hidden="1">
      <c r="AX1258" s="341" t="s">
        <v>2322</v>
      </c>
      <c r="AY1258" s="342" t="s">
        <v>2323</v>
      </c>
      <c r="AZ1258" s="341" t="s">
        <v>2322</v>
      </c>
    </row>
    <row r="1259" spans="50:52" hidden="1">
      <c r="AX1259" s="341" t="s">
        <v>2324</v>
      </c>
      <c r="AY1259" s="342" t="s">
        <v>2325</v>
      </c>
      <c r="AZ1259" s="341" t="s">
        <v>2324</v>
      </c>
    </row>
    <row r="1260" spans="50:52" hidden="1">
      <c r="AX1260" s="341" t="s">
        <v>2326</v>
      </c>
      <c r="AY1260" s="342" t="s">
        <v>2327</v>
      </c>
      <c r="AZ1260" s="341" t="s">
        <v>2326</v>
      </c>
    </row>
    <row r="1261" spans="50:52" hidden="1">
      <c r="AX1261" s="341" t="s">
        <v>2328</v>
      </c>
      <c r="AY1261" s="342" t="s">
        <v>2329</v>
      </c>
      <c r="AZ1261" s="341" t="s">
        <v>2328</v>
      </c>
    </row>
    <row r="1262" spans="50:52" hidden="1">
      <c r="AX1262" s="341" t="s">
        <v>2330</v>
      </c>
      <c r="AY1262" s="342" t="s">
        <v>2331</v>
      </c>
      <c r="AZ1262" s="341" t="s">
        <v>2330</v>
      </c>
    </row>
    <row r="1263" spans="50:52" hidden="1">
      <c r="AX1263" s="341" t="s">
        <v>2332</v>
      </c>
      <c r="AY1263" s="342" t="s">
        <v>2333</v>
      </c>
      <c r="AZ1263" s="341" t="s">
        <v>2332</v>
      </c>
    </row>
    <row r="1264" spans="50:52" hidden="1">
      <c r="AX1264" s="341" t="s">
        <v>2334</v>
      </c>
      <c r="AY1264" s="342" t="s">
        <v>2335</v>
      </c>
      <c r="AZ1264" s="341" t="s">
        <v>2334</v>
      </c>
    </row>
    <row r="1265" spans="50:52" hidden="1">
      <c r="AX1265" s="341" t="s">
        <v>2336</v>
      </c>
      <c r="AY1265" s="342" t="s">
        <v>2337</v>
      </c>
      <c r="AZ1265" s="341" t="s">
        <v>2336</v>
      </c>
    </row>
    <row r="1266" spans="50:52" hidden="1">
      <c r="AX1266" s="341" t="s">
        <v>2338</v>
      </c>
      <c r="AY1266" s="342" t="s">
        <v>2339</v>
      </c>
      <c r="AZ1266" s="341" t="s">
        <v>2338</v>
      </c>
    </row>
    <row r="1267" spans="50:52" hidden="1">
      <c r="AX1267" s="341" t="s">
        <v>2340</v>
      </c>
      <c r="AY1267" s="342" t="s">
        <v>2341</v>
      </c>
      <c r="AZ1267" s="341" t="s">
        <v>2340</v>
      </c>
    </row>
    <row r="1268" spans="50:52" hidden="1">
      <c r="AX1268" s="341" t="s">
        <v>2342</v>
      </c>
      <c r="AY1268" s="342" t="s">
        <v>2343</v>
      </c>
      <c r="AZ1268" s="341" t="s">
        <v>2342</v>
      </c>
    </row>
    <row r="1269" spans="50:52" hidden="1">
      <c r="AX1269" s="341" t="s">
        <v>2344</v>
      </c>
      <c r="AY1269" s="342" t="s">
        <v>2345</v>
      </c>
      <c r="AZ1269" s="341" t="s">
        <v>2344</v>
      </c>
    </row>
    <row r="1270" spans="50:52" hidden="1">
      <c r="AX1270" s="341" t="s">
        <v>2346</v>
      </c>
      <c r="AY1270" s="342" t="s">
        <v>2347</v>
      </c>
      <c r="AZ1270" s="341" t="s">
        <v>2346</v>
      </c>
    </row>
    <row r="1271" spans="50:52" hidden="1">
      <c r="AX1271" s="341" t="s">
        <v>2348</v>
      </c>
      <c r="AY1271" s="342" t="s">
        <v>2349</v>
      </c>
      <c r="AZ1271" s="341" t="s">
        <v>2348</v>
      </c>
    </row>
    <row r="1272" spans="50:52" hidden="1">
      <c r="AX1272" s="341" t="s">
        <v>2350</v>
      </c>
      <c r="AY1272" s="342" t="s">
        <v>2351</v>
      </c>
      <c r="AZ1272" s="341" t="s">
        <v>2350</v>
      </c>
    </row>
    <row r="1273" spans="50:52" hidden="1">
      <c r="AX1273" s="341" t="s">
        <v>2352</v>
      </c>
      <c r="AY1273" s="342" t="s">
        <v>2353</v>
      </c>
      <c r="AZ1273" s="341" t="s">
        <v>2352</v>
      </c>
    </row>
    <row r="1274" spans="50:52" hidden="1">
      <c r="AX1274" s="341" t="s">
        <v>2354</v>
      </c>
      <c r="AY1274" s="342" t="s">
        <v>2355</v>
      </c>
      <c r="AZ1274" s="341" t="s">
        <v>2354</v>
      </c>
    </row>
    <row r="1275" spans="50:52" hidden="1">
      <c r="AX1275" s="341" t="s">
        <v>2356</v>
      </c>
      <c r="AY1275" s="342" t="s">
        <v>2357</v>
      </c>
      <c r="AZ1275" s="341" t="s">
        <v>2356</v>
      </c>
    </row>
    <row r="1276" spans="50:52" hidden="1">
      <c r="AX1276" s="341" t="s">
        <v>2358</v>
      </c>
      <c r="AY1276" s="342" t="s">
        <v>2359</v>
      </c>
      <c r="AZ1276" s="341" t="s">
        <v>2358</v>
      </c>
    </row>
    <row r="1277" spans="50:52" hidden="1">
      <c r="AX1277" s="341" t="s">
        <v>2360</v>
      </c>
      <c r="AY1277" s="342" t="s">
        <v>2361</v>
      </c>
      <c r="AZ1277" s="341" t="s">
        <v>2360</v>
      </c>
    </row>
    <row r="1278" spans="50:52" hidden="1">
      <c r="AX1278" s="341" t="s">
        <v>2362</v>
      </c>
      <c r="AY1278" s="342" t="s">
        <v>2363</v>
      </c>
      <c r="AZ1278" s="341" t="s">
        <v>2362</v>
      </c>
    </row>
    <row r="1279" spans="50:52" hidden="1">
      <c r="AX1279" s="341" t="s">
        <v>2364</v>
      </c>
      <c r="AY1279" s="342" t="s">
        <v>2365</v>
      </c>
      <c r="AZ1279" s="341" t="s">
        <v>2364</v>
      </c>
    </row>
    <row r="1280" spans="50:52" hidden="1">
      <c r="AX1280" s="341" t="s">
        <v>2366</v>
      </c>
      <c r="AY1280" s="342" t="s">
        <v>2367</v>
      </c>
      <c r="AZ1280" s="341" t="s">
        <v>2366</v>
      </c>
    </row>
    <row r="1281" spans="50:52" hidden="1">
      <c r="AX1281" s="341" t="s">
        <v>2368</v>
      </c>
      <c r="AY1281" s="342" t="s">
        <v>2369</v>
      </c>
      <c r="AZ1281" s="341" t="s">
        <v>2368</v>
      </c>
    </row>
    <row r="1282" spans="50:52" hidden="1">
      <c r="AX1282" s="341" t="s">
        <v>2370</v>
      </c>
      <c r="AY1282" s="342" t="s">
        <v>2371</v>
      </c>
      <c r="AZ1282" s="341" t="s">
        <v>2370</v>
      </c>
    </row>
    <row r="1283" spans="50:52" hidden="1">
      <c r="AX1283" s="341" t="s">
        <v>2372</v>
      </c>
      <c r="AY1283" s="342" t="s">
        <v>2373</v>
      </c>
      <c r="AZ1283" s="341" t="s">
        <v>2372</v>
      </c>
    </row>
    <row r="1284" spans="50:52" hidden="1">
      <c r="AX1284" s="341" t="s">
        <v>2374</v>
      </c>
      <c r="AY1284" s="342" t="s">
        <v>2375</v>
      </c>
      <c r="AZ1284" s="341" t="s">
        <v>2374</v>
      </c>
    </row>
    <row r="1285" spans="50:52" hidden="1">
      <c r="AX1285" s="341" t="s">
        <v>2376</v>
      </c>
      <c r="AY1285" s="342" t="s">
        <v>2377</v>
      </c>
      <c r="AZ1285" s="341" t="s">
        <v>2376</v>
      </c>
    </row>
    <row r="1286" spans="50:52" hidden="1">
      <c r="AX1286" s="341" t="s">
        <v>2378</v>
      </c>
      <c r="AY1286" s="342" t="s">
        <v>2379</v>
      </c>
      <c r="AZ1286" s="341" t="s">
        <v>2378</v>
      </c>
    </row>
    <row r="1287" spans="50:52" hidden="1">
      <c r="AX1287" s="341" t="s">
        <v>2380</v>
      </c>
      <c r="AY1287" s="342" t="s">
        <v>2381</v>
      </c>
      <c r="AZ1287" s="341" t="s">
        <v>2380</v>
      </c>
    </row>
    <row r="1288" spans="50:52" hidden="1">
      <c r="AX1288" s="341" t="s">
        <v>2382</v>
      </c>
      <c r="AY1288" s="342" t="s">
        <v>2383</v>
      </c>
      <c r="AZ1288" s="341" t="s">
        <v>2382</v>
      </c>
    </row>
    <row r="1289" spans="50:52" hidden="1">
      <c r="AX1289" s="341" t="s">
        <v>2384</v>
      </c>
      <c r="AY1289" s="342" t="s">
        <v>2385</v>
      </c>
      <c r="AZ1289" s="341" t="s">
        <v>2384</v>
      </c>
    </row>
    <row r="1290" spans="50:52" hidden="1">
      <c r="AX1290" s="341" t="s">
        <v>2386</v>
      </c>
      <c r="AY1290" s="342" t="s">
        <v>2387</v>
      </c>
      <c r="AZ1290" s="341" t="s">
        <v>2386</v>
      </c>
    </row>
    <row r="1291" spans="50:52" hidden="1">
      <c r="AX1291" s="341" t="s">
        <v>2388</v>
      </c>
      <c r="AY1291" s="342" t="s">
        <v>2389</v>
      </c>
      <c r="AZ1291" s="341" t="s">
        <v>2388</v>
      </c>
    </row>
    <row r="1292" spans="50:52" hidden="1">
      <c r="AX1292" s="341" t="s">
        <v>2390</v>
      </c>
      <c r="AY1292" s="342" t="s">
        <v>2391</v>
      </c>
      <c r="AZ1292" s="341" t="s">
        <v>2390</v>
      </c>
    </row>
    <row r="1293" spans="50:52" hidden="1">
      <c r="AX1293" s="341" t="s">
        <v>2392</v>
      </c>
      <c r="AY1293" s="342" t="s">
        <v>2393</v>
      </c>
      <c r="AZ1293" s="341" t="s">
        <v>2392</v>
      </c>
    </row>
    <row r="1294" spans="50:52" hidden="1">
      <c r="AX1294" s="341" t="s">
        <v>2394</v>
      </c>
      <c r="AY1294" s="342" t="s">
        <v>2395</v>
      </c>
      <c r="AZ1294" s="341" t="s">
        <v>2394</v>
      </c>
    </row>
    <row r="1295" spans="50:52" hidden="1">
      <c r="AX1295" s="341" t="s">
        <v>2396</v>
      </c>
      <c r="AY1295" s="342" t="s">
        <v>2397</v>
      </c>
      <c r="AZ1295" s="341" t="s">
        <v>2396</v>
      </c>
    </row>
    <row r="1296" spans="50:52" hidden="1">
      <c r="AX1296" s="341" t="s">
        <v>2398</v>
      </c>
      <c r="AY1296" s="342" t="s">
        <v>2399</v>
      </c>
      <c r="AZ1296" s="341" t="s">
        <v>2398</v>
      </c>
    </row>
    <row r="1297" spans="50:52" hidden="1">
      <c r="AX1297" s="341" t="s">
        <v>2400</v>
      </c>
      <c r="AY1297" s="342" t="s">
        <v>2401</v>
      </c>
      <c r="AZ1297" s="341" t="s">
        <v>2400</v>
      </c>
    </row>
    <row r="1298" spans="50:52" hidden="1">
      <c r="AX1298" s="341" t="s">
        <v>2402</v>
      </c>
      <c r="AY1298" s="342" t="s">
        <v>2403</v>
      </c>
      <c r="AZ1298" s="341" t="s">
        <v>2402</v>
      </c>
    </row>
    <row r="1299" spans="50:52" hidden="1">
      <c r="AX1299" s="341" t="s">
        <v>2404</v>
      </c>
      <c r="AY1299" s="342" t="s">
        <v>2405</v>
      </c>
      <c r="AZ1299" s="341" t="s">
        <v>2404</v>
      </c>
    </row>
    <row r="1300" spans="50:52" hidden="1">
      <c r="AX1300" s="341" t="s">
        <v>2406</v>
      </c>
      <c r="AY1300" s="342" t="s">
        <v>2407</v>
      </c>
      <c r="AZ1300" s="341" t="s">
        <v>2406</v>
      </c>
    </row>
    <row r="1301" spans="50:52" hidden="1">
      <c r="AX1301" s="341" t="s">
        <v>2408</v>
      </c>
      <c r="AY1301" s="342" t="s">
        <v>2409</v>
      </c>
      <c r="AZ1301" s="341" t="s">
        <v>2408</v>
      </c>
    </row>
    <row r="1302" spans="50:52" hidden="1">
      <c r="AX1302" s="341" t="s">
        <v>2410</v>
      </c>
      <c r="AY1302" s="342" t="s">
        <v>2411</v>
      </c>
      <c r="AZ1302" s="341" t="s">
        <v>2410</v>
      </c>
    </row>
    <row r="1303" spans="50:52" hidden="1">
      <c r="AX1303" s="341" t="s">
        <v>2412</v>
      </c>
      <c r="AY1303" s="342" t="s">
        <v>2413</v>
      </c>
      <c r="AZ1303" s="341" t="s">
        <v>2412</v>
      </c>
    </row>
    <row r="1304" spans="50:52" hidden="1">
      <c r="AX1304" s="341" t="s">
        <v>2414</v>
      </c>
      <c r="AY1304" s="342" t="s">
        <v>2415</v>
      </c>
      <c r="AZ1304" s="341" t="s">
        <v>2414</v>
      </c>
    </row>
    <row r="1305" spans="50:52" hidden="1">
      <c r="AX1305" s="341" t="s">
        <v>2416</v>
      </c>
      <c r="AY1305" s="342" t="s">
        <v>2417</v>
      </c>
      <c r="AZ1305" s="341" t="s">
        <v>2416</v>
      </c>
    </row>
    <row r="1306" spans="50:52" hidden="1">
      <c r="AX1306" s="341" t="s">
        <v>2418</v>
      </c>
      <c r="AY1306" s="342" t="s">
        <v>2419</v>
      </c>
      <c r="AZ1306" s="341" t="s">
        <v>2418</v>
      </c>
    </row>
    <row r="1307" spans="50:52" hidden="1">
      <c r="AX1307" s="341" t="s">
        <v>2420</v>
      </c>
      <c r="AY1307" s="345" t="s">
        <v>4927</v>
      </c>
      <c r="AZ1307" s="341" t="s">
        <v>2420</v>
      </c>
    </row>
    <row r="1308" spans="50:52" hidden="1">
      <c r="AX1308" s="341" t="s">
        <v>550</v>
      </c>
      <c r="AY1308" s="342" t="s">
        <v>549</v>
      </c>
      <c r="AZ1308" s="341" t="s">
        <v>550</v>
      </c>
    </row>
    <row r="1309" spans="50:52" hidden="1">
      <c r="AX1309" s="341" t="s">
        <v>568</v>
      </c>
      <c r="AY1309" s="342" t="s">
        <v>567</v>
      </c>
      <c r="AZ1309" s="341" t="s">
        <v>568</v>
      </c>
    </row>
    <row r="1310" spans="50:52" hidden="1">
      <c r="AX1310" s="341" t="s">
        <v>586</v>
      </c>
      <c r="AY1310" s="342" t="s">
        <v>585</v>
      </c>
      <c r="AZ1310" s="341" t="s">
        <v>586</v>
      </c>
    </row>
    <row r="1311" spans="50:52" hidden="1">
      <c r="AX1311" s="341" t="s">
        <v>602</v>
      </c>
      <c r="AY1311" s="342" t="s">
        <v>601</v>
      </c>
      <c r="AZ1311" s="341" t="s">
        <v>602</v>
      </c>
    </row>
    <row r="1312" spans="50:52" hidden="1">
      <c r="AX1312" s="341" t="s">
        <v>616</v>
      </c>
      <c r="AY1312" s="342" t="s">
        <v>615</v>
      </c>
      <c r="AZ1312" s="341" t="s">
        <v>616</v>
      </c>
    </row>
    <row r="1313" spans="50:52" hidden="1">
      <c r="AX1313" s="341" t="s">
        <v>629</v>
      </c>
      <c r="AY1313" s="342" t="s">
        <v>628</v>
      </c>
      <c r="AZ1313" s="341" t="s">
        <v>629</v>
      </c>
    </row>
    <row r="1314" spans="50:52" hidden="1">
      <c r="AX1314" s="341" t="s">
        <v>640</v>
      </c>
      <c r="AY1314" s="342" t="s">
        <v>639</v>
      </c>
      <c r="AZ1314" s="341" t="s">
        <v>640</v>
      </c>
    </row>
    <row r="1315" spans="50:52" hidden="1">
      <c r="AX1315" s="341" t="s">
        <v>650</v>
      </c>
      <c r="AY1315" s="342" t="s">
        <v>649</v>
      </c>
      <c r="AZ1315" s="341" t="s">
        <v>650</v>
      </c>
    </row>
    <row r="1316" spans="50:52" hidden="1">
      <c r="AX1316" s="341" t="s">
        <v>660</v>
      </c>
      <c r="AY1316" s="342" t="s">
        <v>659</v>
      </c>
      <c r="AZ1316" s="341" t="s">
        <v>660</v>
      </c>
    </row>
    <row r="1317" spans="50:52" hidden="1">
      <c r="AX1317" s="341" t="s">
        <v>670</v>
      </c>
      <c r="AY1317" s="342" t="s">
        <v>669</v>
      </c>
      <c r="AZ1317" s="341" t="s">
        <v>670</v>
      </c>
    </row>
    <row r="1318" spans="50:52" hidden="1">
      <c r="AX1318" s="341" t="s">
        <v>681</v>
      </c>
      <c r="AY1318" s="342" t="s">
        <v>680</v>
      </c>
      <c r="AZ1318" s="341" t="s">
        <v>681</v>
      </c>
    </row>
    <row r="1319" spans="50:52" hidden="1">
      <c r="AX1319" s="341" t="s">
        <v>692</v>
      </c>
      <c r="AY1319" s="342" t="s">
        <v>691</v>
      </c>
      <c r="AZ1319" s="341" t="s">
        <v>692</v>
      </c>
    </row>
    <row r="1320" spans="50:52" hidden="1">
      <c r="AX1320" s="341" t="s">
        <v>708</v>
      </c>
      <c r="AY1320" s="342" t="s">
        <v>707</v>
      </c>
      <c r="AZ1320" s="341" t="s">
        <v>708</v>
      </c>
    </row>
    <row r="1321" spans="50:52" hidden="1">
      <c r="AX1321" s="341" t="s">
        <v>724</v>
      </c>
      <c r="AY1321" s="342" t="s">
        <v>723</v>
      </c>
      <c r="AZ1321" s="341" t="s">
        <v>724</v>
      </c>
    </row>
    <row r="1322" spans="50:52" hidden="1">
      <c r="AX1322" s="341" t="s">
        <v>741</v>
      </c>
      <c r="AY1322" s="342" t="s">
        <v>740</v>
      </c>
      <c r="AZ1322" s="341" t="s">
        <v>741</v>
      </c>
    </row>
    <row r="1323" spans="50:52" hidden="1">
      <c r="AX1323" s="341" t="s">
        <v>759</v>
      </c>
      <c r="AY1323" s="342" t="s">
        <v>758</v>
      </c>
      <c r="AZ1323" s="341" t="s">
        <v>759</v>
      </c>
    </row>
    <row r="1324" spans="50:52" hidden="1">
      <c r="AX1324" s="341" t="s">
        <v>775</v>
      </c>
      <c r="AY1324" s="342" t="s">
        <v>774</v>
      </c>
      <c r="AZ1324" s="341" t="s">
        <v>775</v>
      </c>
    </row>
    <row r="1325" spans="50:52" hidden="1">
      <c r="AX1325" s="341" t="s">
        <v>790</v>
      </c>
      <c r="AY1325" s="342" t="s">
        <v>789</v>
      </c>
      <c r="AZ1325" s="341" t="s">
        <v>790</v>
      </c>
    </row>
    <row r="1326" spans="50:52" hidden="1">
      <c r="AX1326" s="341" t="s">
        <v>804</v>
      </c>
      <c r="AY1326" s="342" t="s">
        <v>803</v>
      </c>
      <c r="AZ1326" s="341" t="s">
        <v>804</v>
      </c>
    </row>
    <row r="1327" spans="50:52" hidden="1">
      <c r="AX1327" s="341" t="s">
        <v>818</v>
      </c>
      <c r="AY1327" s="342" t="s">
        <v>817</v>
      </c>
      <c r="AZ1327" s="341" t="s">
        <v>818</v>
      </c>
    </row>
    <row r="1328" spans="50:52" hidden="1">
      <c r="AX1328" s="341" t="s">
        <v>831</v>
      </c>
      <c r="AY1328" s="342" t="s">
        <v>830</v>
      </c>
      <c r="AZ1328" s="341" t="s">
        <v>831</v>
      </c>
    </row>
    <row r="1329" spans="50:52" hidden="1">
      <c r="AX1329" s="341" t="s">
        <v>844</v>
      </c>
      <c r="AY1329" s="342" t="s">
        <v>843</v>
      </c>
      <c r="AZ1329" s="341" t="s">
        <v>844</v>
      </c>
    </row>
    <row r="1330" spans="50:52" hidden="1">
      <c r="AX1330" s="341" t="s">
        <v>858</v>
      </c>
      <c r="AY1330" s="342" t="s">
        <v>857</v>
      </c>
      <c r="AZ1330" s="341" t="s">
        <v>858</v>
      </c>
    </row>
    <row r="1331" spans="50:52" hidden="1">
      <c r="AX1331" s="341" t="s">
        <v>869</v>
      </c>
      <c r="AY1331" s="342" t="s">
        <v>868</v>
      </c>
      <c r="AZ1331" s="341" t="s">
        <v>869</v>
      </c>
    </row>
    <row r="1332" spans="50:52" hidden="1">
      <c r="AX1332" s="341" t="s">
        <v>880</v>
      </c>
      <c r="AY1332" s="342" t="s">
        <v>879</v>
      </c>
      <c r="AZ1332" s="341" t="s">
        <v>880</v>
      </c>
    </row>
    <row r="1333" spans="50:52" hidden="1">
      <c r="AX1333" s="341" t="s">
        <v>890</v>
      </c>
      <c r="AY1333" s="342" t="s">
        <v>889</v>
      </c>
      <c r="AZ1333" s="341" t="s">
        <v>890</v>
      </c>
    </row>
    <row r="1334" spans="50:52" hidden="1">
      <c r="AX1334" s="341" t="s">
        <v>2421</v>
      </c>
      <c r="AY1334" s="342" t="s">
        <v>2422</v>
      </c>
      <c r="AZ1334" s="341" t="s">
        <v>2421</v>
      </c>
    </row>
    <row r="1335" spans="50:52" hidden="1">
      <c r="AX1335" s="341" t="s">
        <v>903</v>
      </c>
      <c r="AY1335" s="342" t="s">
        <v>902</v>
      </c>
      <c r="AZ1335" s="341" t="s">
        <v>903</v>
      </c>
    </row>
    <row r="1336" spans="50:52" hidden="1">
      <c r="AX1336" s="341" t="s">
        <v>913</v>
      </c>
      <c r="AY1336" s="342" t="s">
        <v>912</v>
      </c>
      <c r="AZ1336" s="341" t="s">
        <v>913</v>
      </c>
    </row>
    <row r="1337" spans="50:52" hidden="1">
      <c r="AX1337" s="341" t="s">
        <v>925</v>
      </c>
      <c r="AY1337" s="342" t="s">
        <v>924</v>
      </c>
      <c r="AZ1337" s="341" t="s">
        <v>925</v>
      </c>
    </row>
    <row r="1338" spans="50:52" hidden="1">
      <c r="AX1338" s="341" t="s">
        <v>936</v>
      </c>
      <c r="AY1338" s="342" t="s">
        <v>935</v>
      </c>
      <c r="AZ1338" s="341" t="s">
        <v>936</v>
      </c>
    </row>
    <row r="1339" spans="50:52" hidden="1">
      <c r="AX1339" s="341" t="s">
        <v>946</v>
      </c>
      <c r="AY1339" s="342" t="s">
        <v>945</v>
      </c>
      <c r="AZ1339" s="341" t="s">
        <v>946</v>
      </c>
    </row>
    <row r="1340" spans="50:52" hidden="1">
      <c r="AX1340" s="341" t="s">
        <v>956</v>
      </c>
      <c r="AY1340" s="342" t="s">
        <v>955</v>
      </c>
      <c r="AZ1340" s="341" t="s">
        <v>956</v>
      </c>
    </row>
    <row r="1341" spans="50:52" hidden="1">
      <c r="AX1341" s="341" t="s">
        <v>965</v>
      </c>
      <c r="AY1341" s="342" t="s">
        <v>964</v>
      </c>
      <c r="AZ1341" s="341" t="s">
        <v>965</v>
      </c>
    </row>
    <row r="1342" spans="50:52" hidden="1">
      <c r="AX1342" s="341" t="s">
        <v>974</v>
      </c>
      <c r="AY1342" s="342" t="s">
        <v>973</v>
      </c>
      <c r="AZ1342" s="341" t="s">
        <v>974</v>
      </c>
    </row>
    <row r="1343" spans="50:52" hidden="1">
      <c r="AX1343" s="341" t="s">
        <v>983</v>
      </c>
      <c r="AY1343" s="342" t="s">
        <v>982</v>
      </c>
      <c r="AZ1343" s="341" t="s">
        <v>983</v>
      </c>
    </row>
    <row r="1344" spans="50:52" hidden="1">
      <c r="AX1344" s="341" t="s">
        <v>992</v>
      </c>
      <c r="AY1344" s="342" t="s">
        <v>991</v>
      </c>
      <c r="AZ1344" s="341" t="s">
        <v>992</v>
      </c>
    </row>
    <row r="1345" spans="50:52" hidden="1">
      <c r="AX1345" s="341" t="s">
        <v>1001</v>
      </c>
      <c r="AY1345" s="342" t="s">
        <v>1000</v>
      </c>
      <c r="AZ1345" s="341" t="s">
        <v>1001</v>
      </c>
    </row>
    <row r="1346" spans="50:52" hidden="1">
      <c r="AX1346" s="341" t="s">
        <v>1010</v>
      </c>
      <c r="AY1346" s="342" t="s">
        <v>1009</v>
      </c>
      <c r="AZ1346" s="341" t="s">
        <v>1010</v>
      </c>
    </row>
    <row r="1347" spans="50:52" hidden="1">
      <c r="AX1347" s="341" t="s">
        <v>1019</v>
      </c>
      <c r="AY1347" s="342" t="s">
        <v>1018</v>
      </c>
      <c r="AZ1347" s="341" t="s">
        <v>1019</v>
      </c>
    </row>
    <row r="1348" spans="50:52" hidden="1">
      <c r="AX1348" s="341" t="s">
        <v>1028</v>
      </c>
      <c r="AY1348" s="342" t="s">
        <v>1027</v>
      </c>
      <c r="AZ1348" s="341" t="s">
        <v>1028</v>
      </c>
    </row>
    <row r="1349" spans="50:52" hidden="1">
      <c r="AX1349" s="341" t="s">
        <v>1037</v>
      </c>
      <c r="AY1349" s="342" t="s">
        <v>1036</v>
      </c>
      <c r="AZ1349" s="341" t="s">
        <v>1037</v>
      </c>
    </row>
    <row r="1350" spans="50:52" hidden="1">
      <c r="AX1350" s="341" t="s">
        <v>1046</v>
      </c>
      <c r="AY1350" s="342" t="s">
        <v>1045</v>
      </c>
      <c r="AZ1350" s="341" t="s">
        <v>1046</v>
      </c>
    </row>
    <row r="1351" spans="50:52" hidden="1">
      <c r="AX1351" s="341" t="s">
        <v>1055</v>
      </c>
      <c r="AY1351" s="342" t="s">
        <v>1054</v>
      </c>
      <c r="AZ1351" s="341" t="s">
        <v>1055</v>
      </c>
    </row>
    <row r="1352" spans="50:52" hidden="1">
      <c r="AX1352" s="341" t="s">
        <v>1064</v>
      </c>
      <c r="AY1352" s="342" t="s">
        <v>1063</v>
      </c>
      <c r="AZ1352" s="341" t="s">
        <v>1064</v>
      </c>
    </row>
    <row r="1353" spans="50:52" hidden="1">
      <c r="AX1353" s="341" t="s">
        <v>1074</v>
      </c>
      <c r="AY1353" s="342" t="s">
        <v>1073</v>
      </c>
      <c r="AZ1353" s="341" t="s">
        <v>1074</v>
      </c>
    </row>
    <row r="1354" spans="50:52" hidden="1">
      <c r="AX1354" s="341" t="s">
        <v>1083</v>
      </c>
      <c r="AY1354" s="342" t="s">
        <v>1082</v>
      </c>
      <c r="AZ1354" s="341" t="s">
        <v>1083</v>
      </c>
    </row>
    <row r="1355" spans="50:52" hidden="1">
      <c r="AX1355" s="341" t="s">
        <v>1092</v>
      </c>
      <c r="AY1355" s="342" t="s">
        <v>1091</v>
      </c>
      <c r="AZ1355" s="341" t="s">
        <v>1092</v>
      </c>
    </row>
    <row r="1356" spans="50:52" hidden="1">
      <c r="AX1356" s="341" t="s">
        <v>1099</v>
      </c>
      <c r="AY1356" s="342" t="s">
        <v>1098</v>
      </c>
      <c r="AZ1356" s="341" t="s">
        <v>1099</v>
      </c>
    </row>
    <row r="1357" spans="50:52" hidden="1">
      <c r="AX1357" s="341" t="s">
        <v>1106</v>
      </c>
      <c r="AY1357" s="342" t="s">
        <v>1105</v>
      </c>
      <c r="AZ1357" s="341" t="s">
        <v>1106</v>
      </c>
    </row>
    <row r="1358" spans="50:52" hidden="1">
      <c r="AX1358" s="341" t="s">
        <v>1113</v>
      </c>
      <c r="AY1358" s="342" t="s">
        <v>1112</v>
      </c>
      <c r="AZ1358" s="341" t="s">
        <v>1113</v>
      </c>
    </row>
    <row r="1359" spans="50:52" hidden="1">
      <c r="AX1359" s="341" t="s">
        <v>1120</v>
      </c>
      <c r="AY1359" s="342" t="s">
        <v>1119</v>
      </c>
      <c r="AZ1359" s="341" t="s">
        <v>1120</v>
      </c>
    </row>
    <row r="1360" spans="50:52" hidden="1">
      <c r="AX1360" s="341" t="s">
        <v>1127</v>
      </c>
      <c r="AY1360" s="342" t="s">
        <v>1126</v>
      </c>
      <c r="AZ1360" s="341" t="s">
        <v>1127</v>
      </c>
    </row>
    <row r="1361" spans="50:52" hidden="1">
      <c r="AX1361" s="341" t="s">
        <v>1134</v>
      </c>
      <c r="AY1361" s="342" t="s">
        <v>1133</v>
      </c>
      <c r="AZ1361" s="341" t="s">
        <v>1134</v>
      </c>
    </row>
    <row r="1362" spans="50:52" hidden="1">
      <c r="AX1362" s="341" t="s">
        <v>1141</v>
      </c>
      <c r="AY1362" s="342" t="s">
        <v>1140</v>
      </c>
      <c r="AZ1362" s="341" t="s">
        <v>1141</v>
      </c>
    </row>
    <row r="1363" spans="50:52" hidden="1">
      <c r="AX1363" s="341" t="s">
        <v>1148</v>
      </c>
      <c r="AY1363" s="342" t="s">
        <v>1147</v>
      </c>
      <c r="AZ1363" s="341" t="s">
        <v>1148</v>
      </c>
    </row>
    <row r="1364" spans="50:52" hidden="1">
      <c r="AX1364" s="341" t="s">
        <v>1155</v>
      </c>
      <c r="AY1364" s="342" t="s">
        <v>1154</v>
      </c>
      <c r="AZ1364" s="341" t="s">
        <v>1155</v>
      </c>
    </row>
    <row r="1365" spans="50:52" hidden="1">
      <c r="AX1365" s="341" t="s">
        <v>1162</v>
      </c>
      <c r="AY1365" s="342" t="s">
        <v>1161</v>
      </c>
      <c r="AZ1365" s="341" t="s">
        <v>1162</v>
      </c>
    </row>
    <row r="1366" spans="50:52" hidden="1">
      <c r="AX1366" s="341" t="s">
        <v>1169</v>
      </c>
      <c r="AY1366" s="342" t="s">
        <v>1168</v>
      </c>
      <c r="AZ1366" s="341" t="s">
        <v>1169</v>
      </c>
    </row>
    <row r="1367" spans="50:52" hidden="1">
      <c r="AX1367" s="341" t="s">
        <v>1176</v>
      </c>
      <c r="AY1367" s="342" t="s">
        <v>1175</v>
      </c>
      <c r="AZ1367" s="341" t="s">
        <v>1176</v>
      </c>
    </row>
    <row r="1368" spans="50:52" hidden="1">
      <c r="AX1368" s="341" t="s">
        <v>1183</v>
      </c>
      <c r="AY1368" s="342" t="s">
        <v>1182</v>
      </c>
      <c r="AZ1368" s="341" t="s">
        <v>1183</v>
      </c>
    </row>
    <row r="1369" spans="50:52" hidden="1">
      <c r="AX1369" s="341" t="s">
        <v>1189</v>
      </c>
      <c r="AY1369" s="342" t="s">
        <v>1188</v>
      </c>
      <c r="AZ1369" s="341" t="s">
        <v>1189</v>
      </c>
    </row>
    <row r="1370" spans="50:52" hidden="1">
      <c r="AX1370" s="341" t="s">
        <v>2423</v>
      </c>
      <c r="AY1370" s="345" t="s">
        <v>2424</v>
      </c>
      <c r="AZ1370" s="341" t="s">
        <v>2423</v>
      </c>
    </row>
    <row r="1371" spans="50:52" hidden="1">
      <c r="AX1371" s="341" t="s">
        <v>2425</v>
      </c>
      <c r="AY1371" s="342" t="s">
        <v>2426</v>
      </c>
      <c r="AZ1371" s="341" t="s">
        <v>2425</v>
      </c>
    </row>
    <row r="1372" spans="50:52" hidden="1">
      <c r="AX1372" s="341" t="s">
        <v>2427</v>
      </c>
      <c r="AY1372" s="341" t="s">
        <v>2428</v>
      </c>
      <c r="AZ1372" s="341" t="s">
        <v>2427</v>
      </c>
    </row>
    <row r="1373" spans="50:52" hidden="1">
      <c r="AX1373" s="341" t="s">
        <v>2429</v>
      </c>
      <c r="AY1373" s="341" t="s">
        <v>2430</v>
      </c>
      <c r="AZ1373" s="341" t="s">
        <v>2429</v>
      </c>
    </row>
    <row r="1374" spans="50:52" hidden="1">
      <c r="AX1374" s="341" t="s">
        <v>2431</v>
      </c>
      <c r="AY1374" s="341" t="s">
        <v>2432</v>
      </c>
      <c r="AZ1374" s="341" t="s">
        <v>2431</v>
      </c>
    </row>
    <row r="1375" spans="50:52" hidden="1">
      <c r="AX1375" s="341" t="s">
        <v>2433</v>
      </c>
      <c r="AY1375" s="341" t="s">
        <v>2434</v>
      </c>
      <c r="AZ1375" s="341" t="s">
        <v>2433</v>
      </c>
    </row>
    <row r="1376" spans="50:52" hidden="1">
      <c r="AX1376" s="341" t="s">
        <v>2435</v>
      </c>
      <c r="AY1376" s="341" t="s">
        <v>2436</v>
      </c>
      <c r="AZ1376" s="341" t="s">
        <v>2435</v>
      </c>
    </row>
    <row r="1377" spans="50:52" hidden="1">
      <c r="AX1377" s="341" t="s">
        <v>2437</v>
      </c>
      <c r="AY1377" s="341" t="s">
        <v>2438</v>
      </c>
      <c r="AZ1377" s="341" t="s">
        <v>2437</v>
      </c>
    </row>
    <row r="1378" spans="50:52" hidden="1">
      <c r="AX1378" s="341" t="s">
        <v>2439</v>
      </c>
      <c r="AY1378" s="341" t="s">
        <v>2440</v>
      </c>
      <c r="AZ1378" s="341" t="s">
        <v>2439</v>
      </c>
    </row>
    <row r="1379" spans="50:52" hidden="1">
      <c r="AX1379" s="341" t="s">
        <v>2441</v>
      </c>
      <c r="AY1379" s="341" t="s">
        <v>2442</v>
      </c>
      <c r="AZ1379" s="341" t="s">
        <v>2441</v>
      </c>
    </row>
    <row r="1380" spans="50:52" hidden="1">
      <c r="AX1380" s="341" t="s">
        <v>2443</v>
      </c>
      <c r="AY1380" s="341" t="s">
        <v>2444</v>
      </c>
      <c r="AZ1380" s="341" t="s">
        <v>2443</v>
      </c>
    </row>
    <row r="1381" spans="50:52" hidden="1">
      <c r="AX1381" s="341" t="s">
        <v>2445</v>
      </c>
      <c r="AY1381" s="341" t="s">
        <v>2446</v>
      </c>
      <c r="AZ1381" s="341" t="s">
        <v>2445</v>
      </c>
    </row>
    <row r="1382" spans="50:52" hidden="1">
      <c r="AX1382" s="341" t="s">
        <v>2447</v>
      </c>
      <c r="AY1382" s="341" t="s">
        <v>2448</v>
      </c>
      <c r="AZ1382" s="341" t="s">
        <v>2447</v>
      </c>
    </row>
    <row r="1383" spans="50:52" hidden="1">
      <c r="AX1383" s="341" t="s">
        <v>2449</v>
      </c>
      <c r="AY1383" s="341" t="s">
        <v>2450</v>
      </c>
      <c r="AZ1383" s="341" t="s">
        <v>2449</v>
      </c>
    </row>
    <row r="1384" spans="50:52" hidden="1">
      <c r="AX1384" s="341" t="s">
        <v>2451</v>
      </c>
      <c r="AY1384" s="341" t="s">
        <v>2452</v>
      </c>
      <c r="AZ1384" s="341" t="s">
        <v>2451</v>
      </c>
    </row>
    <row r="1385" spans="50:52" hidden="1">
      <c r="AX1385" s="341" t="s">
        <v>2453</v>
      </c>
      <c r="AY1385" s="341" t="s">
        <v>2454</v>
      </c>
      <c r="AZ1385" s="341" t="s">
        <v>2453</v>
      </c>
    </row>
    <row r="1386" spans="50:52" hidden="1">
      <c r="AX1386" s="341" t="s">
        <v>2455</v>
      </c>
      <c r="AY1386" s="341" t="s">
        <v>2456</v>
      </c>
      <c r="AZ1386" s="341" t="s">
        <v>2455</v>
      </c>
    </row>
    <row r="1387" spans="50:52" hidden="1">
      <c r="AX1387" s="341" t="s">
        <v>2457</v>
      </c>
      <c r="AY1387" s="341" t="s">
        <v>2458</v>
      </c>
      <c r="AZ1387" s="341" t="s">
        <v>2457</v>
      </c>
    </row>
    <row r="1388" spans="50:52" hidden="1">
      <c r="AX1388" s="341" t="s">
        <v>2459</v>
      </c>
      <c r="AY1388" s="341" t="s">
        <v>2460</v>
      </c>
      <c r="AZ1388" s="341" t="s">
        <v>2459</v>
      </c>
    </row>
    <row r="1389" spans="50:52" hidden="1">
      <c r="AX1389" s="341" t="s">
        <v>2461</v>
      </c>
      <c r="AY1389" s="341" t="s">
        <v>2462</v>
      </c>
      <c r="AZ1389" s="341" t="s">
        <v>2461</v>
      </c>
    </row>
    <row r="1390" spans="50:52" hidden="1">
      <c r="AX1390" s="341" t="s">
        <v>2463</v>
      </c>
      <c r="AY1390" s="342" t="s">
        <v>2464</v>
      </c>
      <c r="AZ1390" s="341" t="s">
        <v>2463</v>
      </c>
    </row>
    <row r="1391" spans="50:52" hidden="1">
      <c r="AX1391" s="341" t="s">
        <v>2465</v>
      </c>
      <c r="AY1391" s="341" t="s">
        <v>2466</v>
      </c>
      <c r="AZ1391" s="341" t="s">
        <v>2465</v>
      </c>
    </row>
    <row r="1392" spans="50:52" hidden="1">
      <c r="AX1392" s="341" t="s">
        <v>2467</v>
      </c>
      <c r="AY1392" s="341" t="s">
        <v>2468</v>
      </c>
      <c r="AZ1392" s="341" t="s">
        <v>2467</v>
      </c>
    </row>
    <row r="1393" spans="50:52" hidden="1">
      <c r="AX1393" s="341" t="s">
        <v>2469</v>
      </c>
      <c r="AY1393" s="341" t="s">
        <v>2470</v>
      </c>
      <c r="AZ1393" s="341" t="s">
        <v>2469</v>
      </c>
    </row>
    <row r="1394" spans="50:52" hidden="1">
      <c r="AX1394" s="341" t="s">
        <v>2471</v>
      </c>
      <c r="AY1394" s="341" t="s">
        <v>2472</v>
      </c>
      <c r="AZ1394" s="341" t="s">
        <v>2471</v>
      </c>
    </row>
    <row r="1395" spans="50:52" hidden="1">
      <c r="AX1395" s="341" t="s">
        <v>2473</v>
      </c>
      <c r="AY1395" s="341" t="s">
        <v>2474</v>
      </c>
      <c r="AZ1395" s="341" t="s">
        <v>2473</v>
      </c>
    </row>
    <row r="1396" spans="50:52" hidden="1">
      <c r="AX1396" s="341" t="s">
        <v>2475</v>
      </c>
      <c r="AY1396" s="341" t="s">
        <v>2476</v>
      </c>
      <c r="AZ1396" s="341" t="s">
        <v>2475</v>
      </c>
    </row>
    <row r="1397" spans="50:52" hidden="1">
      <c r="AX1397" s="341" t="s">
        <v>2477</v>
      </c>
      <c r="AY1397" s="341" t="s">
        <v>2478</v>
      </c>
      <c r="AZ1397" s="341" t="s">
        <v>2477</v>
      </c>
    </row>
    <row r="1398" spans="50:52" hidden="1">
      <c r="AX1398" s="341" t="s">
        <v>2479</v>
      </c>
      <c r="AY1398" s="342" t="s">
        <v>2480</v>
      </c>
      <c r="AZ1398" s="341" t="s">
        <v>2479</v>
      </c>
    </row>
    <row r="1399" spans="50:52" hidden="1">
      <c r="AX1399" s="341" t="s">
        <v>2481</v>
      </c>
      <c r="AY1399" s="341" t="s">
        <v>2482</v>
      </c>
      <c r="AZ1399" s="341" t="s">
        <v>2481</v>
      </c>
    </row>
    <row r="1400" spans="50:52" hidden="1">
      <c r="AX1400" s="341" t="s">
        <v>2483</v>
      </c>
      <c r="AY1400" s="341" t="s">
        <v>2484</v>
      </c>
      <c r="AZ1400" s="341" t="s">
        <v>2483</v>
      </c>
    </row>
    <row r="1401" spans="50:52" hidden="1">
      <c r="AX1401" s="341" t="s">
        <v>2485</v>
      </c>
      <c r="AY1401" s="341" t="s">
        <v>2486</v>
      </c>
      <c r="AZ1401" s="341" t="s">
        <v>2485</v>
      </c>
    </row>
    <row r="1402" spans="50:52" hidden="1">
      <c r="AX1402" s="341" t="s">
        <v>2487</v>
      </c>
      <c r="AY1402" s="342" t="s">
        <v>2488</v>
      </c>
      <c r="AZ1402" s="341" t="s">
        <v>2487</v>
      </c>
    </row>
    <row r="1403" spans="50:52" hidden="1">
      <c r="AX1403" s="341" t="s">
        <v>2489</v>
      </c>
      <c r="AY1403" s="342" t="s">
        <v>2490</v>
      </c>
      <c r="AZ1403" s="341" t="s">
        <v>2489</v>
      </c>
    </row>
    <row r="1404" spans="50:52" hidden="1">
      <c r="AX1404" s="341" t="s">
        <v>2491</v>
      </c>
      <c r="AY1404" s="342" t="s">
        <v>2492</v>
      </c>
      <c r="AZ1404" s="341" t="s">
        <v>2491</v>
      </c>
    </row>
    <row r="1405" spans="50:52" hidden="1">
      <c r="AX1405" s="341" t="s">
        <v>2493</v>
      </c>
      <c r="AY1405" s="342" t="s">
        <v>2494</v>
      </c>
      <c r="AZ1405" s="341" t="s">
        <v>2493</v>
      </c>
    </row>
    <row r="1406" spans="50:52" hidden="1">
      <c r="AX1406" s="341" t="s">
        <v>2495</v>
      </c>
      <c r="AY1406" s="342" t="s">
        <v>2496</v>
      </c>
      <c r="AZ1406" s="341" t="s">
        <v>2495</v>
      </c>
    </row>
    <row r="1407" spans="50:52" hidden="1">
      <c r="AX1407" s="341" t="s">
        <v>2497</v>
      </c>
      <c r="AY1407" s="342" t="s">
        <v>2498</v>
      </c>
      <c r="AZ1407" s="341" t="s">
        <v>2497</v>
      </c>
    </row>
    <row r="1408" spans="50:52" hidden="1">
      <c r="AX1408" s="341" t="s">
        <v>2499</v>
      </c>
      <c r="AY1408" s="342" t="s">
        <v>2500</v>
      </c>
      <c r="AZ1408" s="341" t="s">
        <v>2499</v>
      </c>
    </row>
    <row r="1409" spans="50:52" hidden="1">
      <c r="AX1409" s="341" t="s">
        <v>2501</v>
      </c>
      <c r="AY1409" s="342" t="s">
        <v>2502</v>
      </c>
      <c r="AZ1409" s="341" t="s">
        <v>2501</v>
      </c>
    </row>
    <row r="1410" spans="50:52" hidden="1">
      <c r="AX1410" s="341" t="s">
        <v>2503</v>
      </c>
      <c r="AY1410" s="342" t="s">
        <v>2504</v>
      </c>
      <c r="AZ1410" s="341" t="s">
        <v>2503</v>
      </c>
    </row>
    <row r="1411" spans="50:52" hidden="1">
      <c r="AX1411" s="341" t="s">
        <v>2505</v>
      </c>
      <c r="AY1411" s="342" t="s">
        <v>2506</v>
      </c>
      <c r="AZ1411" s="341" t="s">
        <v>2505</v>
      </c>
    </row>
    <row r="1412" spans="50:52" hidden="1">
      <c r="AX1412" s="341" t="s">
        <v>2507</v>
      </c>
      <c r="AY1412" s="342" t="s">
        <v>2508</v>
      </c>
      <c r="AZ1412" s="341" t="s">
        <v>2507</v>
      </c>
    </row>
    <row r="1413" spans="50:52" hidden="1">
      <c r="AX1413" s="341" t="s">
        <v>2509</v>
      </c>
      <c r="AY1413" s="342" t="s">
        <v>2510</v>
      </c>
      <c r="AZ1413" s="341" t="s">
        <v>2509</v>
      </c>
    </row>
    <row r="1414" spans="50:52" hidden="1">
      <c r="AX1414" s="341" t="s">
        <v>2511</v>
      </c>
      <c r="AY1414" s="342" t="s">
        <v>2512</v>
      </c>
      <c r="AZ1414" s="341" t="s">
        <v>2511</v>
      </c>
    </row>
    <row r="1415" spans="50:52" hidden="1">
      <c r="AX1415" s="341" t="s">
        <v>2513</v>
      </c>
      <c r="AY1415" s="342" t="s">
        <v>2514</v>
      </c>
      <c r="AZ1415" s="341" t="s">
        <v>2513</v>
      </c>
    </row>
    <row r="1416" spans="50:52" hidden="1">
      <c r="AX1416" s="341" t="s">
        <v>2515</v>
      </c>
      <c r="AY1416" s="342" t="s">
        <v>2516</v>
      </c>
      <c r="AZ1416" s="341" t="s">
        <v>2515</v>
      </c>
    </row>
    <row r="1417" spans="50:52" hidden="1">
      <c r="AX1417" s="341" t="s">
        <v>2517</v>
      </c>
      <c r="AY1417" s="342" t="s">
        <v>2518</v>
      </c>
      <c r="AZ1417" s="341" t="s">
        <v>2517</v>
      </c>
    </row>
    <row r="1418" spans="50:52" hidden="1">
      <c r="AX1418" s="341" t="s">
        <v>2519</v>
      </c>
      <c r="AY1418" s="342" t="s">
        <v>2520</v>
      </c>
      <c r="AZ1418" s="341" t="s">
        <v>2519</v>
      </c>
    </row>
    <row r="1419" spans="50:52" hidden="1">
      <c r="AX1419" s="341" t="s">
        <v>2521</v>
      </c>
      <c r="AY1419" s="342" t="s">
        <v>2522</v>
      </c>
      <c r="AZ1419" s="341" t="s">
        <v>2521</v>
      </c>
    </row>
    <row r="1420" spans="50:52" hidden="1">
      <c r="AX1420" s="341" t="s">
        <v>2523</v>
      </c>
      <c r="AY1420" s="342" t="s">
        <v>2524</v>
      </c>
      <c r="AZ1420" s="341" t="s">
        <v>2523</v>
      </c>
    </row>
    <row r="1421" spans="50:52" hidden="1">
      <c r="AX1421" s="341" t="s">
        <v>2525</v>
      </c>
      <c r="AY1421" s="342" t="s">
        <v>2526</v>
      </c>
      <c r="AZ1421" s="341" t="s">
        <v>2525</v>
      </c>
    </row>
    <row r="1422" spans="50:52" hidden="1">
      <c r="AX1422" s="341" t="s">
        <v>2527</v>
      </c>
      <c r="AY1422" s="342" t="s">
        <v>2528</v>
      </c>
      <c r="AZ1422" s="341" t="s">
        <v>2527</v>
      </c>
    </row>
    <row r="1423" spans="50:52" hidden="1">
      <c r="AX1423" s="341" t="s">
        <v>2529</v>
      </c>
      <c r="AY1423" s="342" t="s">
        <v>2530</v>
      </c>
      <c r="AZ1423" s="341" t="s">
        <v>2529</v>
      </c>
    </row>
    <row r="1424" spans="50:52" hidden="1">
      <c r="AX1424" s="341" t="s">
        <v>2531</v>
      </c>
      <c r="AY1424" s="342" t="s">
        <v>2532</v>
      </c>
      <c r="AZ1424" s="341" t="s">
        <v>2531</v>
      </c>
    </row>
    <row r="1425" spans="50:52" hidden="1">
      <c r="AX1425" s="341" t="s">
        <v>2533</v>
      </c>
      <c r="AY1425" s="342" t="s">
        <v>2534</v>
      </c>
      <c r="AZ1425" s="341" t="s">
        <v>2533</v>
      </c>
    </row>
    <row r="1426" spans="50:52" hidden="1">
      <c r="AX1426" s="341" t="s">
        <v>2535</v>
      </c>
      <c r="AY1426" s="342" t="s">
        <v>2536</v>
      </c>
      <c r="AZ1426" s="341" t="s">
        <v>2535</v>
      </c>
    </row>
    <row r="1427" spans="50:52" hidden="1">
      <c r="AX1427" s="341" t="s">
        <v>2537</v>
      </c>
      <c r="AY1427" s="342" t="s">
        <v>2538</v>
      </c>
      <c r="AZ1427" s="341" t="s">
        <v>2537</v>
      </c>
    </row>
    <row r="1428" spans="50:52" hidden="1">
      <c r="AX1428" s="341" t="s">
        <v>2539</v>
      </c>
      <c r="AY1428" s="342" t="s">
        <v>2540</v>
      </c>
      <c r="AZ1428" s="341" t="s">
        <v>2539</v>
      </c>
    </row>
    <row r="1429" spans="50:52" hidden="1">
      <c r="AX1429" s="341" t="s">
        <v>2541</v>
      </c>
      <c r="AY1429" s="342" t="s">
        <v>2542</v>
      </c>
      <c r="AZ1429" s="341" t="s">
        <v>2541</v>
      </c>
    </row>
    <row r="1430" spans="50:52" hidden="1">
      <c r="AX1430" s="341" t="s">
        <v>2543</v>
      </c>
      <c r="AY1430" s="342" t="s">
        <v>2544</v>
      </c>
      <c r="AZ1430" s="341" t="s">
        <v>2543</v>
      </c>
    </row>
    <row r="1431" spans="50:52" hidden="1">
      <c r="AX1431" s="341" t="s">
        <v>2545</v>
      </c>
      <c r="AY1431" s="342" t="s">
        <v>2546</v>
      </c>
      <c r="AZ1431" s="341" t="s">
        <v>2545</v>
      </c>
    </row>
    <row r="1432" spans="50:52" hidden="1">
      <c r="AX1432" s="341" t="s">
        <v>2547</v>
      </c>
      <c r="AY1432" s="345" t="s">
        <v>2548</v>
      </c>
      <c r="AZ1432" s="341" t="s">
        <v>2547</v>
      </c>
    </row>
    <row r="1433" spans="50:52" hidden="1">
      <c r="AX1433" s="341" t="s">
        <v>2549</v>
      </c>
      <c r="AY1433" s="342" t="s">
        <v>2550</v>
      </c>
      <c r="AZ1433" s="341" t="s">
        <v>2549</v>
      </c>
    </row>
    <row r="1434" spans="50:52" hidden="1">
      <c r="AX1434" s="341" t="s">
        <v>2551</v>
      </c>
      <c r="AY1434" s="341" t="s">
        <v>2552</v>
      </c>
      <c r="AZ1434" s="341" t="s">
        <v>2551</v>
      </c>
    </row>
    <row r="1435" spans="50:52" hidden="1">
      <c r="AX1435" s="341" t="s">
        <v>2553</v>
      </c>
      <c r="AY1435" s="341" t="s">
        <v>2554</v>
      </c>
      <c r="AZ1435" s="341" t="s">
        <v>2553</v>
      </c>
    </row>
    <row r="1436" spans="50:52" hidden="1">
      <c r="AX1436" s="341" t="s">
        <v>2555</v>
      </c>
      <c r="AY1436" s="341" t="s">
        <v>2556</v>
      </c>
      <c r="AZ1436" s="341" t="s">
        <v>2555</v>
      </c>
    </row>
    <row r="1437" spans="50:52" hidden="1">
      <c r="AX1437" s="341" t="s">
        <v>2557</v>
      </c>
      <c r="AY1437" s="341" t="s">
        <v>2558</v>
      </c>
      <c r="AZ1437" s="341" t="s">
        <v>2557</v>
      </c>
    </row>
    <row r="1438" spans="50:52" hidden="1">
      <c r="AX1438" s="341" t="s">
        <v>2559</v>
      </c>
      <c r="AY1438" s="341" t="s">
        <v>2560</v>
      </c>
      <c r="AZ1438" s="341" t="s">
        <v>2559</v>
      </c>
    </row>
    <row r="1439" spans="50:52" hidden="1">
      <c r="AX1439" s="341" t="s">
        <v>2561</v>
      </c>
      <c r="AY1439" s="341" t="s">
        <v>2562</v>
      </c>
      <c r="AZ1439" s="341" t="s">
        <v>2561</v>
      </c>
    </row>
    <row r="1440" spans="50:52" hidden="1">
      <c r="AX1440" s="341" t="s">
        <v>2563</v>
      </c>
      <c r="AY1440" s="341" t="s">
        <v>2564</v>
      </c>
      <c r="AZ1440" s="341" t="s">
        <v>2563</v>
      </c>
    </row>
    <row r="1441" spans="50:52" hidden="1">
      <c r="AX1441" s="341" t="s">
        <v>2565</v>
      </c>
      <c r="AY1441" s="341" t="s">
        <v>2566</v>
      </c>
      <c r="AZ1441" s="341" t="s">
        <v>2565</v>
      </c>
    </row>
    <row r="1442" spans="50:52" hidden="1">
      <c r="AX1442" s="341" t="s">
        <v>2567</v>
      </c>
      <c r="AY1442" s="342" t="s">
        <v>2568</v>
      </c>
      <c r="AZ1442" s="341" t="s">
        <v>2567</v>
      </c>
    </row>
    <row r="1443" spans="50:52" hidden="1">
      <c r="AX1443" s="341" t="s">
        <v>2569</v>
      </c>
      <c r="AY1443" s="342" t="s">
        <v>2570</v>
      </c>
      <c r="AZ1443" s="341" t="s">
        <v>2569</v>
      </c>
    </row>
    <row r="1444" spans="50:52" hidden="1">
      <c r="AX1444" s="341" t="s">
        <v>2571</v>
      </c>
      <c r="AY1444" s="342" t="s">
        <v>2572</v>
      </c>
      <c r="AZ1444" s="341" t="s">
        <v>2571</v>
      </c>
    </row>
    <row r="1445" spans="50:52" hidden="1">
      <c r="AX1445" s="341" t="s">
        <v>2573</v>
      </c>
      <c r="AY1445" s="342" t="s">
        <v>2574</v>
      </c>
      <c r="AZ1445" s="341" t="s">
        <v>2573</v>
      </c>
    </row>
    <row r="1446" spans="50:52" hidden="1">
      <c r="AX1446" s="341" t="s">
        <v>2575</v>
      </c>
      <c r="AY1446" s="342" t="s">
        <v>2576</v>
      </c>
      <c r="AZ1446" s="341" t="s">
        <v>2575</v>
      </c>
    </row>
    <row r="1447" spans="50:52" hidden="1">
      <c r="AX1447" s="341" t="s">
        <v>2577</v>
      </c>
      <c r="AY1447" s="342" t="s">
        <v>2578</v>
      </c>
      <c r="AZ1447" s="341" t="s">
        <v>2577</v>
      </c>
    </row>
    <row r="1448" spans="50:52" hidden="1">
      <c r="AX1448" s="341" t="s">
        <v>2579</v>
      </c>
      <c r="AY1448" s="342" t="s">
        <v>2580</v>
      </c>
      <c r="AZ1448" s="341" t="s">
        <v>2579</v>
      </c>
    </row>
    <row r="1449" spans="50:52" hidden="1">
      <c r="AX1449" s="341" t="s">
        <v>2581</v>
      </c>
      <c r="AY1449" s="342" t="s">
        <v>2582</v>
      </c>
      <c r="AZ1449" s="341" t="s">
        <v>2581</v>
      </c>
    </row>
    <row r="1450" spans="50:52" hidden="1">
      <c r="AX1450" s="341" t="s">
        <v>2583</v>
      </c>
      <c r="AY1450" s="342" t="s">
        <v>2584</v>
      </c>
      <c r="AZ1450" s="341" t="s">
        <v>2583</v>
      </c>
    </row>
    <row r="1451" spans="50:52" hidden="1">
      <c r="AX1451" s="341" t="s">
        <v>2585</v>
      </c>
      <c r="AY1451" s="342" t="s">
        <v>2586</v>
      </c>
      <c r="AZ1451" s="341" t="s">
        <v>2585</v>
      </c>
    </row>
    <row r="1452" spans="50:52" hidden="1">
      <c r="AX1452" s="341" t="s">
        <v>2587</v>
      </c>
      <c r="AY1452" s="342" t="s">
        <v>2588</v>
      </c>
      <c r="AZ1452" s="341" t="s">
        <v>2587</v>
      </c>
    </row>
    <row r="1453" spans="50:52" hidden="1">
      <c r="AX1453" s="341" t="s">
        <v>2589</v>
      </c>
      <c r="AY1453" s="342" t="s">
        <v>2590</v>
      </c>
      <c r="AZ1453" s="341" t="s">
        <v>2589</v>
      </c>
    </row>
    <row r="1454" spans="50:52" hidden="1">
      <c r="AX1454" s="341" t="s">
        <v>2591</v>
      </c>
      <c r="AY1454" s="342" t="s">
        <v>2592</v>
      </c>
      <c r="AZ1454" s="341" t="s">
        <v>2591</v>
      </c>
    </row>
    <row r="1455" spans="50:52" hidden="1">
      <c r="AX1455" s="341" t="s">
        <v>2593</v>
      </c>
      <c r="AY1455" s="342" t="s">
        <v>2594</v>
      </c>
      <c r="AZ1455" s="341" t="s">
        <v>2593</v>
      </c>
    </row>
    <row r="1456" spans="50:52" hidden="1">
      <c r="AX1456" s="341" t="s">
        <v>2595</v>
      </c>
      <c r="AY1456" s="342" t="s">
        <v>2596</v>
      </c>
      <c r="AZ1456" s="341" t="s">
        <v>2595</v>
      </c>
    </row>
    <row r="1457" spans="50:52" hidden="1">
      <c r="AX1457" s="341" t="s">
        <v>2597</v>
      </c>
      <c r="AY1457" s="342" t="s">
        <v>2598</v>
      </c>
      <c r="AZ1457" s="341" t="s">
        <v>2597</v>
      </c>
    </row>
    <row r="1458" spans="50:52" hidden="1">
      <c r="AX1458" s="341" t="s">
        <v>2599</v>
      </c>
      <c r="AY1458" s="342" t="s">
        <v>2600</v>
      </c>
      <c r="AZ1458" s="341" t="s">
        <v>2599</v>
      </c>
    </row>
    <row r="1459" spans="50:52" hidden="1">
      <c r="AX1459" s="341" t="s">
        <v>2601</v>
      </c>
      <c r="AY1459" s="342" t="s">
        <v>2602</v>
      </c>
      <c r="AZ1459" s="341" t="s">
        <v>2601</v>
      </c>
    </row>
    <row r="1460" spans="50:52" hidden="1">
      <c r="AX1460" s="341" t="s">
        <v>2603</v>
      </c>
      <c r="AY1460" s="342" t="s">
        <v>2604</v>
      </c>
      <c r="AZ1460" s="341" t="s">
        <v>2603</v>
      </c>
    </row>
    <row r="1461" spans="50:52" hidden="1">
      <c r="AX1461" s="341" t="s">
        <v>2605</v>
      </c>
      <c r="AY1461" s="342" t="s">
        <v>2606</v>
      </c>
      <c r="AZ1461" s="341" t="s">
        <v>2605</v>
      </c>
    </row>
    <row r="1462" spans="50:52" hidden="1">
      <c r="AX1462" s="341" t="s">
        <v>2607</v>
      </c>
      <c r="AY1462" s="342" t="s">
        <v>2608</v>
      </c>
      <c r="AZ1462" s="341" t="s">
        <v>2607</v>
      </c>
    </row>
    <row r="1463" spans="50:52" hidden="1">
      <c r="AX1463" s="341" t="s">
        <v>2609</v>
      </c>
      <c r="AY1463" s="342" t="s">
        <v>2610</v>
      </c>
      <c r="AZ1463" s="341" t="s">
        <v>2609</v>
      </c>
    </row>
    <row r="1464" spans="50:52" hidden="1">
      <c r="AX1464" s="341" t="s">
        <v>2611</v>
      </c>
      <c r="AY1464" s="342" t="s">
        <v>2612</v>
      </c>
      <c r="AZ1464" s="341" t="s">
        <v>2611</v>
      </c>
    </row>
    <row r="1465" spans="50:52" hidden="1">
      <c r="AX1465" s="341" t="s">
        <v>2613</v>
      </c>
      <c r="AY1465" s="342" t="s">
        <v>2614</v>
      </c>
      <c r="AZ1465" s="341" t="s">
        <v>2613</v>
      </c>
    </row>
    <row r="1466" spans="50:52" hidden="1">
      <c r="AX1466" s="341" t="s">
        <v>2615</v>
      </c>
      <c r="AY1466" s="342" t="s">
        <v>2616</v>
      </c>
      <c r="AZ1466" s="341" t="s">
        <v>2615</v>
      </c>
    </row>
    <row r="1467" spans="50:52" hidden="1">
      <c r="AX1467" s="341" t="s">
        <v>2617</v>
      </c>
      <c r="AY1467" s="342" t="s">
        <v>2618</v>
      </c>
      <c r="AZ1467" s="341" t="s">
        <v>2617</v>
      </c>
    </row>
    <row r="1468" spans="50:52" hidden="1">
      <c r="AX1468" s="341" t="s">
        <v>2619</v>
      </c>
      <c r="AY1468" s="342" t="s">
        <v>2620</v>
      </c>
      <c r="AZ1468" s="341" t="s">
        <v>2619</v>
      </c>
    </row>
    <row r="1469" spans="50:52" hidden="1">
      <c r="AX1469" s="341" t="s">
        <v>2621</v>
      </c>
      <c r="AY1469" s="342" t="s">
        <v>2622</v>
      </c>
      <c r="AZ1469" s="341" t="s">
        <v>2621</v>
      </c>
    </row>
    <row r="1470" spans="50:52" hidden="1">
      <c r="AX1470" s="341" t="s">
        <v>2623</v>
      </c>
      <c r="AY1470" s="342" t="s">
        <v>2624</v>
      </c>
      <c r="AZ1470" s="341" t="s">
        <v>2623</v>
      </c>
    </row>
    <row r="1471" spans="50:52" hidden="1">
      <c r="AX1471" s="341" t="s">
        <v>2625</v>
      </c>
      <c r="AY1471" s="345" t="s">
        <v>2626</v>
      </c>
      <c r="AZ1471" s="341" t="s">
        <v>2625</v>
      </c>
    </row>
    <row r="1472" spans="50:52" hidden="1">
      <c r="AX1472" s="341" t="s">
        <v>2627</v>
      </c>
      <c r="AY1472" s="342" t="s">
        <v>2628</v>
      </c>
      <c r="AZ1472" s="341" t="s">
        <v>2627</v>
      </c>
    </row>
    <row r="1473" spans="50:52" hidden="1">
      <c r="AX1473" s="341" t="s">
        <v>2629</v>
      </c>
      <c r="AY1473" s="342" t="s">
        <v>2630</v>
      </c>
      <c r="AZ1473" s="341" t="s">
        <v>2629</v>
      </c>
    </row>
    <row r="1474" spans="50:52" hidden="1">
      <c r="AX1474" s="341" t="s">
        <v>2631</v>
      </c>
      <c r="AY1474" s="342" t="s">
        <v>2632</v>
      </c>
      <c r="AZ1474" s="341" t="s">
        <v>2631</v>
      </c>
    </row>
    <row r="1475" spans="50:52" hidden="1">
      <c r="AX1475" s="341" t="s">
        <v>2633</v>
      </c>
      <c r="AY1475" s="342" t="s">
        <v>2634</v>
      </c>
      <c r="AZ1475" s="341" t="s">
        <v>2633</v>
      </c>
    </row>
    <row r="1476" spans="50:52" hidden="1">
      <c r="AX1476" s="341" t="s">
        <v>2635</v>
      </c>
      <c r="AY1476" s="342" t="s">
        <v>2636</v>
      </c>
      <c r="AZ1476" s="341" t="s">
        <v>2635</v>
      </c>
    </row>
    <row r="1477" spans="50:52" hidden="1">
      <c r="AX1477" s="341" t="s">
        <v>2637</v>
      </c>
      <c r="AY1477" s="342" t="s">
        <v>2638</v>
      </c>
      <c r="AZ1477" s="341" t="s">
        <v>2637</v>
      </c>
    </row>
    <row r="1478" spans="50:52" hidden="1">
      <c r="AX1478" s="341" t="s">
        <v>2639</v>
      </c>
      <c r="AY1478" s="342" t="s">
        <v>2640</v>
      </c>
      <c r="AZ1478" s="341" t="s">
        <v>2639</v>
      </c>
    </row>
    <row r="1479" spans="50:52" hidden="1">
      <c r="AX1479" s="341" t="s">
        <v>2641</v>
      </c>
      <c r="AY1479" s="342" t="s">
        <v>2642</v>
      </c>
      <c r="AZ1479" s="341" t="s">
        <v>2641</v>
      </c>
    </row>
    <row r="1480" spans="50:52" hidden="1">
      <c r="AX1480" s="341" t="s">
        <v>2643</v>
      </c>
      <c r="AY1480" s="342" t="s">
        <v>2644</v>
      </c>
      <c r="AZ1480" s="341" t="s">
        <v>2643</v>
      </c>
    </row>
    <row r="1481" spans="50:52" hidden="1">
      <c r="AX1481" s="341" t="s">
        <v>2645</v>
      </c>
      <c r="AY1481" s="342" t="s">
        <v>2646</v>
      </c>
      <c r="AZ1481" s="341" t="s">
        <v>2645</v>
      </c>
    </row>
    <row r="1482" spans="50:52" hidden="1">
      <c r="AX1482" s="341" t="s">
        <v>2647</v>
      </c>
      <c r="AY1482" s="342" t="s">
        <v>2648</v>
      </c>
      <c r="AZ1482" s="341" t="s">
        <v>2647</v>
      </c>
    </row>
    <row r="1483" spans="50:52" hidden="1">
      <c r="AX1483" s="341" t="s">
        <v>2649</v>
      </c>
      <c r="AY1483" s="342" t="s">
        <v>2650</v>
      </c>
      <c r="AZ1483" s="341" t="s">
        <v>2649</v>
      </c>
    </row>
    <row r="1484" spans="50:52" hidden="1">
      <c r="AX1484" s="341" t="s">
        <v>2651</v>
      </c>
      <c r="AY1484" s="342" t="s">
        <v>2652</v>
      </c>
      <c r="AZ1484" s="341" t="s">
        <v>2651</v>
      </c>
    </row>
    <row r="1485" spans="50:52" hidden="1">
      <c r="AX1485" s="341" t="s">
        <v>2653</v>
      </c>
      <c r="AY1485" s="342" t="s">
        <v>2654</v>
      </c>
      <c r="AZ1485" s="341" t="s">
        <v>2653</v>
      </c>
    </row>
    <row r="1486" spans="50:52" hidden="1">
      <c r="AX1486" s="341" t="s">
        <v>2655</v>
      </c>
      <c r="AY1486" s="342" t="s">
        <v>1785</v>
      </c>
      <c r="AZ1486" s="341" t="s">
        <v>2655</v>
      </c>
    </row>
    <row r="1487" spans="50:52" hidden="1">
      <c r="AX1487" s="341" t="s">
        <v>2656</v>
      </c>
      <c r="AY1487" s="345" t="s">
        <v>2657</v>
      </c>
      <c r="AZ1487" s="341" t="s">
        <v>2656</v>
      </c>
    </row>
    <row r="1488" spans="50:52" hidden="1">
      <c r="AX1488" s="341" t="s">
        <v>2658</v>
      </c>
      <c r="AY1488" s="342" t="s">
        <v>2659</v>
      </c>
      <c r="AZ1488" s="341" t="s">
        <v>2658</v>
      </c>
    </row>
    <row r="1489" spans="50:52" hidden="1">
      <c r="AX1489" s="341" t="s">
        <v>2660</v>
      </c>
      <c r="AY1489" s="342" t="s">
        <v>2661</v>
      </c>
      <c r="AZ1489" s="341" t="s">
        <v>2660</v>
      </c>
    </row>
    <row r="1490" spans="50:52" hidden="1">
      <c r="AX1490" s="341" t="s">
        <v>2662</v>
      </c>
      <c r="AY1490" s="342" t="s">
        <v>2663</v>
      </c>
      <c r="AZ1490" s="341" t="s">
        <v>2662</v>
      </c>
    </row>
    <row r="1491" spans="50:52" hidden="1">
      <c r="AX1491" s="341" t="s">
        <v>2664</v>
      </c>
      <c r="AY1491" s="342" t="s">
        <v>2665</v>
      </c>
      <c r="AZ1491" s="341" t="s">
        <v>2664</v>
      </c>
    </row>
    <row r="1492" spans="50:52" hidden="1">
      <c r="AX1492" s="341" t="s">
        <v>2666</v>
      </c>
      <c r="AY1492" s="342" t="s">
        <v>2667</v>
      </c>
      <c r="AZ1492" s="341" t="s">
        <v>2666</v>
      </c>
    </row>
    <row r="1493" spans="50:52" hidden="1">
      <c r="AX1493" s="341" t="s">
        <v>2668</v>
      </c>
      <c r="AY1493" s="342" t="s">
        <v>2669</v>
      </c>
      <c r="AZ1493" s="341" t="s">
        <v>2668</v>
      </c>
    </row>
    <row r="1494" spans="50:52" hidden="1">
      <c r="AX1494" s="341" t="s">
        <v>2670</v>
      </c>
      <c r="AY1494" s="342" t="s">
        <v>2671</v>
      </c>
      <c r="AZ1494" s="341" t="s">
        <v>2670</v>
      </c>
    </row>
    <row r="1495" spans="50:52" hidden="1">
      <c r="AX1495" s="341" t="s">
        <v>2672</v>
      </c>
      <c r="AY1495" s="342" t="s">
        <v>2673</v>
      </c>
      <c r="AZ1495" s="341" t="s">
        <v>2672</v>
      </c>
    </row>
    <row r="1496" spans="50:52" hidden="1">
      <c r="AX1496" s="341" t="s">
        <v>2674</v>
      </c>
      <c r="AY1496" s="342" t="s">
        <v>2675</v>
      </c>
      <c r="AZ1496" s="341" t="s">
        <v>2674</v>
      </c>
    </row>
    <row r="1497" spans="50:52" hidden="1">
      <c r="AX1497" s="341" t="s">
        <v>2676</v>
      </c>
      <c r="AY1497" s="342" t="s">
        <v>2677</v>
      </c>
      <c r="AZ1497" s="341" t="s">
        <v>2676</v>
      </c>
    </row>
    <row r="1498" spans="50:52" hidden="1">
      <c r="AX1498" s="341" t="s">
        <v>2678</v>
      </c>
      <c r="AY1498" s="342" t="s">
        <v>2679</v>
      </c>
      <c r="AZ1498" s="341" t="s">
        <v>2678</v>
      </c>
    </row>
    <row r="1499" spans="50:52" hidden="1">
      <c r="AX1499" s="341" t="s">
        <v>2680</v>
      </c>
      <c r="AY1499" s="342" t="s">
        <v>2681</v>
      </c>
      <c r="AZ1499" s="341" t="s">
        <v>2680</v>
      </c>
    </row>
    <row r="1500" spans="50:52" hidden="1">
      <c r="AX1500" s="341" t="s">
        <v>2682</v>
      </c>
      <c r="AY1500" s="342" t="s">
        <v>2683</v>
      </c>
      <c r="AZ1500" s="341" t="s">
        <v>2682</v>
      </c>
    </row>
    <row r="1501" spans="50:52" hidden="1">
      <c r="AX1501" s="341" t="s">
        <v>2684</v>
      </c>
      <c r="AY1501" s="342" t="s">
        <v>2685</v>
      </c>
      <c r="AZ1501" s="341" t="s">
        <v>2684</v>
      </c>
    </row>
    <row r="1502" spans="50:52" hidden="1">
      <c r="AX1502" s="341" t="s">
        <v>2686</v>
      </c>
      <c r="AY1502" s="342" t="s">
        <v>2687</v>
      </c>
      <c r="AZ1502" s="341" t="s">
        <v>2686</v>
      </c>
    </row>
    <row r="1503" spans="50:52" hidden="1">
      <c r="AX1503" s="341" t="s">
        <v>2688</v>
      </c>
      <c r="AY1503" s="342" t="s">
        <v>2689</v>
      </c>
      <c r="AZ1503" s="341" t="s">
        <v>2688</v>
      </c>
    </row>
    <row r="1504" spans="50:52" hidden="1">
      <c r="AX1504" s="341" t="s">
        <v>2690</v>
      </c>
      <c r="AY1504" s="342" t="s">
        <v>2691</v>
      </c>
      <c r="AZ1504" s="341" t="s">
        <v>2690</v>
      </c>
    </row>
    <row r="1505" spans="50:52" hidden="1">
      <c r="AX1505" s="341" t="s">
        <v>2692</v>
      </c>
      <c r="AY1505" s="342" t="s">
        <v>2693</v>
      </c>
      <c r="AZ1505" s="341" t="s">
        <v>2692</v>
      </c>
    </row>
    <row r="1506" spans="50:52" hidden="1">
      <c r="AX1506" s="341" t="s">
        <v>2694</v>
      </c>
      <c r="AY1506" s="342" t="s">
        <v>2695</v>
      </c>
      <c r="AZ1506" s="341" t="s">
        <v>2694</v>
      </c>
    </row>
    <row r="1507" spans="50:52" hidden="1">
      <c r="AX1507" s="341" t="s">
        <v>2696</v>
      </c>
      <c r="AY1507" s="345" t="s">
        <v>2697</v>
      </c>
      <c r="AZ1507" s="341" t="s">
        <v>2696</v>
      </c>
    </row>
    <row r="1508" spans="50:52" hidden="1">
      <c r="AX1508" s="341" t="s">
        <v>2698</v>
      </c>
      <c r="AY1508" s="342" t="s">
        <v>2699</v>
      </c>
      <c r="AZ1508" s="341" t="s">
        <v>2698</v>
      </c>
    </row>
    <row r="1509" spans="50:52" hidden="1">
      <c r="AX1509" s="341" t="s">
        <v>2700</v>
      </c>
      <c r="AY1509" s="342" t="s">
        <v>2701</v>
      </c>
      <c r="AZ1509" s="341" t="s">
        <v>2700</v>
      </c>
    </row>
    <row r="1510" spans="50:52" hidden="1">
      <c r="AX1510" s="341" t="s">
        <v>2702</v>
      </c>
      <c r="AY1510" s="342" t="s">
        <v>2703</v>
      </c>
      <c r="AZ1510" s="341" t="s">
        <v>2702</v>
      </c>
    </row>
    <row r="1511" spans="50:52" hidden="1">
      <c r="AX1511" s="341" t="s">
        <v>2704</v>
      </c>
      <c r="AY1511" s="342" t="s">
        <v>2705</v>
      </c>
      <c r="AZ1511" s="341" t="s">
        <v>2704</v>
      </c>
    </row>
    <row r="1512" spans="50:52" hidden="1">
      <c r="AX1512" s="341" t="s">
        <v>2706</v>
      </c>
      <c r="AY1512" s="342" t="s">
        <v>2707</v>
      </c>
      <c r="AZ1512" s="341" t="s">
        <v>2706</v>
      </c>
    </row>
    <row r="1513" spans="50:52" hidden="1">
      <c r="AX1513" s="341" t="s">
        <v>2708</v>
      </c>
      <c r="AY1513" s="342" t="s">
        <v>2709</v>
      </c>
      <c r="AZ1513" s="341" t="s">
        <v>2708</v>
      </c>
    </row>
    <row r="1514" spans="50:52" hidden="1">
      <c r="AX1514" s="341" t="s">
        <v>2710</v>
      </c>
      <c r="AY1514" s="342" t="s">
        <v>2711</v>
      </c>
      <c r="AZ1514" s="341" t="s">
        <v>2710</v>
      </c>
    </row>
    <row r="1515" spans="50:52" hidden="1">
      <c r="AX1515" s="341" t="s">
        <v>2712</v>
      </c>
      <c r="AY1515" s="342" t="s">
        <v>2713</v>
      </c>
      <c r="AZ1515" s="341" t="s">
        <v>2712</v>
      </c>
    </row>
    <row r="1516" spans="50:52" hidden="1">
      <c r="AX1516" s="341" t="s">
        <v>2714</v>
      </c>
      <c r="AY1516" s="342" t="s">
        <v>2715</v>
      </c>
      <c r="AZ1516" s="341" t="s">
        <v>2714</v>
      </c>
    </row>
    <row r="1517" spans="50:52" hidden="1">
      <c r="AX1517" s="341" t="s">
        <v>2716</v>
      </c>
      <c r="AY1517" s="342" t="s">
        <v>2717</v>
      </c>
      <c r="AZ1517" s="341" t="s">
        <v>2716</v>
      </c>
    </row>
    <row r="1518" spans="50:52" hidden="1">
      <c r="AX1518" s="341" t="s">
        <v>2718</v>
      </c>
      <c r="AY1518" s="342" t="s">
        <v>1419</v>
      </c>
      <c r="AZ1518" s="341" t="s">
        <v>2718</v>
      </c>
    </row>
    <row r="1519" spans="50:52" hidden="1">
      <c r="AX1519" s="341" t="s">
        <v>2719</v>
      </c>
      <c r="AY1519" s="342" t="s">
        <v>2720</v>
      </c>
      <c r="AZ1519" s="341" t="s">
        <v>2719</v>
      </c>
    </row>
    <row r="1520" spans="50:52" hidden="1">
      <c r="AX1520" s="341" t="s">
        <v>2721</v>
      </c>
      <c r="AY1520" s="342" t="s">
        <v>2722</v>
      </c>
      <c r="AZ1520" s="341" t="s">
        <v>2721</v>
      </c>
    </row>
    <row r="1521" spans="50:52" hidden="1">
      <c r="AX1521" s="341" t="s">
        <v>2723</v>
      </c>
      <c r="AY1521" s="342" t="s">
        <v>2724</v>
      </c>
      <c r="AZ1521" s="341" t="s">
        <v>2723</v>
      </c>
    </row>
    <row r="1522" spans="50:52" hidden="1">
      <c r="AX1522" s="341" t="s">
        <v>2725</v>
      </c>
      <c r="AY1522" s="342" t="s">
        <v>2726</v>
      </c>
      <c r="AZ1522" s="341" t="s">
        <v>2725</v>
      </c>
    </row>
    <row r="1523" spans="50:52" hidden="1">
      <c r="AX1523" s="341" t="s">
        <v>2727</v>
      </c>
      <c r="AY1523" s="342" t="s">
        <v>2728</v>
      </c>
      <c r="AZ1523" s="341" t="s">
        <v>2727</v>
      </c>
    </row>
    <row r="1524" spans="50:52" hidden="1">
      <c r="AX1524" s="341" t="s">
        <v>2729</v>
      </c>
      <c r="AY1524" s="342" t="s">
        <v>2730</v>
      </c>
      <c r="AZ1524" s="341" t="s">
        <v>2729</v>
      </c>
    </row>
    <row r="1525" spans="50:52" hidden="1">
      <c r="AX1525" s="341" t="s">
        <v>2731</v>
      </c>
      <c r="AY1525" s="345" t="s">
        <v>2732</v>
      </c>
      <c r="AZ1525" s="341" t="s">
        <v>2731</v>
      </c>
    </row>
    <row r="1526" spans="50:52" hidden="1">
      <c r="AX1526" s="341" t="s">
        <v>2733</v>
      </c>
      <c r="AY1526" s="342" t="s">
        <v>2734</v>
      </c>
      <c r="AZ1526" s="341" t="s">
        <v>2733</v>
      </c>
    </row>
    <row r="1527" spans="50:52" hidden="1">
      <c r="AX1527" s="341" t="s">
        <v>2735</v>
      </c>
      <c r="AY1527" s="342" t="s">
        <v>2736</v>
      </c>
      <c r="AZ1527" s="341" t="s">
        <v>2735</v>
      </c>
    </row>
    <row r="1528" spans="50:52" hidden="1">
      <c r="AX1528" s="341" t="s">
        <v>2737</v>
      </c>
      <c r="AY1528" s="342" t="s">
        <v>2738</v>
      </c>
      <c r="AZ1528" s="341" t="s">
        <v>2737</v>
      </c>
    </row>
    <row r="1529" spans="50:52" hidden="1">
      <c r="AX1529" s="341" t="s">
        <v>2739</v>
      </c>
      <c r="AY1529" s="342" t="s">
        <v>2740</v>
      </c>
      <c r="AZ1529" s="341" t="s">
        <v>2739</v>
      </c>
    </row>
    <row r="1530" spans="50:52" hidden="1">
      <c r="AX1530" s="341" t="s">
        <v>2741</v>
      </c>
      <c r="AY1530" s="342" t="s">
        <v>2742</v>
      </c>
      <c r="AZ1530" s="341" t="s">
        <v>2741</v>
      </c>
    </row>
    <row r="1531" spans="50:52" hidden="1">
      <c r="AX1531" s="341" t="s">
        <v>2743</v>
      </c>
      <c r="AY1531" s="342" t="s">
        <v>2744</v>
      </c>
      <c r="AZ1531" s="341" t="s">
        <v>2743</v>
      </c>
    </row>
    <row r="1532" spans="50:52" hidden="1">
      <c r="AX1532" s="341" t="s">
        <v>2745</v>
      </c>
      <c r="AY1532" s="342" t="s">
        <v>2746</v>
      </c>
      <c r="AZ1532" s="341" t="s">
        <v>2745</v>
      </c>
    </row>
    <row r="1533" spans="50:52" hidden="1">
      <c r="AX1533" s="341" t="s">
        <v>2747</v>
      </c>
      <c r="AY1533" s="342" t="s">
        <v>2748</v>
      </c>
      <c r="AZ1533" s="341" t="s">
        <v>2747</v>
      </c>
    </row>
    <row r="1534" spans="50:52" hidden="1">
      <c r="AX1534" s="341" t="s">
        <v>2749</v>
      </c>
      <c r="AY1534" s="342" t="s">
        <v>2750</v>
      </c>
      <c r="AZ1534" s="341" t="s">
        <v>2749</v>
      </c>
    </row>
    <row r="1535" spans="50:52" hidden="1">
      <c r="AX1535" s="341" t="s">
        <v>2751</v>
      </c>
      <c r="AY1535" s="342" t="s">
        <v>2752</v>
      </c>
      <c r="AZ1535" s="341" t="s">
        <v>2751</v>
      </c>
    </row>
    <row r="1536" spans="50:52" hidden="1">
      <c r="AX1536" s="341" t="s">
        <v>2753</v>
      </c>
      <c r="AY1536" s="342" t="s">
        <v>2754</v>
      </c>
      <c r="AZ1536" s="341" t="s">
        <v>2753</v>
      </c>
    </row>
    <row r="1537" spans="50:52" hidden="1">
      <c r="AX1537" s="341" t="s">
        <v>2755</v>
      </c>
      <c r="AY1537" s="342" t="s">
        <v>2756</v>
      </c>
      <c r="AZ1537" s="341" t="s">
        <v>2755</v>
      </c>
    </row>
    <row r="1538" spans="50:52" hidden="1">
      <c r="AX1538" s="341" t="s">
        <v>2757</v>
      </c>
      <c r="AY1538" s="342" t="s">
        <v>2758</v>
      </c>
      <c r="AZ1538" s="341" t="s">
        <v>2757</v>
      </c>
    </row>
    <row r="1539" spans="50:52" hidden="1">
      <c r="AX1539" s="341" t="s">
        <v>2759</v>
      </c>
      <c r="AY1539" s="342" t="s">
        <v>2760</v>
      </c>
      <c r="AZ1539" s="341" t="s">
        <v>2759</v>
      </c>
    </row>
    <row r="1540" spans="50:52" hidden="1">
      <c r="AX1540" s="341" t="s">
        <v>2761</v>
      </c>
      <c r="AY1540" s="342" t="s">
        <v>2762</v>
      </c>
      <c r="AZ1540" s="341" t="s">
        <v>2761</v>
      </c>
    </row>
    <row r="1541" spans="50:52" hidden="1">
      <c r="AX1541" s="341" t="s">
        <v>2763</v>
      </c>
      <c r="AY1541" s="342" t="s">
        <v>2764</v>
      </c>
      <c r="AZ1541" s="341" t="s">
        <v>2763</v>
      </c>
    </row>
    <row r="1542" spans="50:52" hidden="1">
      <c r="AX1542" s="341" t="s">
        <v>2765</v>
      </c>
      <c r="AY1542" s="342" t="s">
        <v>1541</v>
      </c>
      <c r="AZ1542" s="341" t="s">
        <v>2765</v>
      </c>
    </row>
    <row r="1543" spans="50:52" hidden="1">
      <c r="AX1543" s="341" t="s">
        <v>2766</v>
      </c>
      <c r="AY1543" s="342" t="s">
        <v>2767</v>
      </c>
      <c r="AZ1543" s="341" t="s">
        <v>2766</v>
      </c>
    </row>
    <row r="1544" spans="50:52" hidden="1">
      <c r="AX1544" s="341" t="s">
        <v>2768</v>
      </c>
      <c r="AY1544" s="342" t="s">
        <v>2769</v>
      </c>
      <c r="AZ1544" s="341" t="s">
        <v>2768</v>
      </c>
    </row>
    <row r="1545" spans="50:52" hidden="1">
      <c r="AX1545" s="341" t="s">
        <v>2770</v>
      </c>
      <c r="AY1545" s="342" t="s">
        <v>2771</v>
      </c>
      <c r="AZ1545" s="341" t="s">
        <v>2770</v>
      </c>
    </row>
    <row r="1546" spans="50:52" hidden="1">
      <c r="AX1546" s="341" t="s">
        <v>2772</v>
      </c>
      <c r="AY1546" s="342" t="s">
        <v>2773</v>
      </c>
      <c r="AZ1546" s="341" t="s">
        <v>2772</v>
      </c>
    </row>
    <row r="1547" spans="50:52" hidden="1">
      <c r="AX1547" s="341" t="s">
        <v>2774</v>
      </c>
      <c r="AY1547" s="342" t="s">
        <v>2775</v>
      </c>
      <c r="AZ1547" s="341" t="s">
        <v>2774</v>
      </c>
    </row>
    <row r="1548" spans="50:52" hidden="1">
      <c r="AX1548" s="341" t="s">
        <v>2776</v>
      </c>
      <c r="AY1548" s="342" t="s">
        <v>2777</v>
      </c>
      <c r="AZ1548" s="341" t="s">
        <v>2776</v>
      </c>
    </row>
    <row r="1549" spans="50:52" hidden="1">
      <c r="AX1549" s="341" t="s">
        <v>2778</v>
      </c>
      <c r="AY1549" s="342" t="s">
        <v>2779</v>
      </c>
      <c r="AZ1549" s="341" t="s">
        <v>2778</v>
      </c>
    </row>
    <row r="1550" spans="50:52" hidden="1">
      <c r="AX1550" s="341" t="s">
        <v>2780</v>
      </c>
      <c r="AY1550" s="342" t="s">
        <v>2781</v>
      </c>
      <c r="AZ1550" s="341" t="s">
        <v>2780</v>
      </c>
    </row>
    <row r="1551" spans="50:52" hidden="1">
      <c r="AX1551" s="341" t="s">
        <v>2782</v>
      </c>
      <c r="AY1551" s="342" t="s">
        <v>2783</v>
      </c>
      <c r="AZ1551" s="341" t="s">
        <v>2782</v>
      </c>
    </row>
    <row r="1552" spans="50:52" hidden="1">
      <c r="AX1552" s="341" t="s">
        <v>2784</v>
      </c>
      <c r="AY1552" s="342" t="s">
        <v>2785</v>
      </c>
      <c r="AZ1552" s="341" t="s">
        <v>2784</v>
      </c>
    </row>
    <row r="1553" spans="50:52" hidden="1">
      <c r="AX1553" s="341" t="s">
        <v>2786</v>
      </c>
      <c r="AY1553" s="345" t="s">
        <v>2787</v>
      </c>
      <c r="AZ1553" s="341" t="s">
        <v>2786</v>
      </c>
    </row>
    <row r="1554" spans="50:52" hidden="1">
      <c r="AX1554" s="341" t="s">
        <v>2788</v>
      </c>
      <c r="AY1554" s="342" t="s">
        <v>2789</v>
      </c>
      <c r="AZ1554" s="341" t="s">
        <v>2788</v>
      </c>
    </row>
    <row r="1555" spans="50:52" hidden="1">
      <c r="AX1555" s="341" t="s">
        <v>2790</v>
      </c>
      <c r="AY1555" s="342" t="s">
        <v>2791</v>
      </c>
      <c r="AZ1555" s="341" t="s">
        <v>2790</v>
      </c>
    </row>
    <row r="1556" spans="50:52" hidden="1">
      <c r="AX1556" s="341" t="s">
        <v>2792</v>
      </c>
      <c r="AY1556" s="342" t="s">
        <v>2793</v>
      </c>
      <c r="AZ1556" s="341" t="s">
        <v>2792</v>
      </c>
    </row>
    <row r="1557" spans="50:52" hidden="1">
      <c r="AX1557" s="341" t="s">
        <v>2794</v>
      </c>
      <c r="AY1557" s="342" t="s">
        <v>2795</v>
      </c>
      <c r="AZ1557" s="341" t="s">
        <v>2794</v>
      </c>
    </row>
    <row r="1558" spans="50:52" hidden="1">
      <c r="AX1558" s="341" t="s">
        <v>2796</v>
      </c>
      <c r="AY1558" s="342" t="s">
        <v>2797</v>
      </c>
      <c r="AZ1558" s="341" t="s">
        <v>2796</v>
      </c>
    </row>
    <row r="1559" spans="50:52" hidden="1">
      <c r="AX1559" s="341" t="s">
        <v>2798</v>
      </c>
      <c r="AY1559" s="342" t="s">
        <v>2799</v>
      </c>
      <c r="AZ1559" s="341" t="s">
        <v>2798</v>
      </c>
    </row>
    <row r="1560" spans="50:52" hidden="1">
      <c r="AX1560" s="341" t="s">
        <v>2800</v>
      </c>
      <c r="AY1560" s="342" t="s">
        <v>2801</v>
      </c>
      <c r="AZ1560" s="341" t="s">
        <v>2800</v>
      </c>
    </row>
    <row r="1561" spans="50:52" hidden="1">
      <c r="AX1561" s="341" t="s">
        <v>2802</v>
      </c>
      <c r="AY1561" s="342" t="s">
        <v>2803</v>
      </c>
      <c r="AZ1561" s="341" t="s">
        <v>2802</v>
      </c>
    </row>
    <row r="1562" spans="50:52" hidden="1">
      <c r="AX1562" s="341" t="s">
        <v>2804</v>
      </c>
      <c r="AY1562" s="342" t="s">
        <v>2805</v>
      </c>
      <c r="AZ1562" s="341" t="s">
        <v>2804</v>
      </c>
    </row>
    <row r="1563" spans="50:52" hidden="1">
      <c r="AX1563" s="341" t="s">
        <v>2806</v>
      </c>
      <c r="AY1563" s="342" t="s">
        <v>2807</v>
      </c>
      <c r="AZ1563" s="341" t="s">
        <v>2806</v>
      </c>
    </row>
    <row r="1564" spans="50:52" hidden="1">
      <c r="AX1564" s="341" t="s">
        <v>2808</v>
      </c>
      <c r="AY1564" s="342" t="s">
        <v>2809</v>
      </c>
      <c r="AZ1564" s="341" t="s">
        <v>2808</v>
      </c>
    </row>
    <row r="1565" spans="50:52" hidden="1">
      <c r="AX1565" s="341" t="s">
        <v>2810</v>
      </c>
      <c r="AY1565" s="342" t="s">
        <v>2811</v>
      </c>
      <c r="AZ1565" s="341" t="s">
        <v>2810</v>
      </c>
    </row>
    <row r="1566" spans="50:52" hidden="1">
      <c r="AX1566" s="341" t="s">
        <v>2812</v>
      </c>
      <c r="AY1566" s="342" t="s">
        <v>2813</v>
      </c>
      <c r="AZ1566" s="341" t="s">
        <v>2812</v>
      </c>
    </row>
    <row r="1567" spans="50:52" hidden="1">
      <c r="AX1567" s="341" t="s">
        <v>2814</v>
      </c>
      <c r="AY1567" s="342" t="s">
        <v>2815</v>
      </c>
      <c r="AZ1567" s="341" t="s">
        <v>2814</v>
      </c>
    </row>
    <row r="1568" spans="50:52" hidden="1">
      <c r="AX1568" s="341" t="s">
        <v>2816</v>
      </c>
      <c r="AY1568" s="342" t="s">
        <v>2817</v>
      </c>
      <c r="AZ1568" s="341" t="s">
        <v>2816</v>
      </c>
    </row>
    <row r="1569" spans="50:52" hidden="1">
      <c r="AX1569" s="341" t="s">
        <v>2818</v>
      </c>
      <c r="AY1569" s="342" t="s">
        <v>2819</v>
      </c>
      <c r="AZ1569" s="341" t="s">
        <v>2818</v>
      </c>
    </row>
    <row r="1570" spans="50:52" hidden="1">
      <c r="AX1570" s="341" t="s">
        <v>2820</v>
      </c>
      <c r="AY1570" s="342" t="s">
        <v>2821</v>
      </c>
      <c r="AZ1570" s="341" t="s">
        <v>2820</v>
      </c>
    </row>
    <row r="1571" spans="50:52" hidden="1">
      <c r="AX1571" s="341" t="s">
        <v>2822</v>
      </c>
      <c r="AY1571" s="342" t="s">
        <v>2823</v>
      </c>
      <c r="AZ1571" s="341" t="s">
        <v>2822</v>
      </c>
    </row>
    <row r="1572" spans="50:52" hidden="1">
      <c r="AX1572" s="341" t="s">
        <v>2824</v>
      </c>
      <c r="AY1572" s="342" t="s">
        <v>2825</v>
      </c>
      <c r="AZ1572" s="341" t="s">
        <v>2824</v>
      </c>
    </row>
    <row r="1573" spans="50:52" hidden="1">
      <c r="AX1573" s="341" t="s">
        <v>2826</v>
      </c>
      <c r="AY1573" s="342" t="s">
        <v>2827</v>
      </c>
      <c r="AZ1573" s="341" t="s">
        <v>2826</v>
      </c>
    </row>
    <row r="1574" spans="50:52" hidden="1">
      <c r="AX1574" s="341" t="s">
        <v>2828</v>
      </c>
      <c r="AY1574" s="342" t="s">
        <v>2829</v>
      </c>
      <c r="AZ1574" s="341" t="s">
        <v>2828</v>
      </c>
    </row>
    <row r="1575" spans="50:52" hidden="1">
      <c r="AX1575" s="341" t="s">
        <v>2830</v>
      </c>
      <c r="AY1575" s="342" t="s">
        <v>2117</v>
      </c>
      <c r="AZ1575" s="341" t="s">
        <v>2830</v>
      </c>
    </row>
    <row r="1576" spans="50:52" hidden="1">
      <c r="AX1576" s="341" t="s">
        <v>2831</v>
      </c>
      <c r="AY1576" s="342" t="s">
        <v>2832</v>
      </c>
      <c r="AZ1576" s="341" t="s">
        <v>2831</v>
      </c>
    </row>
    <row r="1577" spans="50:52" hidden="1">
      <c r="AX1577" s="341" t="s">
        <v>2833</v>
      </c>
      <c r="AY1577" s="342" t="s">
        <v>2834</v>
      </c>
      <c r="AZ1577" s="341" t="s">
        <v>2833</v>
      </c>
    </row>
    <row r="1578" spans="50:52" hidden="1">
      <c r="AX1578" s="341" t="s">
        <v>2835</v>
      </c>
      <c r="AY1578" s="342" t="s">
        <v>2836</v>
      </c>
      <c r="AZ1578" s="341" t="s">
        <v>2835</v>
      </c>
    </row>
    <row r="1579" spans="50:52" hidden="1">
      <c r="AX1579" s="341" t="s">
        <v>2837</v>
      </c>
      <c r="AY1579" s="342" t="s">
        <v>2838</v>
      </c>
      <c r="AZ1579" s="341" t="s">
        <v>2837</v>
      </c>
    </row>
    <row r="1580" spans="50:52" hidden="1">
      <c r="AX1580" s="341" t="s">
        <v>2839</v>
      </c>
      <c r="AY1580" s="342" t="s">
        <v>2840</v>
      </c>
      <c r="AZ1580" s="341" t="s">
        <v>2839</v>
      </c>
    </row>
    <row r="1581" spans="50:52" hidden="1">
      <c r="AX1581" s="341" t="s">
        <v>2841</v>
      </c>
      <c r="AY1581" s="342" t="s">
        <v>2842</v>
      </c>
      <c r="AZ1581" s="341" t="s">
        <v>2841</v>
      </c>
    </row>
    <row r="1582" spans="50:52" hidden="1">
      <c r="AX1582" s="341" t="s">
        <v>2843</v>
      </c>
      <c r="AY1582" s="342" t="s">
        <v>2844</v>
      </c>
      <c r="AZ1582" s="341" t="s">
        <v>2843</v>
      </c>
    </row>
    <row r="1583" spans="50:52" hidden="1">
      <c r="AX1583" s="341" t="s">
        <v>2845</v>
      </c>
      <c r="AY1583" s="342" t="s">
        <v>2846</v>
      </c>
      <c r="AZ1583" s="341" t="s">
        <v>2845</v>
      </c>
    </row>
    <row r="1584" spans="50:52" hidden="1">
      <c r="AX1584" s="341" t="s">
        <v>2847</v>
      </c>
      <c r="AY1584" s="342" t="s">
        <v>2848</v>
      </c>
      <c r="AZ1584" s="341" t="s">
        <v>2847</v>
      </c>
    </row>
    <row r="1585" spans="50:52" hidden="1">
      <c r="AX1585" s="341" t="s">
        <v>2849</v>
      </c>
      <c r="AY1585" s="342" t="s">
        <v>2850</v>
      </c>
      <c r="AZ1585" s="341" t="s">
        <v>2849</v>
      </c>
    </row>
    <row r="1586" spans="50:52" hidden="1">
      <c r="AX1586" s="341" t="s">
        <v>2851</v>
      </c>
      <c r="AY1586" s="342" t="s">
        <v>2852</v>
      </c>
      <c r="AZ1586" s="341" t="s">
        <v>2851</v>
      </c>
    </row>
    <row r="1587" spans="50:52" hidden="1">
      <c r="AX1587" s="341" t="s">
        <v>2853</v>
      </c>
      <c r="AY1587" s="342" t="s">
        <v>2854</v>
      </c>
      <c r="AZ1587" s="341" t="s">
        <v>2853</v>
      </c>
    </row>
    <row r="1588" spans="50:52" hidden="1">
      <c r="AX1588" s="341" t="s">
        <v>2855</v>
      </c>
      <c r="AY1588" s="342" t="s">
        <v>2856</v>
      </c>
      <c r="AZ1588" s="341" t="s">
        <v>2855</v>
      </c>
    </row>
    <row r="1589" spans="50:52" hidden="1">
      <c r="AX1589" s="341" t="s">
        <v>2857</v>
      </c>
      <c r="AY1589" s="342" t="s">
        <v>2858</v>
      </c>
      <c r="AZ1589" s="341" t="s">
        <v>2857</v>
      </c>
    </row>
    <row r="1590" spans="50:52" hidden="1">
      <c r="AX1590" s="341" t="s">
        <v>2859</v>
      </c>
      <c r="AY1590" s="342" t="s">
        <v>2860</v>
      </c>
      <c r="AZ1590" s="341" t="s">
        <v>2859</v>
      </c>
    </row>
    <row r="1591" spans="50:52" hidden="1">
      <c r="AX1591" s="341" t="s">
        <v>2861</v>
      </c>
      <c r="AY1591" s="342" t="s">
        <v>2862</v>
      </c>
      <c r="AZ1591" s="341" t="s">
        <v>2861</v>
      </c>
    </row>
    <row r="1592" spans="50:52" hidden="1">
      <c r="AX1592" s="341" t="s">
        <v>2863</v>
      </c>
      <c r="AY1592" s="342" t="s">
        <v>2864</v>
      </c>
      <c r="AZ1592" s="341" t="s">
        <v>2863</v>
      </c>
    </row>
    <row r="1593" spans="50:52" hidden="1">
      <c r="AX1593" s="341" t="s">
        <v>2865</v>
      </c>
      <c r="AY1593" s="342" t="s">
        <v>2866</v>
      </c>
      <c r="AZ1593" s="341" t="s">
        <v>2865</v>
      </c>
    </row>
    <row r="1594" spans="50:52" hidden="1">
      <c r="AX1594" s="341" t="s">
        <v>2867</v>
      </c>
      <c r="AY1594" s="342" t="s">
        <v>2868</v>
      </c>
      <c r="AZ1594" s="341" t="s">
        <v>2867</v>
      </c>
    </row>
    <row r="1595" spans="50:52" hidden="1">
      <c r="AX1595" s="341" t="s">
        <v>2869</v>
      </c>
      <c r="AY1595" s="342" t="s">
        <v>2870</v>
      </c>
      <c r="AZ1595" s="341" t="s">
        <v>2869</v>
      </c>
    </row>
    <row r="1596" spans="50:52" hidden="1">
      <c r="AX1596" s="341" t="s">
        <v>2871</v>
      </c>
      <c r="AY1596" s="342" t="s">
        <v>2872</v>
      </c>
      <c r="AZ1596" s="341" t="s">
        <v>2871</v>
      </c>
    </row>
    <row r="1597" spans="50:52" hidden="1">
      <c r="AX1597" s="341" t="s">
        <v>2873</v>
      </c>
      <c r="AY1597" s="342" t="s">
        <v>2874</v>
      </c>
      <c r="AZ1597" s="341" t="s">
        <v>2873</v>
      </c>
    </row>
    <row r="1598" spans="50:52" hidden="1">
      <c r="AX1598" s="341" t="s">
        <v>2875</v>
      </c>
      <c r="AY1598" s="342" t="s">
        <v>2876</v>
      </c>
      <c r="AZ1598" s="341" t="s">
        <v>2875</v>
      </c>
    </row>
    <row r="1599" spans="50:52" hidden="1">
      <c r="AX1599" s="341" t="s">
        <v>2877</v>
      </c>
      <c r="AY1599" s="342" t="s">
        <v>2878</v>
      </c>
      <c r="AZ1599" s="341" t="s">
        <v>2877</v>
      </c>
    </row>
    <row r="1600" spans="50:52" hidden="1">
      <c r="AX1600" s="341" t="s">
        <v>2879</v>
      </c>
      <c r="AY1600" s="342" t="s">
        <v>2880</v>
      </c>
      <c r="AZ1600" s="341" t="s">
        <v>2879</v>
      </c>
    </row>
    <row r="1601" spans="50:52" hidden="1">
      <c r="AX1601" s="341" t="s">
        <v>2881</v>
      </c>
      <c r="AY1601" s="342" t="s">
        <v>2882</v>
      </c>
      <c r="AZ1601" s="341" t="s">
        <v>2881</v>
      </c>
    </row>
    <row r="1602" spans="50:52" hidden="1">
      <c r="AX1602" s="341" t="s">
        <v>2883</v>
      </c>
      <c r="AY1602" s="342" t="s">
        <v>2884</v>
      </c>
      <c r="AZ1602" s="341" t="s">
        <v>2883</v>
      </c>
    </row>
    <row r="1603" spans="50:52" hidden="1">
      <c r="AX1603" s="341" t="s">
        <v>2885</v>
      </c>
      <c r="AY1603" s="342" t="s">
        <v>2886</v>
      </c>
      <c r="AZ1603" s="341" t="s">
        <v>2885</v>
      </c>
    </row>
    <row r="1604" spans="50:52" hidden="1">
      <c r="AX1604" s="341" t="s">
        <v>2887</v>
      </c>
      <c r="AY1604" s="342" t="s">
        <v>2888</v>
      </c>
      <c r="AZ1604" s="341" t="s">
        <v>2887</v>
      </c>
    </row>
    <row r="1605" spans="50:52" hidden="1">
      <c r="AX1605" s="341" t="s">
        <v>2889</v>
      </c>
      <c r="AY1605" s="342" t="s">
        <v>2890</v>
      </c>
      <c r="AZ1605" s="341" t="s">
        <v>2889</v>
      </c>
    </row>
    <row r="1606" spans="50:52" hidden="1">
      <c r="AX1606" s="341" t="s">
        <v>2891</v>
      </c>
      <c r="AY1606" s="342" t="s">
        <v>2892</v>
      </c>
      <c r="AZ1606" s="341" t="s">
        <v>2891</v>
      </c>
    </row>
    <row r="1607" spans="50:52" hidden="1">
      <c r="AX1607" s="341" t="s">
        <v>2893</v>
      </c>
      <c r="AY1607" s="342" t="s">
        <v>2894</v>
      </c>
      <c r="AZ1607" s="341" t="s">
        <v>2893</v>
      </c>
    </row>
    <row r="1608" spans="50:52" hidden="1">
      <c r="AX1608" s="341" t="s">
        <v>2895</v>
      </c>
      <c r="AY1608" s="342" t="s">
        <v>2896</v>
      </c>
      <c r="AZ1608" s="341" t="s">
        <v>2895</v>
      </c>
    </row>
    <row r="1609" spans="50:52" hidden="1">
      <c r="AX1609" s="341" t="s">
        <v>2897</v>
      </c>
      <c r="AY1609" s="342" t="s">
        <v>2898</v>
      </c>
      <c r="AZ1609" s="341" t="s">
        <v>2897</v>
      </c>
    </row>
    <row r="1610" spans="50:52" hidden="1">
      <c r="AX1610" s="341" t="s">
        <v>2899</v>
      </c>
      <c r="AY1610" s="342" t="s">
        <v>2900</v>
      </c>
      <c r="AZ1610" s="341" t="s">
        <v>2899</v>
      </c>
    </row>
    <row r="1611" spans="50:52" hidden="1">
      <c r="AX1611" s="341" t="s">
        <v>2901</v>
      </c>
      <c r="AY1611" s="342" t="s">
        <v>2902</v>
      </c>
      <c r="AZ1611" s="341" t="s">
        <v>2901</v>
      </c>
    </row>
    <row r="1612" spans="50:52" hidden="1">
      <c r="AX1612" s="341" t="s">
        <v>2903</v>
      </c>
      <c r="AY1612" s="342" t="s">
        <v>2904</v>
      </c>
      <c r="AZ1612" s="341" t="s">
        <v>2903</v>
      </c>
    </row>
    <row r="1613" spans="50:52" hidden="1">
      <c r="AX1613" s="341" t="s">
        <v>2905</v>
      </c>
      <c r="AY1613" s="342" t="s">
        <v>2906</v>
      </c>
      <c r="AZ1613" s="341" t="s">
        <v>2905</v>
      </c>
    </row>
    <row r="1614" spans="50:52" hidden="1">
      <c r="AX1614" s="341" t="s">
        <v>2907</v>
      </c>
      <c r="AY1614" s="342" t="s">
        <v>2908</v>
      </c>
      <c r="AZ1614" s="341" t="s">
        <v>2907</v>
      </c>
    </row>
    <row r="1615" spans="50:52" hidden="1">
      <c r="AX1615" s="341" t="s">
        <v>2909</v>
      </c>
      <c r="AY1615" s="342" t="s">
        <v>2910</v>
      </c>
      <c r="AZ1615" s="341" t="s">
        <v>2909</v>
      </c>
    </row>
    <row r="1616" spans="50:52" hidden="1">
      <c r="AX1616" s="341" t="s">
        <v>2911</v>
      </c>
      <c r="AY1616" s="342" t="s">
        <v>2912</v>
      </c>
      <c r="AZ1616" s="341" t="s">
        <v>2911</v>
      </c>
    </row>
    <row r="1617" spans="50:52" hidden="1">
      <c r="AX1617" s="341" t="s">
        <v>2913</v>
      </c>
      <c r="AY1617" s="342" t="s">
        <v>1419</v>
      </c>
      <c r="AZ1617" s="341" t="s">
        <v>2913</v>
      </c>
    </row>
    <row r="1618" spans="50:52" hidden="1">
      <c r="AX1618" s="341" t="s">
        <v>2914</v>
      </c>
      <c r="AY1618" s="342" t="s">
        <v>2915</v>
      </c>
      <c r="AZ1618" s="341" t="s">
        <v>2914</v>
      </c>
    </row>
    <row r="1619" spans="50:52" hidden="1">
      <c r="AX1619" s="341" t="s">
        <v>2916</v>
      </c>
      <c r="AY1619" s="342" t="s">
        <v>2917</v>
      </c>
      <c r="AZ1619" s="341" t="s">
        <v>2916</v>
      </c>
    </row>
    <row r="1620" spans="50:52" hidden="1">
      <c r="AX1620" s="341" t="s">
        <v>2918</v>
      </c>
      <c r="AY1620" s="342" t="s">
        <v>2919</v>
      </c>
      <c r="AZ1620" s="341" t="s">
        <v>2918</v>
      </c>
    </row>
    <row r="1621" spans="50:52" hidden="1">
      <c r="AX1621" s="341" t="s">
        <v>2920</v>
      </c>
      <c r="AY1621" s="342" t="s">
        <v>2921</v>
      </c>
      <c r="AZ1621" s="341" t="s">
        <v>2920</v>
      </c>
    </row>
    <row r="1622" spans="50:52" hidden="1">
      <c r="AX1622" s="341" t="s">
        <v>2922</v>
      </c>
      <c r="AY1622" s="342" t="s">
        <v>2923</v>
      </c>
      <c r="AZ1622" s="341" t="s">
        <v>2922</v>
      </c>
    </row>
    <row r="1623" spans="50:52" hidden="1">
      <c r="AX1623" s="341" t="s">
        <v>2924</v>
      </c>
      <c r="AY1623" s="342" t="s">
        <v>2129</v>
      </c>
      <c r="AZ1623" s="341" t="s">
        <v>2924</v>
      </c>
    </row>
    <row r="1624" spans="50:52" hidden="1">
      <c r="AX1624" s="341" t="s">
        <v>2925</v>
      </c>
      <c r="AY1624" s="342" t="s">
        <v>2926</v>
      </c>
      <c r="AZ1624" s="341" t="s">
        <v>2925</v>
      </c>
    </row>
    <row r="1625" spans="50:52" hidden="1">
      <c r="AX1625" s="341" t="s">
        <v>2927</v>
      </c>
      <c r="AY1625" s="342" t="s">
        <v>2928</v>
      </c>
      <c r="AZ1625" s="341" t="s">
        <v>2927</v>
      </c>
    </row>
    <row r="1626" spans="50:52" hidden="1">
      <c r="AX1626" s="341" t="s">
        <v>2929</v>
      </c>
      <c r="AY1626" s="342" t="s">
        <v>2930</v>
      </c>
      <c r="AZ1626" s="341" t="s">
        <v>2929</v>
      </c>
    </row>
    <row r="1627" spans="50:52" hidden="1">
      <c r="AX1627" s="341" t="s">
        <v>2931</v>
      </c>
      <c r="AY1627" s="342" t="s">
        <v>2932</v>
      </c>
      <c r="AZ1627" s="341" t="s">
        <v>2931</v>
      </c>
    </row>
    <row r="1628" spans="50:52" hidden="1">
      <c r="AX1628" s="341" t="s">
        <v>2933</v>
      </c>
      <c r="AY1628" s="342" t="s">
        <v>2934</v>
      </c>
      <c r="AZ1628" s="341" t="s">
        <v>2933</v>
      </c>
    </row>
    <row r="1629" spans="50:52" hidden="1">
      <c r="AX1629" s="341" t="s">
        <v>2935</v>
      </c>
      <c r="AY1629" s="342" t="s">
        <v>2936</v>
      </c>
      <c r="AZ1629" s="341" t="s">
        <v>2935</v>
      </c>
    </row>
    <row r="1630" spans="50:52" hidden="1">
      <c r="AX1630" s="341" t="s">
        <v>2937</v>
      </c>
      <c r="AY1630" s="342" t="s">
        <v>2938</v>
      </c>
      <c r="AZ1630" s="341" t="s">
        <v>2937</v>
      </c>
    </row>
    <row r="1631" spans="50:52" hidden="1">
      <c r="AX1631" s="341" t="s">
        <v>2939</v>
      </c>
      <c r="AY1631" s="345" t="s">
        <v>2940</v>
      </c>
      <c r="AZ1631" s="341" t="s">
        <v>2939</v>
      </c>
    </row>
    <row r="1632" spans="50:52" hidden="1">
      <c r="AX1632" s="341" t="s">
        <v>2941</v>
      </c>
      <c r="AY1632" s="342" t="s">
        <v>2942</v>
      </c>
      <c r="AZ1632" s="341" t="s">
        <v>2941</v>
      </c>
    </row>
    <row r="1633" spans="50:52" hidden="1">
      <c r="AX1633" s="341" t="s">
        <v>2943</v>
      </c>
      <c r="AY1633" s="342" t="s">
        <v>2944</v>
      </c>
      <c r="AZ1633" s="341" t="s">
        <v>2943</v>
      </c>
    </row>
    <row r="1634" spans="50:52" hidden="1">
      <c r="AX1634" s="341" t="s">
        <v>2945</v>
      </c>
      <c r="AY1634" s="342" t="s">
        <v>2946</v>
      </c>
      <c r="AZ1634" s="341" t="s">
        <v>2945</v>
      </c>
    </row>
    <row r="1635" spans="50:52" hidden="1">
      <c r="AX1635" s="341" t="s">
        <v>2947</v>
      </c>
      <c r="AY1635" s="342" t="s">
        <v>2948</v>
      </c>
      <c r="AZ1635" s="341" t="s">
        <v>2947</v>
      </c>
    </row>
    <row r="1636" spans="50:52" hidden="1">
      <c r="AX1636" s="341" t="s">
        <v>2949</v>
      </c>
      <c r="AY1636" s="342" t="s">
        <v>2950</v>
      </c>
      <c r="AZ1636" s="341" t="s">
        <v>2949</v>
      </c>
    </row>
    <row r="1637" spans="50:52" hidden="1">
      <c r="AX1637" s="341" t="s">
        <v>2951</v>
      </c>
      <c r="AY1637" s="342" t="s">
        <v>2952</v>
      </c>
      <c r="AZ1637" s="341" t="s">
        <v>2951</v>
      </c>
    </row>
    <row r="1638" spans="50:52" hidden="1">
      <c r="AX1638" s="341" t="s">
        <v>2953</v>
      </c>
      <c r="AY1638" s="342" t="s">
        <v>2954</v>
      </c>
      <c r="AZ1638" s="341" t="s">
        <v>2953</v>
      </c>
    </row>
    <row r="1639" spans="50:52" hidden="1">
      <c r="AX1639" s="341" t="s">
        <v>2955</v>
      </c>
      <c r="AY1639" s="342" t="s">
        <v>2956</v>
      </c>
      <c r="AZ1639" s="341" t="s">
        <v>2955</v>
      </c>
    </row>
    <row r="1640" spans="50:52" hidden="1">
      <c r="AX1640" s="341" t="s">
        <v>2957</v>
      </c>
      <c r="AY1640" s="342" t="s">
        <v>2958</v>
      </c>
      <c r="AZ1640" s="341" t="s">
        <v>2957</v>
      </c>
    </row>
    <row r="1641" spans="50:52" hidden="1">
      <c r="AX1641" s="341" t="s">
        <v>2959</v>
      </c>
      <c r="AY1641" s="342" t="s">
        <v>2960</v>
      </c>
      <c r="AZ1641" s="341" t="s">
        <v>2959</v>
      </c>
    </row>
    <row r="1642" spans="50:52" hidden="1">
      <c r="AX1642" s="341" t="s">
        <v>2961</v>
      </c>
      <c r="AY1642" s="342" t="s">
        <v>2962</v>
      </c>
      <c r="AZ1642" s="341" t="s">
        <v>2961</v>
      </c>
    </row>
    <row r="1643" spans="50:52" hidden="1">
      <c r="AX1643" s="341" t="s">
        <v>2963</v>
      </c>
      <c r="AY1643" s="342" t="s">
        <v>2964</v>
      </c>
      <c r="AZ1643" s="341" t="s">
        <v>2963</v>
      </c>
    </row>
    <row r="1644" spans="50:52" hidden="1">
      <c r="AX1644" s="341" t="s">
        <v>2965</v>
      </c>
      <c r="AY1644" s="342" t="s">
        <v>2966</v>
      </c>
      <c r="AZ1644" s="341" t="s">
        <v>2965</v>
      </c>
    </row>
    <row r="1645" spans="50:52" hidden="1">
      <c r="AX1645" s="341" t="s">
        <v>2967</v>
      </c>
      <c r="AY1645" s="342" t="s">
        <v>2968</v>
      </c>
      <c r="AZ1645" s="341" t="s">
        <v>2967</v>
      </c>
    </row>
    <row r="1646" spans="50:52" hidden="1">
      <c r="AX1646" s="341" t="s">
        <v>2969</v>
      </c>
      <c r="AY1646" s="342" t="s">
        <v>2970</v>
      </c>
      <c r="AZ1646" s="341" t="s">
        <v>2969</v>
      </c>
    </row>
    <row r="1647" spans="50:52" hidden="1">
      <c r="AX1647" s="341" t="s">
        <v>2971</v>
      </c>
      <c r="AY1647" s="342" t="s">
        <v>2972</v>
      </c>
      <c r="AZ1647" s="341" t="s">
        <v>2971</v>
      </c>
    </row>
    <row r="1648" spans="50:52" hidden="1">
      <c r="AX1648" s="341" t="s">
        <v>2973</v>
      </c>
      <c r="AY1648" s="342" t="s">
        <v>2974</v>
      </c>
      <c r="AZ1648" s="341" t="s">
        <v>2973</v>
      </c>
    </row>
    <row r="1649" spans="50:52" hidden="1">
      <c r="AX1649" s="341" t="s">
        <v>2975</v>
      </c>
      <c r="AY1649" s="342" t="s">
        <v>2976</v>
      </c>
      <c r="AZ1649" s="341" t="s">
        <v>2975</v>
      </c>
    </row>
    <row r="1650" spans="50:52" hidden="1">
      <c r="AX1650" s="341" t="s">
        <v>2977</v>
      </c>
      <c r="AY1650" s="342" t="s">
        <v>2978</v>
      </c>
      <c r="AZ1650" s="341" t="s">
        <v>2977</v>
      </c>
    </row>
    <row r="1651" spans="50:52" hidden="1">
      <c r="AX1651" s="341" t="s">
        <v>2979</v>
      </c>
      <c r="AY1651" s="342" t="s">
        <v>2980</v>
      </c>
      <c r="AZ1651" s="341" t="s">
        <v>2979</v>
      </c>
    </row>
    <row r="1652" spans="50:52" hidden="1">
      <c r="AX1652" s="341" t="s">
        <v>2981</v>
      </c>
      <c r="AY1652" s="342" t="s">
        <v>2982</v>
      </c>
      <c r="AZ1652" s="341" t="s">
        <v>2981</v>
      </c>
    </row>
    <row r="1653" spans="50:52" hidden="1">
      <c r="AX1653" s="341" t="s">
        <v>2983</v>
      </c>
      <c r="AY1653" s="342" t="s">
        <v>2984</v>
      </c>
      <c r="AZ1653" s="341" t="s">
        <v>2983</v>
      </c>
    </row>
    <row r="1654" spans="50:52" hidden="1">
      <c r="AX1654" s="341" t="s">
        <v>2985</v>
      </c>
      <c r="AY1654" s="342" t="s">
        <v>2986</v>
      </c>
      <c r="AZ1654" s="341" t="s">
        <v>2985</v>
      </c>
    </row>
    <row r="1655" spans="50:52" hidden="1">
      <c r="AX1655" s="341" t="s">
        <v>2987</v>
      </c>
      <c r="AY1655" s="342" t="s">
        <v>2988</v>
      </c>
      <c r="AZ1655" s="341" t="s">
        <v>2987</v>
      </c>
    </row>
    <row r="1656" spans="50:52" hidden="1">
      <c r="AX1656" s="341" t="s">
        <v>2989</v>
      </c>
      <c r="AY1656" s="342" t="s">
        <v>2990</v>
      </c>
      <c r="AZ1656" s="341" t="s">
        <v>2989</v>
      </c>
    </row>
    <row r="1657" spans="50:52" hidden="1">
      <c r="AX1657" s="341" t="s">
        <v>2991</v>
      </c>
      <c r="AY1657" s="342" t="s">
        <v>2992</v>
      </c>
      <c r="AZ1657" s="341" t="s">
        <v>2991</v>
      </c>
    </row>
    <row r="1658" spans="50:52" hidden="1">
      <c r="AX1658" s="341" t="s">
        <v>2993</v>
      </c>
      <c r="AY1658" s="342" t="s">
        <v>2994</v>
      </c>
      <c r="AZ1658" s="341" t="s">
        <v>2993</v>
      </c>
    </row>
    <row r="1659" spans="50:52" hidden="1">
      <c r="AX1659" s="341" t="s">
        <v>2995</v>
      </c>
      <c r="AY1659" s="342" t="s">
        <v>2996</v>
      </c>
      <c r="AZ1659" s="341" t="s">
        <v>2995</v>
      </c>
    </row>
    <row r="1660" spans="50:52" hidden="1">
      <c r="AX1660" s="341" t="s">
        <v>2997</v>
      </c>
      <c r="AY1660" s="342" t="s">
        <v>2998</v>
      </c>
      <c r="AZ1660" s="341" t="s">
        <v>2997</v>
      </c>
    </row>
    <row r="1661" spans="50:52" hidden="1">
      <c r="AX1661" s="341" t="s">
        <v>2999</v>
      </c>
      <c r="AY1661" s="342" t="s">
        <v>3000</v>
      </c>
      <c r="AZ1661" s="341" t="s">
        <v>2999</v>
      </c>
    </row>
    <row r="1662" spans="50:52" hidden="1">
      <c r="AX1662" s="341" t="s">
        <v>3001</v>
      </c>
      <c r="AY1662" s="342" t="s">
        <v>3002</v>
      </c>
      <c r="AZ1662" s="341" t="s">
        <v>3001</v>
      </c>
    </row>
    <row r="1663" spans="50:52" hidden="1">
      <c r="AX1663" s="341" t="s">
        <v>3003</v>
      </c>
      <c r="AY1663" s="342" t="s">
        <v>1419</v>
      </c>
      <c r="AZ1663" s="341" t="s">
        <v>3003</v>
      </c>
    </row>
    <row r="1664" spans="50:52" hidden="1">
      <c r="AX1664" s="341" t="s">
        <v>3004</v>
      </c>
      <c r="AY1664" s="342" t="s">
        <v>3005</v>
      </c>
      <c r="AZ1664" s="341" t="s">
        <v>3004</v>
      </c>
    </row>
    <row r="1665" spans="50:52" hidden="1">
      <c r="AX1665" s="341" t="s">
        <v>3006</v>
      </c>
      <c r="AY1665" s="342" t="s">
        <v>3007</v>
      </c>
      <c r="AZ1665" s="341" t="s">
        <v>3006</v>
      </c>
    </row>
    <row r="1666" spans="50:52" hidden="1">
      <c r="AX1666" s="341" t="s">
        <v>3008</v>
      </c>
      <c r="AY1666" s="342" t="s">
        <v>3009</v>
      </c>
      <c r="AZ1666" s="341" t="s">
        <v>3008</v>
      </c>
    </row>
    <row r="1667" spans="50:52" hidden="1">
      <c r="AX1667" s="341" t="s">
        <v>3010</v>
      </c>
      <c r="AY1667" s="342" t="s">
        <v>3011</v>
      </c>
      <c r="AZ1667" s="341" t="s">
        <v>3010</v>
      </c>
    </row>
    <row r="1668" spans="50:52" hidden="1">
      <c r="AX1668" s="341" t="s">
        <v>3012</v>
      </c>
      <c r="AY1668" s="342" t="s">
        <v>3013</v>
      </c>
      <c r="AZ1668" s="341" t="s">
        <v>3012</v>
      </c>
    </row>
    <row r="1669" spans="50:52" hidden="1">
      <c r="AX1669" s="341" t="s">
        <v>3014</v>
      </c>
      <c r="AY1669" s="342" t="s">
        <v>3015</v>
      </c>
      <c r="AZ1669" s="341" t="s">
        <v>3014</v>
      </c>
    </row>
    <row r="1670" spans="50:52" hidden="1">
      <c r="AX1670" s="341" t="s">
        <v>3016</v>
      </c>
      <c r="AY1670" s="342" t="s">
        <v>3017</v>
      </c>
      <c r="AZ1670" s="341" t="s">
        <v>3016</v>
      </c>
    </row>
    <row r="1671" spans="50:52" hidden="1">
      <c r="AX1671" s="341" t="s">
        <v>3018</v>
      </c>
      <c r="AY1671" s="342" t="s">
        <v>3019</v>
      </c>
      <c r="AZ1671" s="341" t="s">
        <v>3018</v>
      </c>
    </row>
    <row r="1672" spans="50:52" hidden="1">
      <c r="AX1672" s="341" t="s">
        <v>3020</v>
      </c>
      <c r="AY1672" s="342" t="s">
        <v>3021</v>
      </c>
      <c r="AZ1672" s="341" t="s">
        <v>3020</v>
      </c>
    </row>
    <row r="1673" spans="50:52" hidden="1">
      <c r="AX1673" s="341" t="s">
        <v>3022</v>
      </c>
      <c r="AY1673" s="342" t="s">
        <v>3023</v>
      </c>
      <c r="AZ1673" s="341" t="s">
        <v>3022</v>
      </c>
    </row>
    <row r="1674" spans="50:52" hidden="1">
      <c r="AX1674" s="341" t="s">
        <v>3024</v>
      </c>
      <c r="AY1674" s="345" t="s">
        <v>3025</v>
      </c>
      <c r="AZ1674" s="341" t="s">
        <v>3024</v>
      </c>
    </row>
    <row r="1675" spans="50:52" hidden="1">
      <c r="AX1675" s="341" t="s">
        <v>3026</v>
      </c>
      <c r="AY1675" s="342" t="s">
        <v>3027</v>
      </c>
      <c r="AZ1675" s="341" t="s">
        <v>3026</v>
      </c>
    </row>
    <row r="1676" spans="50:52" hidden="1">
      <c r="AX1676" s="341" t="s">
        <v>3028</v>
      </c>
      <c r="AY1676" s="341" t="s">
        <v>3029</v>
      </c>
      <c r="AZ1676" s="341" t="s">
        <v>3028</v>
      </c>
    </row>
    <row r="1677" spans="50:52" hidden="1">
      <c r="AX1677" s="341" t="s">
        <v>3030</v>
      </c>
      <c r="AY1677" s="341" t="s">
        <v>3031</v>
      </c>
      <c r="AZ1677" s="341" t="s">
        <v>3030</v>
      </c>
    </row>
    <row r="1678" spans="50:52" hidden="1">
      <c r="AX1678" s="341" t="s">
        <v>3032</v>
      </c>
      <c r="AY1678" s="341" t="s">
        <v>3033</v>
      </c>
      <c r="AZ1678" s="341" t="s">
        <v>3032</v>
      </c>
    </row>
    <row r="1679" spans="50:52" hidden="1">
      <c r="AX1679" s="341" t="s">
        <v>3034</v>
      </c>
      <c r="AY1679" s="342" t="s">
        <v>3035</v>
      </c>
      <c r="AZ1679" s="341" t="s">
        <v>3034</v>
      </c>
    </row>
    <row r="1680" spans="50:52" hidden="1">
      <c r="AX1680" s="341" t="s">
        <v>3036</v>
      </c>
      <c r="AY1680" s="341" t="s">
        <v>3037</v>
      </c>
      <c r="AZ1680" s="341" t="s">
        <v>3036</v>
      </c>
    </row>
    <row r="1681" spans="50:52" hidden="1">
      <c r="AX1681" s="341" t="s">
        <v>3038</v>
      </c>
      <c r="AY1681" s="341" t="s">
        <v>3039</v>
      </c>
      <c r="AZ1681" s="341" t="s">
        <v>3038</v>
      </c>
    </row>
    <row r="1682" spans="50:52" hidden="1">
      <c r="AX1682" s="341" t="s">
        <v>3040</v>
      </c>
      <c r="AY1682" s="341" t="s">
        <v>3041</v>
      </c>
      <c r="AZ1682" s="341" t="s">
        <v>3040</v>
      </c>
    </row>
    <row r="1683" spans="50:52" hidden="1">
      <c r="AX1683" s="341" t="s">
        <v>3042</v>
      </c>
      <c r="AY1683" s="341" t="s">
        <v>3043</v>
      </c>
      <c r="AZ1683" s="341" t="s">
        <v>3042</v>
      </c>
    </row>
    <row r="1684" spans="50:52" hidden="1">
      <c r="AX1684" s="341" t="s">
        <v>3044</v>
      </c>
      <c r="AY1684" s="341" t="s">
        <v>3045</v>
      </c>
      <c r="AZ1684" s="341" t="s">
        <v>3044</v>
      </c>
    </row>
    <row r="1685" spans="50:52" hidden="1">
      <c r="AX1685" s="341" t="s">
        <v>3046</v>
      </c>
      <c r="AY1685" s="341" t="s">
        <v>3047</v>
      </c>
      <c r="AZ1685" s="341" t="s">
        <v>3046</v>
      </c>
    </row>
    <row r="1686" spans="50:52" hidden="1">
      <c r="AX1686" s="341" t="s">
        <v>3048</v>
      </c>
      <c r="AY1686" s="341" t="s">
        <v>3049</v>
      </c>
      <c r="AZ1686" s="341" t="s">
        <v>3048</v>
      </c>
    </row>
    <row r="1687" spans="50:52" hidden="1">
      <c r="AX1687" s="341" t="s">
        <v>3050</v>
      </c>
      <c r="AY1687" s="342" t="s">
        <v>3051</v>
      </c>
      <c r="AZ1687" s="341" t="s">
        <v>3050</v>
      </c>
    </row>
    <row r="1688" spans="50:52" hidden="1">
      <c r="AX1688" s="341" t="s">
        <v>3052</v>
      </c>
      <c r="AY1688" s="342" t="s">
        <v>3053</v>
      </c>
      <c r="AZ1688" s="341" t="s">
        <v>3052</v>
      </c>
    </row>
    <row r="1689" spans="50:52" hidden="1">
      <c r="AX1689" s="341" t="s">
        <v>3054</v>
      </c>
      <c r="AY1689" s="342" t="s">
        <v>3055</v>
      </c>
      <c r="AZ1689" s="341" t="s">
        <v>3054</v>
      </c>
    </row>
    <row r="1690" spans="50:52" hidden="1">
      <c r="AX1690" s="341" t="s">
        <v>3056</v>
      </c>
      <c r="AY1690" s="342" t="s">
        <v>3057</v>
      </c>
      <c r="AZ1690" s="341" t="s">
        <v>3056</v>
      </c>
    </row>
    <row r="1691" spans="50:52" hidden="1">
      <c r="AX1691" s="341" t="s">
        <v>3058</v>
      </c>
      <c r="AY1691" s="342" t="s">
        <v>3059</v>
      </c>
      <c r="AZ1691" s="341" t="s">
        <v>3058</v>
      </c>
    </row>
    <row r="1692" spans="50:52" hidden="1">
      <c r="AX1692" s="341" t="s">
        <v>3060</v>
      </c>
      <c r="AY1692" s="342" t="s">
        <v>3061</v>
      </c>
      <c r="AZ1692" s="341" t="s">
        <v>3060</v>
      </c>
    </row>
    <row r="1693" spans="50:52" hidden="1">
      <c r="AX1693" s="341" t="s">
        <v>3062</v>
      </c>
      <c r="AY1693" s="342" t="s">
        <v>3063</v>
      </c>
      <c r="AZ1693" s="341" t="s">
        <v>3062</v>
      </c>
    </row>
    <row r="1694" spans="50:52" hidden="1">
      <c r="AX1694" s="341" t="s">
        <v>3064</v>
      </c>
      <c r="AY1694" s="342" t="s">
        <v>3065</v>
      </c>
      <c r="AZ1694" s="341" t="s">
        <v>3064</v>
      </c>
    </row>
    <row r="1695" spans="50:52" hidden="1">
      <c r="AX1695" s="341" t="s">
        <v>3066</v>
      </c>
      <c r="AY1695" s="342" t="s">
        <v>3067</v>
      </c>
      <c r="AZ1695" s="341" t="s">
        <v>3066</v>
      </c>
    </row>
    <row r="1696" spans="50:52" hidden="1">
      <c r="AX1696" s="341" t="s">
        <v>3068</v>
      </c>
      <c r="AY1696" s="342" t="s">
        <v>3069</v>
      </c>
      <c r="AZ1696" s="341" t="s">
        <v>3068</v>
      </c>
    </row>
    <row r="1697" spans="50:52" hidden="1">
      <c r="AX1697" s="341" t="s">
        <v>3070</v>
      </c>
      <c r="AY1697" s="342" t="s">
        <v>3071</v>
      </c>
      <c r="AZ1697" s="341" t="s">
        <v>3070</v>
      </c>
    </row>
    <row r="1698" spans="50:52" hidden="1">
      <c r="AX1698" s="341" t="s">
        <v>3072</v>
      </c>
      <c r="AY1698" s="342" t="s">
        <v>3073</v>
      </c>
      <c r="AZ1698" s="341" t="s">
        <v>3072</v>
      </c>
    </row>
    <row r="1699" spans="50:52" hidden="1">
      <c r="AX1699" s="341" t="s">
        <v>3074</v>
      </c>
      <c r="AY1699" s="342" t="s">
        <v>3075</v>
      </c>
      <c r="AZ1699" s="341" t="s">
        <v>3074</v>
      </c>
    </row>
    <row r="1700" spans="50:52" hidden="1">
      <c r="AX1700" s="341" t="s">
        <v>3076</v>
      </c>
      <c r="AY1700" s="342" t="s">
        <v>3077</v>
      </c>
      <c r="AZ1700" s="341" t="s">
        <v>3076</v>
      </c>
    </row>
    <row r="1701" spans="50:52" hidden="1">
      <c r="AX1701" s="341" t="s">
        <v>3078</v>
      </c>
      <c r="AY1701" s="342" t="s">
        <v>3079</v>
      </c>
      <c r="AZ1701" s="341" t="s">
        <v>3078</v>
      </c>
    </row>
    <row r="1702" spans="50:52" hidden="1">
      <c r="AX1702" s="341" t="s">
        <v>3080</v>
      </c>
      <c r="AY1702" s="342" t="s">
        <v>3081</v>
      </c>
      <c r="AZ1702" s="341" t="s">
        <v>3080</v>
      </c>
    </row>
    <row r="1703" spans="50:52" hidden="1">
      <c r="AX1703" s="341" t="s">
        <v>3082</v>
      </c>
      <c r="AY1703" s="342" t="s">
        <v>3083</v>
      </c>
      <c r="AZ1703" s="341" t="s">
        <v>3082</v>
      </c>
    </row>
    <row r="1704" spans="50:52" hidden="1">
      <c r="AX1704" s="341" t="s">
        <v>3084</v>
      </c>
      <c r="AY1704" s="342" t="s">
        <v>3085</v>
      </c>
      <c r="AZ1704" s="341" t="s">
        <v>3084</v>
      </c>
    </row>
    <row r="1705" spans="50:52" hidden="1">
      <c r="AX1705" s="341" t="s">
        <v>3086</v>
      </c>
      <c r="AY1705" s="342" t="s">
        <v>3087</v>
      </c>
      <c r="AZ1705" s="341" t="s">
        <v>3086</v>
      </c>
    </row>
    <row r="1706" spans="50:52" hidden="1">
      <c r="AX1706" s="341" t="s">
        <v>3088</v>
      </c>
      <c r="AY1706" s="342" t="s">
        <v>3089</v>
      </c>
      <c r="AZ1706" s="341" t="s">
        <v>3088</v>
      </c>
    </row>
    <row r="1707" spans="50:52" hidden="1">
      <c r="AX1707" s="341" t="s">
        <v>3090</v>
      </c>
      <c r="AY1707" s="342" t="s">
        <v>3091</v>
      </c>
      <c r="AZ1707" s="341" t="s">
        <v>3090</v>
      </c>
    </row>
    <row r="1708" spans="50:52" hidden="1">
      <c r="AX1708" s="341" t="s">
        <v>3092</v>
      </c>
      <c r="AY1708" s="342" t="s">
        <v>3093</v>
      </c>
      <c r="AZ1708" s="341" t="s">
        <v>3092</v>
      </c>
    </row>
    <row r="1709" spans="50:52" hidden="1">
      <c r="AX1709" s="341" t="s">
        <v>3094</v>
      </c>
      <c r="AY1709" s="342" t="s">
        <v>3095</v>
      </c>
      <c r="AZ1709" s="341" t="s">
        <v>3094</v>
      </c>
    </row>
    <row r="1710" spans="50:52" hidden="1">
      <c r="AX1710" s="341" t="s">
        <v>3096</v>
      </c>
      <c r="AY1710" s="342" t="s">
        <v>3097</v>
      </c>
      <c r="AZ1710" s="341" t="s">
        <v>3096</v>
      </c>
    </row>
    <row r="1711" spans="50:52" hidden="1">
      <c r="AX1711" s="341" t="s">
        <v>3098</v>
      </c>
      <c r="AY1711" s="342" t="s">
        <v>3099</v>
      </c>
      <c r="AZ1711" s="341" t="s">
        <v>3098</v>
      </c>
    </row>
    <row r="1712" spans="50:52" hidden="1">
      <c r="AX1712" s="341" t="s">
        <v>3100</v>
      </c>
      <c r="AY1712" s="342" t="s">
        <v>3101</v>
      </c>
      <c r="AZ1712" s="341" t="s">
        <v>3100</v>
      </c>
    </row>
    <row r="1713" spans="50:52" hidden="1">
      <c r="AX1713" s="341" t="s">
        <v>3102</v>
      </c>
      <c r="AY1713" s="342" t="s">
        <v>3103</v>
      </c>
      <c r="AZ1713" s="341" t="s">
        <v>3102</v>
      </c>
    </row>
    <row r="1714" spans="50:52" hidden="1">
      <c r="AX1714" s="341" t="s">
        <v>3104</v>
      </c>
      <c r="AY1714" s="342" t="s">
        <v>1405</v>
      </c>
      <c r="AZ1714" s="341" t="s">
        <v>3104</v>
      </c>
    </row>
    <row r="1715" spans="50:52" hidden="1">
      <c r="AX1715" s="341" t="s">
        <v>3105</v>
      </c>
      <c r="AY1715" s="342" t="s">
        <v>3106</v>
      </c>
      <c r="AZ1715" s="341" t="s">
        <v>3105</v>
      </c>
    </row>
    <row r="1716" spans="50:52" hidden="1">
      <c r="AX1716" s="341" t="s">
        <v>3107</v>
      </c>
      <c r="AY1716" s="342" t="s">
        <v>3108</v>
      </c>
      <c r="AZ1716" s="341" t="s">
        <v>3107</v>
      </c>
    </row>
    <row r="1717" spans="50:52" hidden="1">
      <c r="AX1717" s="341" t="s">
        <v>3109</v>
      </c>
      <c r="AY1717" s="342" t="s">
        <v>3110</v>
      </c>
      <c r="AZ1717" s="341" t="s">
        <v>3109</v>
      </c>
    </row>
    <row r="1718" spans="50:52" hidden="1">
      <c r="AX1718" s="341" t="s">
        <v>3111</v>
      </c>
      <c r="AY1718" s="342" t="s">
        <v>3112</v>
      </c>
      <c r="AZ1718" s="341" t="s">
        <v>3111</v>
      </c>
    </row>
    <row r="1719" spans="50:52" hidden="1">
      <c r="AX1719" s="341" t="s">
        <v>3113</v>
      </c>
      <c r="AY1719" s="342" t="s">
        <v>1143</v>
      </c>
      <c r="AZ1719" s="341" t="s">
        <v>3113</v>
      </c>
    </row>
    <row r="1720" spans="50:52" hidden="1">
      <c r="AX1720" s="341" t="s">
        <v>3114</v>
      </c>
      <c r="AY1720" s="345" t="s">
        <v>3115</v>
      </c>
      <c r="AZ1720" s="341" t="s">
        <v>3114</v>
      </c>
    </row>
    <row r="1721" spans="50:52" hidden="1">
      <c r="AX1721" s="341" t="s">
        <v>3116</v>
      </c>
      <c r="AY1721" s="342" t="s">
        <v>3117</v>
      </c>
      <c r="AZ1721" s="341" t="s">
        <v>3116</v>
      </c>
    </row>
    <row r="1722" spans="50:52" hidden="1">
      <c r="AX1722" s="341" t="s">
        <v>3118</v>
      </c>
      <c r="AY1722" s="341" t="s">
        <v>3119</v>
      </c>
      <c r="AZ1722" s="341" t="s">
        <v>3118</v>
      </c>
    </row>
    <row r="1723" spans="50:52" hidden="1">
      <c r="AX1723" s="341" t="s">
        <v>3120</v>
      </c>
      <c r="AY1723" s="341" t="s">
        <v>3121</v>
      </c>
      <c r="AZ1723" s="341" t="s">
        <v>3120</v>
      </c>
    </row>
    <row r="1724" spans="50:52" hidden="1">
      <c r="AX1724" s="341" t="s">
        <v>3122</v>
      </c>
      <c r="AY1724" s="341" t="s">
        <v>3123</v>
      </c>
      <c r="AZ1724" s="341" t="s">
        <v>3122</v>
      </c>
    </row>
    <row r="1725" spans="50:52" hidden="1">
      <c r="AX1725" s="341" t="s">
        <v>3124</v>
      </c>
      <c r="AY1725" s="341" t="s">
        <v>3125</v>
      </c>
      <c r="AZ1725" s="341" t="s">
        <v>3124</v>
      </c>
    </row>
    <row r="1726" spans="50:52" hidden="1">
      <c r="AX1726" s="341" t="s">
        <v>3126</v>
      </c>
      <c r="AY1726" s="341" t="s">
        <v>3127</v>
      </c>
      <c r="AZ1726" s="341" t="s">
        <v>3126</v>
      </c>
    </row>
    <row r="1727" spans="50:52" hidden="1">
      <c r="AX1727" s="341" t="s">
        <v>3128</v>
      </c>
      <c r="AY1727" s="341" t="s">
        <v>3129</v>
      </c>
      <c r="AZ1727" s="341" t="s">
        <v>3128</v>
      </c>
    </row>
    <row r="1728" spans="50:52" hidden="1">
      <c r="AX1728" s="341" t="s">
        <v>3130</v>
      </c>
      <c r="AY1728" s="341" t="s">
        <v>3131</v>
      </c>
      <c r="AZ1728" s="341" t="s">
        <v>3130</v>
      </c>
    </row>
    <row r="1729" spans="50:52" hidden="1">
      <c r="AX1729" s="341" t="s">
        <v>3132</v>
      </c>
      <c r="AY1729" s="341" t="s">
        <v>3133</v>
      </c>
      <c r="AZ1729" s="341" t="s">
        <v>3132</v>
      </c>
    </row>
    <row r="1730" spans="50:52" hidden="1">
      <c r="AX1730" s="341" t="s">
        <v>3134</v>
      </c>
      <c r="AY1730" s="341" t="s">
        <v>3135</v>
      </c>
      <c r="AZ1730" s="341" t="s">
        <v>3134</v>
      </c>
    </row>
    <row r="1731" spans="50:52" hidden="1">
      <c r="AX1731" s="341" t="s">
        <v>3136</v>
      </c>
      <c r="AY1731" s="341" t="s">
        <v>3137</v>
      </c>
      <c r="AZ1731" s="341" t="s">
        <v>3136</v>
      </c>
    </row>
    <row r="1732" spans="50:52" hidden="1">
      <c r="AX1732" s="341" t="s">
        <v>3138</v>
      </c>
      <c r="AY1732" s="341" t="s">
        <v>3139</v>
      </c>
      <c r="AZ1732" s="341" t="s">
        <v>3138</v>
      </c>
    </row>
    <row r="1733" spans="50:52" hidden="1">
      <c r="AX1733" s="341" t="s">
        <v>3140</v>
      </c>
      <c r="AY1733" s="341" t="s">
        <v>3141</v>
      </c>
      <c r="AZ1733" s="341" t="s">
        <v>3140</v>
      </c>
    </row>
    <row r="1734" spans="50:52" hidden="1">
      <c r="AX1734" s="341" t="s">
        <v>3142</v>
      </c>
      <c r="AY1734" s="341" t="s">
        <v>3143</v>
      </c>
      <c r="AZ1734" s="341" t="s">
        <v>3142</v>
      </c>
    </row>
    <row r="1735" spans="50:52" hidden="1">
      <c r="AX1735" s="341" t="s">
        <v>3144</v>
      </c>
      <c r="AY1735" s="341" t="s">
        <v>3145</v>
      </c>
      <c r="AZ1735" s="341" t="s">
        <v>3144</v>
      </c>
    </row>
    <row r="1736" spans="50:52" hidden="1">
      <c r="AX1736" s="341" t="s">
        <v>3146</v>
      </c>
      <c r="AY1736" s="341" t="s">
        <v>3147</v>
      </c>
      <c r="AZ1736" s="341" t="s">
        <v>3146</v>
      </c>
    </row>
    <row r="1737" spans="50:52" hidden="1">
      <c r="AX1737" s="341" t="s">
        <v>3148</v>
      </c>
      <c r="AY1737" s="341" t="s">
        <v>3149</v>
      </c>
      <c r="AZ1737" s="341" t="s">
        <v>3148</v>
      </c>
    </row>
    <row r="1738" spans="50:52" hidden="1">
      <c r="AX1738" s="341" t="s">
        <v>3150</v>
      </c>
      <c r="AY1738" s="342" t="s">
        <v>3151</v>
      </c>
      <c r="AZ1738" s="341" t="s">
        <v>3150</v>
      </c>
    </row>
    <row r="1739" spans="50:52" hidden="1">
      <c r="AX1739" s="341" t="s">
        <v>3152</v>
      </c>
      <c r="AY1739" s="342" t="s">
        <v>3153</v>
      </c>
      <c r="AZ1739" s="341" t="s">
        <v>3152</v>
      </c>
    </row>
    <row r="1740" spans="50:52" hidden="1">
      <c r="AX1740" s="341" t="s">
        <v>3154</v>
      </c>
      <c r="AY1740" s="342" t="s">
        <v>3155</v>
      </c>
      <c r="AZ1740" s="341" t="s">
        <v>3154</v>
      </c>
    </row>
    <row r="1741" spans="50:52" hidden="1">
      <c r="AX1741" s="341" t="s">
        <v>3156</v>
      </c>
      <c r="AY1741" s="342" t="s">
        <v>3157</v>
      </c>
      <c r="AZ1741" s="341" t="s">
        <v>3156</v>
      </c>
    </row>
    <row r="1742" spans="50:52" hidden="1">
      <c r="AX1742" s="341" t="s">
        <v>3158</v>
      </c>
      <c r="AY1742" s="342" t="s">
        <v>3159</v>
      </c>
      <c r="AZ1742" s="341" t="s">
        <v>3158</v>
      </c>
    </row>
    <row r="1743" spans="50:52" hidden="1">
      <c r="AX1743" s="341" t="s">
        <v>3160</v>
      </c>
      <c r="AY1743" s="342" t="s">
        <v>3161</v>
      </c>
      <c r="AZ1743" s="341" t="s">
        <v>3160</v>
      </c>
    </row>
    <row r="1744" spans="50:52" hidden="1">
      <c r="AX1744" s="341" t="s">
        <v>3162</v>
      </c>
      <c r="AY1744" s="342" t="s">
        <v>3163</v>
      </c>
      <c r="AZ1744" s="341" t="s">
        <v>3162</v>
      </c>
    </row>
    <row r="1745" spans="50:52" hidden="1">
      <c r="AX1745" s="341" t="s">
        <v>3164</v>
      </c>
      <c r="AY1745" s="342" t="s">
        <v>3165</v>
      </c>
      <c r="AZ1745" s="341" t="s">
        <v>3164</v>
      </c>
    </row>
    <row r="1746" spans="50:52" hidden="1">
      <c r="AX1746" s="341" t="s">
        <v>3166</v>
      </c>
      <c r="AY1746" s="342" t="s">
        <v>3167</v>
      </c>
      <c r="AZ1746" s="341" t="s">
        <v>3166</v>
      </c>
    </row>
    <row r="1747" spans="50:52" hidden="1">
      <c r="AX1747" s="341" t="s">
        <v>3168</v>
      </c>
      <c r="AY1747" s="342" t="s">
        <v>3169</v>
      </c>
      <c r="AZ1747" s="341" t="s">
        <v>3168</v>
      </c>
    </row>
    <row r="1748" spans="50:52" hidden="1">
      <c r="AX1748" s="341" t="s">
        <v>3170</v>
      </c>
      <c r="AY1748" s="342" t="s">
        <v>3171</v>
      </c>
      <c r="AZ1748" s="341" t="s">
        <v>3170</v>
      </c>
    </row>
    <row r="1749" spans="50:52" hidden="1">
      <c r="AX1749" s="341" t="s">
        <v>3172</v>
      </c>
      <c r="AY1749" s="342" t="s">
        <v>3173</v>
      </c>
      <c r="AZ1749" s="341" t="s">
        <v>3172</v>
      </c>
    </row>
    <row r="1750" spans="50:52" hidden="1">
      <c r="AX1750" s="341" t="s">
        <v>3174</v>
      </c>
      <c r="AY1750" s="342" t="s">
        <v>3175</v>
      </c>
      <c r="AZ1750" s="341" t="s">
        <v>3174</v>
      </c>
    </row>
    <row r="1751" spans="50:52" hidden="1">
      <c r="AX1751" s="341" t="s">
        <v>3176</v>
      </c>
      <c r="AY1751" s="342" t="s">
        <v>3177</v>
      </c>
      <c r="AZ1751" s="341" t="s">
        <v>3176</v>
      </c>
    </row>
    <row r="1752" spans="50:52" hidden="1">
      <c r="AX1752" s="341" t="s">
        <v>3178</v>
      </c>
      <c r="AY1752" s="342" t="s">
        <v>3179</v>
      </c>
      <c r="AZ1752" s="341" t="s">
        <v>3178</v>
      </c>
    </row>
    <row r="1753" spans="50:52" hidden="1">
      <c r="AX1753" s="341" t="s">
        <v>3180</v>
      </c>
      <c r="AY1753" s="342" t="s">
        <v>3181</v>
      </c>
      <c r="AZ1753" s="341" t="s">
        <v>3180</v>
      </c>
    </row>
    <row r="1754" spans="50:52" hidden="1">
      <c r="AX1754" s="341" t="s">
        <v>3182</v>
      </c>
      <c r="AY1754" s="342" t="s">
        <v>3183</v>
      </c>
      <c r="AZ1754" s="341" t="s">
        <v>3182</v>
      </c>
    </row>
    <row r="1755" spans="50:52" hidden="1">
      <c r="AX1755" s="341" t="s">
        <v>3184</v>
      </c>
      <c r="AY1755" s="342" t="s">
        <v>3185</v>
      </c>
      <c r="AZ1755" s="341" t="s">
        <v>3184</v>
      </c>
    </row>
    <row r="1756" spans="50:52" hidden="1">
      <c r="AX1756" s="341" t="s">
        <v>3186</v>
      </c>
      <c r="AY1756" s="342" t="s">
        <v>3187</v>
      </c>
      <c r="AZ1756" s="341" t="s">
        <v>3186</v>
      </c>
    </row>
    <row r="1757" spans="50:52" hidden="1">
      <c r="AX1757" s="341" t="s">
        <v>3188</v>
      </c>
      <c r="AY1757" s="342" t="s">
        <v>3189</v>
      </c>
      <c r="AZ1757" s="341" t="s">
        <v>3188</v>
      </c>
    </row>
    <row r="1758" spans="50:52" hidden="1">
      <c r="AX1758" s="341" t="s">
        <v>3190</v>
      </c>
      <c r="AY1758" s="342" t="s">
        <v>3191</v>
      </c>
      <c r="AZ1758" s="341" t="s">
        <v>3190</v>
      </c>
    </row>
    <row r="1759" spans="50:52" hidden="1">
      <c r="AX1759" s="341" t="s">
        <v>3192</v>
      </c>
      <c r="AY1759" s="342" t="s">
        <v>3193</v>
      </c>
      <c r="AZ1759" s="341" t="s">
        <v>3192</v>
      </c>
    </row>
    <row r="1760" spans="50:52" hidden="1">
      <c r="AX1760" s="341" t="s">
        <v>3194</v>
      </c>
      <c r="AY1760" s="342" t="s">
        <v>3195</v>
      </c>
      <c r="AZ1760" s="341" t="s">
        <v>3194</v>
      </c>
    </row>
    <row r="1761" spans="50:52" hidden="1">
      <c r="AX1761" s="341" t="s">
        <v>3196</v>
      </c>
      <c r="AY1761" s="342" t="s">
        <v>3197</v>
      </c>
      <c r="AZ1761" s="341" t="s">
        <v>3196</v>
      </c>
    </row>
    <row r="1762" spans="50:52" hidden="1">
      <c r="AX1762" s="341" t="s">
        <v>3198</v>
      </c>
      <c r="AY1762" s="342" t="s">
        <v>3199</v>
      </c>
      <c r="AZ1762" s="341" t="s">
        <v>3198</v>
      </c>
    </row>
    <row r="1763" spans="50:52" hidden="1">
      <c r="AX1763" s="341" t="s">
        <v>3200</v>
      </c>
      <c r="AY1763" s="342" t="s">
        <v>3201</v>
      </c>
      <c r="AZ1763" s="341" t="s">
        <v>3200</v>
      </c>
    </row>
    <row r="1764" spans="50:52" hidden="1">
      <c r="AX1764" s="341" t="s">
        <v>3202</v>
      </c>
      <c r="AY1764" s="342" t="s">
        <v>3203</v>
      </c>
      <c r="AZ1764" s="341" t="s">
        <v>3202</v>
      </c>
    </row>
    <row r="1765" spans="50:52" hidden="1">
      <c r="AX1765" s="341" t="s">
        <v>3204</v>
      </c>
      <c r="AY1765" s="342" t="s">
        <v>3205</v>
      </c>
      <c r="AZ1765" s="341" t="s">
        <v>3204</v>
      </c>
    </row>
    <row r="1766" spans="50:52" hidden="1">
      <c r="AX1766" s="341" t="s">
        <v>3206</v>
      </c>
      <c r="AY1766" s="342" t="s">
        <v>3207</v>
      </c>
      <c r="AZ1766" s="341" t="s">
        <v>3206</v>
      </c>
    </row>
    <row r="1767" spans="50:52" hidden="1">
      <c r="AX1767" s="341" t="s">
        <v>3208</v>
      </c>
      <c r="AY1767" s="342" t="s">
        <v>3209</v>
      </c>
      <c r="AZ1767" s="341" t="s">
        <v>3208</v>
      </c>
    </row>
    <row r="1768" spans="50:52" hidden="1">
      <c r="AX1768" s="341" t="s">
        <v>3210</v>
      </c>
      <c r="AY1768" s="342" t="s">
        <v>3211</v>
      </c>
      <c r="AZ1768" s="341" t="s">
        <v>3210</v>
      </c>
    </row>
    <row r="1769" spans="50:52" hidden="1">
      <c r="AX1769" s="341" t="s">
        <v>3212</v>
      </c>
      <c r="AY1769" s="342" t="s">
        <v>3213</v>
      </c>
      <c r="AZ1769" s="341" t="s">
        <v>3212</v>
      </c>
    </row>
    <row r="1770" spans="50:52" hidden="1">
      <c r="AX1770" s="341" t="s">
        <v>3214</v>
      </c>
      <c r="AY1770" s="342" t="s">
        <v>3215</v>
      </c>
      <c r="AZ1770" s="341" t="s">
        <v>3214</v>
      </c>
    </row>
    <row r="1771" spans="50:52" hidden="1">
      <c r="AX1771" s="341" t="s">
        <v>3216</v>
      </c>
      <c r="AY1771" s="342" t="s">
        <v>3217</v>
      </c>
      <c r="AZ1771" s="341" t="s">
        <v>3216</v>
      </c>
    </row>
    <row r="1772" spans="50:52" hidden="1">
      <c r="AX1772" s="341" t="s">
        <v>3218</v>
      </c>
      <c r="AY1772" s="342" t="s">
        <v>3219</v>
      </c>
      <c r="AZ1772" s="341" t="s">
        <v>3218</v>
      </c>
    </row>
    <row r="1773" spans="50:52" hidden="1">
      <c r="AX1773" s="341" t="s">
        <v>3220</v>
      </c>
      <c r="AY1773" s="342" t="s">
        <v>3221</v>
      </c>
      <c r="AZ1773" s="341" t="s">
        <v>3220</v>
      </c>
    </row>
    <row r="1774" spans="50:52" hidden="1">
      <c r="AX1774" s="341" t="s">
        <v>3222</v>
      </c>
      <c r="AY1774" s="342" t="s">
        <v>3223</v>
      </c>
      <c r="AZ1774" s="341" t="s">
        <v>3222</v>
      </c>
    </row>
    <row r="1775" spans="50:52" hidden="1">
      <c r="AX1775" s="341" t="s">
        <v>3224</v>
      </c>
      <c r="AY1775" s="342" t="s">
        <v>3225</v>
      </c>
      <c r="AZ1775" s="341" t="s">
        <v>3224</v>
      </c>
    </row>
    <row r="1776" spans="50:52" hidden="1">
      <c r="AX1776" s="341" t="s">
        <v>3226</v>
      </c>
      <c r="AY1776" s="342" t="s">
        <v>3227</v>
      </c>
      <c r="AZ1776" s="341" t="s">
        <v>3226</v>
      </c>
    </row>
    <row r="1777" spans="50:52" hidden="1">
      <c r="AX1777" s="341" t="s">
        <v>3228</v>
      </c>
      <c r="AY1777" s="342" t="s">
        <v>3229</v>
      </c>
      <c r="AZ1777" s="341" t="s">
        <v>3228</v>
      </c>
    </row>
    <row r="1778" spans="50:52" hidden="1">
      <c r="AX1778" s="341" t="s">
        <v>3230</v>
      </c>
      <c r="AY1778" s="342" t="s">
        <v>3231</v>
      </c>
      <c r="AZ1778" s="341" t="s">
        <v>3230</v>
      </c>
    </row>
    <row r="1779" spans="50:52" hidden="1">
      <c r="AX1779" s="341" t="s">
        <v>3232</v>
      </c>
      <c r="AY1779" s="342" t="s">
        <v>3233</v>
      </c>
      <c r="AZ1779" s="341" t="s">
        <v>3232</v>
      </c>
    </row>
    <row r="1780" spans="50:52" hidden="1">
      <c r="AX1780" s="341" t="s">
        <v>3234</v>
      </c>
      <c r="AY1780" s="342" t="s">
        <v>3235</v>
      </c>
      <c r="AZ1780" s="341" t="s">
        <v>3234</v>
      </c>
    </row>
    <row r="1781" spans="50:52" hidden="1">
      <c r="AX1781" s="341" t="s">
        <v>3236</v>
      </c>
      <c r="AY1781" s="342" t="s">
        <v>3237</v>
      </c>
      <c r="AZ1781" s="341" t="s">
        <v>3236</v>
      </c>
    </row>
    <row r="1782" spans="50:52" hidden="1">
      <c r="AX1782" s="341" t="s">
        <v>3238</v>
      </c>
      <c r="AY1782" s="342" t="s">
        <v>3239</v>
      </c>
      <c r="AZ1782" s="341" t="s">
        <v>3238</v>
      </c>
    </row>
    <row r="1783" spans="50:52" hidden="1">
      <c r="AX1783" s="341" t="s">
        <v>3240</v>
      </c>
      <c r="AY1783" s="342" t="s">
        <v>3241</v>
      </c>
      <c r="AZ1783" s="341" t="s">
        <v>3240</v>
      </c>
    </row>
    <row r="1784" spans="50:52" hidden="1">
      <c r="AX1784" s="341" t="s">
        <v>3242</v>
      </c>
      <c r="AY1784" s="342" t="s">
        <v>3243</v>
      </c>
      <c r="AZ1784" s="341" t="s">
        <v>3242</v>
      </c>
    </row>
    <row r="1785" spans="50:52" hidden="1">
      <c r="AX1785" s="341" t="s">
        <v>3244</v>
      </c>
      <c r="AY1785" s="342" t="s">
        <v>2724</v>
      </c>
      <c r="AZ1785" s="341" t="s">
        <v>3244</v>
      </c>
    </row>
    <row r="1786" spans="50:52" hidden="1">
      <c r="AX1786" s="341" t="s">
        <v>3245</v>
      </c>
      <c r="AY1786" s="342" t="s">
        <v>3246</v>
      </c>
      <c r="AZ1786" s="341" t="s">
        <v>3245</v>
      </c>
    </row>
    <row r="1787" spans="50:52" hidden="1">
      <c r="AX1787" s="341" t="s">
        <v>3247</v>
      </c>
      <c r="AY1787" s="342" t="s">
        <v>3248</v>
      </c>
      <c r="AZ1787" s="341" t="s">
        <v>3247</v>
      </c>
    </row>
    <row r="1788" spans="50:52" hidden="1">
      <c r="AX1788" s="341" t="s">
        <v>3249</v>
      </c>
      <c r="AY1788" s="342" t="s">
        <v>3250</v>
      </c>
      <c r="AZ1788" s="341" t="s">
        <v>3249</v>
      </c>
    </row>
    <row r="1789" spans="50:52" hidden="1">
      <c r="AX1789" s="341" t="s">
        <v>3251</v>
      </c>
      <c r="AY1789" s="342" t="s">
        <v>3252</v>
      </c>
      <c r="AZ1789" s="341" t="s">
        <v>3251</v>
      </c>
    </row>
    <row r="1790" spans="50:52" hidden="1">
      <c r="AX1790" s="341" t="s">
        <v>3253</v>
      </c>
      <c r="AY1790" s="342" t="s">
        <v>3254</v>
      </c>
      <c r="AZ1790" s="341" t="s">
        <v>3253</v>
      </c>
    </row>
    <row r="1791" spans="50:52" hidden="1">
      <c r="AX1791" s="341" t="s">
        <v>3255</v>
      </c>
      <c r="AY1791" s="345" t="s">
        <v>3256</v>
      </c>
      <c r="AZ1791" s="341" t="s">
        <v>3255</v>
      </c>
    </row>
    <row r="1792" spans="50:52" hidden="1">
      <c r="AX1792" s="341" t="s">
        <v>3257</v>
      </c>
      <c r="AY1792" s="342" t="s">
        <v>3258</v>
      </c>
      <c r="AZ1792" s="341" t="s">
        <v>3257</v>
      </c>
    </row>
    <row r="1793" spans="50:52" hidden="1">
      <c r="AX1793" s="341" t="s">
        <v>3259</v>
      </c>
      <c r="AY1793" s="342" t="s">
        <v>3260</v>
      </c>
      <c r="AZ1793" s="341" t="s">
        <v>3259</v>
      </c>
    </row>
    <row r="1794" spans="50:52" hidden="1">
      <c r="AX1794" s="341" t="s">
        <v>3261</v>
      </c>
      <c r="AY1794" s="342" t="s">
        <v>3262</v>
      </c>
      <c r="AZ1794" s="341" t="s">
        <v>3261</v>
      </c>
    </row>
    <row r="1795" spans="50:52" hidden="1">
      <c r="AX1795" s="341" t="s">
        <v>3263</v>
      </c>
      <c r="AY1795" s="342" t="s">
        <v>3264</v>
      </c>
      <c r="AZ1795" s="341" t="s">
        <v>3263</v>
      </c>
    </row>
    <row r="1796" spans="50:52" hidden="1">
      <c r="AX1796" s="341" t="s">
        <v>3265</v>
      </c>
      <c r="AY1796" s="342" t="s">
        <v>3266</v>
      </c>
      <c r="AZ1796" s="341" t="s">
        <v>3265</v>
      </c>
    </row>
    <row r="1797" spans="50:52" hidden="1">
      <c r="AX1797" s="341" t="s">
        <v>3267</v>
      </c>
      <c r="AY1797" s="342" t="s">
        <v>3268</v>
      </c>
      <c r="AZ1797" s="341" t="s">
        <v>3267</v>
      </c>
    </row>
    <row r="1798" spans="50:52" hidden="1">
      <c r="AX1798" s="341" t="s">
        <v>3269</v>
      </c>
      <c r="AY1798" s="342" t="s">
        <v>3270</v>
      </c>
      <c r="AZ1798" s="341" t="s">
        <v>3269</v>
      </c>
    </row>
    <row r="1799" spans="50:52" hidden="1">
      <c r="AX1799" s="341" t="s">
        <v>3271</v>
      </c>
      <c r="AY1799" s="342" t="s">
        <v>3272</v>
      </c>
      <c r="AZ1799" s="341" t="s">
        <v>3271</v>
      </c>
    </row>
    <row r="1800" spans="50:52" hidden="1">
      <c r="AX1800" s="341" t="s">
        <v>3273</v>
      </c>
      <c r="AY1800" s="342" t="s">
        <v>3274</v>
      </c>
      <c r="AZ1800" s="341" t="s">
        <v>3273</v>
      </c>
    </row>
    <row r="1801" spans="50:52" hidden="1">
      <c r="AX1801" s="341" t="s">
        <v>3275</v>
      </c>
      <c r="AY1801" s="342" t="s">
        <v>3276</v>
      </c>
      <c r="AZ1801" s="341" t="s">
        <v>3275</v>
      </c>
    </row>
    <row r="1802" spans="50:52" hidden="1">
      <c r="AX1802" s="341" t="s">
        <v>3277</v>
      </c>
      <c r="AY1802" s="342" t="s">
        <v>3278</v>
      </c>
      <c r="AZ1802" s="341" t="s">
        <v>3277</v>
      </c>
    </row>
    <row r="1803" spans="50:52" hidden="1">
      <c r="AX1803" s="341" t="s">
        <v>3279</v>
      </c>
      <c r="AY1803" s="342" t="s">
        <v>3280</v>
      </c>
      <c r="AZ1803" s="341" t="s">
        <v>3279</v>
      </c>
    </row>
    <row r="1804" spans="50:52" hidden="1">
      <c r="AX1804" s="341" t="s">
        <v>3281</v>
      </c>
      <c r="AY1804" s="342" t="s">
        <v>3282</v>
      </c>
      <c r="AZ1804" s="341" t="s">
        <v>3281</v>
      </c>
    </row>
    <row r="1805" spans="50:52" hidden="1">
      <c r="AX1805" s="341" t="s">
        <v>3283</v>
      </c>
      <c r="AY1805" s="342" t="s">
        <v>3284</v>
      </c>
      <c r="AZ1805" s="341" t="s">
        <v>3283</v>
      </c>
    </row>
    <row r="1806" spans="50:52" hidden="1">
      <c r="AX1806" s="341" t="s">
        <v>3285</v>
      </c>
      <c r="AY1806" s="342" t="s">
        <v>3286</v>
      </c>
      <c r="AZ1806" s="341" t="s">
        <v>3285</v>
      </c>
    </row>
    <row r="1807" spans="50:52" hidden="1">
      <c r="AX1807" s="341" t="s">
        <v>3287</v>
      </c>
      <c r="AY1807" s="342" t="s">
        <v>3288</v>
      </c>
      <c r="AZ1807" s="341" t="s">
        <v>3287</v>
      </c>
    </row>
    <row r="1808" spans="50:52" hidden="1">
      <c r="AX1808" s="341" t="s">
        <v>3289</v>
      </c>
      <c r="AY1808" s="342" t="s">
        <v>3290</v>
      </c>
      <c r="AZ1808" s="341" t="s">
        <v>3289</v>
      </c>
    </row>
    <row r="1809" spans="50:52" hidden="1">
      <c r="AX1809" s="341" t="s">
        <v>3291</v>
      </c>
      <c r="AY1809" s="342" t="s">
        <v>1785</v>
      </c>
      <c r="AZ1809" s="341" t="s">
        <v>3291</v>
      </c>
    </row>
    <row r="1810" spans="50:52" hidden="1">
      <c r="AX1810" s="341" t="s">
        <v>3292</v>
      </c>
      <c r="AY1810" s="342" t="s">
        <v>3293</v>
      </c>
      <c r="AZ1810" s="341" t="s">
        <v>3292</v>
      </c>
    </row>
    <row r="1811" spans="50:52" hidden="1">
      <c r="AX1811" s="341" t="s">
        <v>3294</v>
      </c>
      <c r="AY1811" s="342" t="s">
        <v>3295</v>
      </c>
      <c r="AZ1811" s="341" t="s">
        <v>3294</v>
      </c>
    </row>
    <row r="1812" spans="50:52" hidden="1">
      <c r="AX1812" s="341" t="s">
        <v>3296</v>
      </c>
      <c r="AY1812" s="342" t="s">
        <v>2144</v>
      </c>
      <c r="AZ1812" s="341" t="s">
        <v>3296</v>
      </c>
    </row>
    <row r="1813" spans="50:52" hidden="1">
      <c r="AX1813" s="341" t="s">
        <v>3297</v>
      </c>
      <c r="AY1813" s="342" t="s">
        <v>3298</v>
      </c>
      <c r="AZ1813" s="341" t="s">
        <v>3297</v>
      </c>
    </row>
    <row r="1814" spans="50:52" hidden="1">
      <c r="AX1814" s="341" t="s">
        <v>3299</v>
      </c>
      <c r="AY1814" s="342" t="s">
        <v>3300</v>
      </c>
      <c r="AZ1814" s="341" t="s">
        <v>3299</v>
      </c>
    </row>
    <row r="1815" spans="50:52" hidden="1">
      <c r="AX1815" s="341" t="s">
        <v>3301</v>
      </c>
      <c r="AY1815" s="342" t="s">
        <v>3302</v>
      </c>
      <c r="AZ1815" s="341" t="s">
        <v>3301</v>
      </c>
    </row>
    <row r="1816" spans="50:52" hidden="1">
      <c r="AX1816" s="341" t="s">
        <v>3303</v>
      </c>
      <c r="AY1816" s="342" t="s">
        <v>3304</v>
      </c>
      <c r="AZ1816" s="341" t="s">
        <v>3303</v>
      </c>
    </row>
    <row r="1817" spans="50:52" hidden="1">
      <c r="AX1817" s="341" t="s">
        <v>3305</v>
      </c>
      <c r="AY1817" s="342" t="s">
        <v>3306</v>
      </c>
      <c r="AZ1817" s="341" t="s">
        <v>3305</v>
      </c>
    </row>
    <row r="1818" spans="50:52" hidden="1">
      <c r="AX1818" s="341" t="s">
        <v>3307</v>
      </c>
      <c r="AY1818" s="342" t="s">
        <v>3308</v>
      </c>
      <c r="AZ1818" s="341" t="s">
        <v>3307</v>
      </c>
    </row>
    <row r="1819" spans="50:52" hidden="1">
      <c r="AX1819" s="341" t="s">
        <v>3309</v>
      </c>
      <c r="AY1819" s="342" t="s">
        <v>3310</v>
      </c>
      <c r="AZ1819" s="341" t="s">
        <v>3309</v>
      </c>
    </row>
    <row r="1820" spans="50:52" hidden="1">
      <c r="AX1820" s="341" t="s">
        <v>3311</v>
      </c>
      <c r="AY1820" s="342" t="s">
        <v>3312</v>
      </c>
      <c r="AZ1820" s="341" t="s">
        <v>3311</v>
      </c>
    </row>
    <row r="1821" spans="50:52" hidden="1">
      <c r="AX1821" s="341" t="s">
        <v>3313</v>
      </c>
      <c r="AY1821" s="345" t="s">
        <v>3314</v>
      </c>
      <c r="AZ1821" s="341" t="s">
        <v>3313</v>
      </c>
    </row>
    <row r="1822" spans="50:52" hidden="1">
      <c r="AX1822" s="341" t="s">
        <v>3315</v>
      </c>
      <c r="AY1822" s="342" t="s">
        <v>3316</v>
      </c>
      <c r="AZ1822" s="341" t="s">
        <v>3315</v>
      </c>
    </row>
    <row r="1823" spans="50:52" hidden="1">
      <c r="AX1823" s="341" t="s">
        <v>3317</v>
      </c>
      <c r="AY1823" s="342" t="s">
        <v>3318</v>
      </c>
      <c r="AZ1823" s="341" t="s">
        <v>3317</v>
      </c>
    </row>
    <row r="1824" spans="50:52" hidden="1">
      <c r="AX1824" s="341" t="s">
        <v>3319</v>
      </c>
      <c r="AY1824" s="342" t="s">
        <v>3320</v>
      </c>
      <c r="AZ1824" s="341" t="s">
        <v>3319</v>
      </c>
    </row>
    <row r="1825" spans="50:52" hidden="1">
      <c r="AX1825" s="341" t="s">
        <v>3321</v>
      </c>
      <c r="AY1825" s="342" t="s">
        <v>3322</v>
      </c>
      <c r="AZ1825" s="341" t="s">
        <v>3321</v>
      </c>
    </row>
    <row r="1826" spans="50:52" hidden="1">
      <c r="AX1826" s="341" t="s">
        <v>3323</v>
      </c>
      <c r="AY1826" s="342" t="s">
        <v>3324</v>
      </c>
      <c r="AZ1826" s="341" t="s">
        <v>3323</v>
      </c>
    </row>
    <row r="1827" spans="50:52" hidden="1">
      <c r="AX1827" s="341" t="s">
        <v>3325</v>
      </c>
      <c r="AY1827" s="342" t="s">
        <v>3326</v>
      </c>
      <c r="AZ1827" s="341" t="s">
        <v>3325</v>
      </c>
    </row>
    <row r="1828" spans="50:52" hidden="1">
      <c r="AX1828" s="341" t="s">
        <v>3327</v>
      </c>
      <c r="AY1828" s="342" t="s">
        <v>3328</v>
      </c>
      <c r="AZ1828" s="341" t="s">
        <v>3327</v>
      </c>
    </row>
    <row r="1829" spans="50:52" hidden="1">
      <c r="AX1829" s="341" t="s">
        <v>3329</v>
      </c>
      <c r="AY1829" s="342" t="s">
        <v>3330</v>
      </c>
      <c r="AZ1829" s="341" t="s">
        <v>3329</v>
      </c>
    </row>
    <row r="1830" spans="50:52" hidden="1">
      <c r="AX1830" s="341" t="s">
        <v>3331</v>
      </c>
      <c r="AY1830" s="342" t="s">
        <v>3332</v>
      </c>
      <c r="AZ1830" s="341" t="s">
        <v>3331</v>
      </c>
    </row>
    <row r="1831" spans="50:52" hidden="1">
      <c r="AX1831" s="341" t="s">
        <v>3333</v>
      </c>
      <c r="AY1831" s="342" t="s">
        <v>3334</v>
      </c>
      <c r="AZ1831" s="341" t="s">
        <v>3333</v>
      </c>
    </row>
    <row r="1832" spans="50:52" hidden="1">
      <c r="AX1832" s="341" t="s">
        <v>3335</v>
      </c>
      <c r="AY1832" s="342" t="s">
        <v>3336</v>
      </c>
      <c r="AZ1832" s="341" t="s">
        <v>3335</v>
      </c>
    </row>
    <row r="1833" spans="50:52" hidden="1">
      <c r="AX1833" s="341" t="s">
        <v>3337</v>
      </c>
      <c r="AY1833" s="342" t="s">
        <v>3338</v>
      </c>
      <c r="AZ1833" s="341" t="s">
        <v>3337</v>
      </c>
    </row>
    <row r="1834" spans="50:52" hidden="1">
      <c r="AX1834" s="341" t="s">
        <v>3339</v>
      </c>
      <c r="AY1834" s="342" t="s">
        <v>3340</v>
      </c>
      <c r="AZ1834" s="341" t="s">
        <v>3339</v>
      </c>
    </row>
    <row r="1835" spans="50:52" hidden="1">
      <c r="AX1835" s="341" t="s">
        <v>3341</v>
      </c>
      <c r="AY1835" s="342" t="s">
        <v>3342</v>
      </c>
      <c r="AZ1835" s="341" t="s">
        <v>3341</v>
      </c>
    </row>
    <row r="1836" spans="50:52" hidden="1">
      <c r="AX1836" s="341" t="s">
        <v>3343</v>
      </c>
      <c r="AY1836" s="342" t="s">
        <v>3344</v>
      </c>
      <c r="AZ1836" s="341" t="s">
        <v>3343</v>
      </c>
    </row>
    <row r="1837" spans="50:52" hidden="1">
      <c r="AX1837" s="341" t="s">
        <v>3345</v>
      </c>
      <c r="AY1837" s="342" t="s">
        <v>3346</v>
      </c>
      <c r="AZ1837" s="341" t="s">
        <v>3345</v>
      </c>
    </row>
    <row r="1838" spans="50:52" hidden="1">
      <c r="AX1838" s="341" t="s">
        <v>3347</v>
      </c>
      <c r="AY1838" s="342" t="s">
        <v>3348</v>
      </c>
      <c r="AZ1838" s="341" t="s">
        <v>3347</v>
      </c>
    </row>
    <row r="1839" spans="50:52" hidden="1">
      <c r="AX1839" s="341" t="s">
        <v>3349</v>
      </c>
      <c r="AY1839" s="342" t="s">
        <v>3350</v>
      </c>
      <c r="AZ1839" s="341" t="s">
        <v>3349</v>
      </c>
    </row>
    <row r="1840" spans="50:52" hidden="1">
      <c r="AX1840" s="341" t="s">
        <v>3351</v>
      </c>
      <c r="AY1840" s="342" t="s">
        <v>3352</v>
      </c>
      <c r="AZ1840" s="341" t="s">
        <v>3351</v>
      </c>
    </row>
    <row r="1841" spans="50:52" hidden="1">
      <c r="AX1841" s="341" t="s">
        <v>3353</v>
      </c>
      <c r="AY1841" s="345" t="s">
        <v>3354</v>
      </c>
      <c r="AZ1841" s="341" t="s">
        <v>3353</v>
      </c>
    </row>
    <row r="1842" spans="50:52" hidden="1">
      <c r="AX1842" s="341" t="s">
        <v>3355</v>
      </c>
      <c r="AY1842" s="342" t="s">
        <v>3356</v>
      </c>
      <c r="AZ1842" s="341" t="s">
        <v>3355</v>
      </c>
    </row>
    <row r="1843" spans="50:52" hidden="1">
      <c r="AX1843" s="341" t="s">
        <v>3357</v>
      </c>
      <c r="AY1843" s="341" t="s">
        <v>3358</v>
      </c>
      <c r="AZ1843" s="341" t="s">
        <v>3357</v>
      </c>
    </row>
    <row r="1844" spans="50:52" hidden="1">
      <c r="AX1844" s="341" t="s">
        <v>3359</v>
      </c>
      <c r="AY1844" s="341" t="s">
        <v>3360</v>
      </c>
      <c r="AZ1844" s="341" t="s">
        <v>3359</v>
      </c>
    </row>
    <row r="1845" spans="50:52" hidden="1">
      <c r="AX1845" s="341" t="s">
        <v>3361</v>
      </c>
      <c r="AY1845" s="341" t="s">
        <v>3362</v>
      </c>
      <c r="AZ1845" s="341" t="s">
        <v>3361</v>
      </c>
    </row>
    <row r="1846" spans="50:52" hidden="1">
      <c r="AX1846" s="341" t="s">
        <v>3363</v>
      </c>
      <c r="AY1846" s="341" t="s">
        <v>3364</v>
      </c>
      <c r="AZ1846" s="341" t="s">
        <v>3363</v>
      </c>
    </row>
    <row r="1847" spans="50:52" hidden="1">
      <c r="AX1847" s="341" t="s">
        <v>3365</v>
      </c>
      <c r="AY1847" s="341" t="s">
        <v>3366</v>
      </c>
      <c r="AZ1847" s="341" t="s">
        <v>3365</v>
      </c>
    </row>
    <row r="1848" spans="50:52" hidden="1">
      <c r="AX1848" s="341" t="s">
        <v>3367</v>
      </c>
      <c r="AY1848" s="341" t="s">
        <v>3368</v>
      </c>
      <c r="AZ1848" s="341" t="s">
        <v>3367</v>
      </c>
    </row>
    <row r="1849" spans="50:52" hidden="1">
      <c r="AX1849" s="341" t="s">
        <v>3369</v>
      </c>
      <c r="AY1849" s="341" t="s">
        <v>3370</v>
      </c>
      <c r="AZ1849" s="341" t="s">
        <v>3369</v>
      </c>
    </row>
    <row r="1850" spans="50:52" hidden="1">
      <c r="AX1850" s="341" t="s">
        <v>3371</v>
      </c>
      <c r="AY1850" s="341" t="s">
        <v>3372</v>
      </c>
      <c r="AZ1850" s="341" t="s">
        <v>3371</v>
      </c>
    </row>
    <row r="1851" spans="50:52" hidden="1">
      <c r="AX1851" s="341" t="s">
        <v>3373</v>
      </c>
      <c r="AY1851" s="341" t="s">
        <v>3374</v>
      </c>
      <c r="AZ1851" s="341" t="s">
        <v>3373</v>
      </c>
    </row>
    <row r="1852" spans="50:52" hidden="1">
      <c r="AX1852" s="341" t="s">
        <v>3375</v>
      </c>
      <c r="AY1852" s="341" t="s">
        <v>3376</v>
      </c>
      <c r="AZ1852" s="341" t="s">
        <v>3375</v>
      </c>
    </row>
    <row r="1853" spans="50:52" hidden="1">
      <c r="AX1853" s="341" t="s">
        <v>3377</v>
      </c>
      <c r="AY1853" s="341" t="s">
        <v>3378</v>
      </c>
      <c r="AZ1853" s="341" t="s">
        <v>3377</v>
      </c>
    </row>
    <row r="1854" spans="50:52" hidden="1">
      <c r="AX1854" s="341" t="s">
        <v>3379</v>
      </c>
      <c r="AY1854" s="342" t="s">
        <v>3380</v>
      </c>
      <c r="AZ1854" s="341" t="s">
        <v>3379</v>
      </c>
    </row>
    <row r="1855" spans="50:52" hidden="1">
      <c r="AX1855" s="341" t="s">
        <v>3381</v>
      </c>
      <c r="AY1855" s="342" t="s">
        <v>3382</v>
      </c>
      <c r="AZ1855" s="341" t="s">
        <v>3381</v>
      </c>
    </row>
    <row r="1856" spans="50:52" hidden="1">
      <c r="AX1856" s="341" t="s">
        <v>3383</v>
      </c>
      <c r="AY1856" s="342" t="s">
        <v>3384</v>
      </c>
      <c r="AZ1856" s="341" t="s">
        <v>3383</v>
      </c>
    </row>
    <row r="1857" spans="50:52" hidden="1">
      <c r="AX1857" s="341" t="s">
        <v>3385</v>
      </c>
      <c r="AY1857" s="342" t="s">
        <v>3386</v>
      </c>
      <c r="AZ1857" s="341" t="s">
        <v>3385</v>
      </c>
    </row>
    <row r="1858" spans="50:52" hidden="1">
      <c r="AX1858" s="341" t="s">
        <v>3387</v>
      </c>
      <c r="AY1858" s="342" t="s">
        <v>3388</v>
      </c>
      <c r="AZ1858" s="341" t="s">
        <v>3387</v>
      </c>
    </row>
    <row r="1859" spans="50:52" hidden="1">
      <c r="AX1859" s="341" t="s">
        <v>3389</v>
      </c>
      <c r="AY1859" s="342" t="s">
        <v>3390</v>
      </c>
      <c r="AZ1859" s="341" t="s">
        <v>3389</v>
      </c>
    </row>
    <row r="1860" spans="50:52" hidden="1">
      <c r="AX1860" s="341" t="s">
        <v>3391</v>
      </c>
      <c r="AY1860" s="342" t="s">
        <v>3392</v>
      </c>
      <c r="AZ1860" s="341" t="s">
        <v>3391</v>
      </c>
    </row>
    <row r="1861" spans="50:52" hidden="1">
      <c r="AX1861" s="341" t="s">
        <v>3393</v>
      </c>
      <c r="AY1861" s="342" t="s">
        <v>3394</v>
      </c>
      <c r="AZ1861" s="341" t="s">
        <v>3393</v>
      </c>
    </row>
    <row r="1862" spans="50:52" hidden="1">
      <c r="AX1862" s="341" t="s">
        <v>3395</v>
      </c>
      <c r="AY1862" s="342" t="s">
        <v>3396</v>
      </c>
      <c r="AZ1862" s="341" t="s">
        <v>3395</v>
      </c>
    </row>
    <row r="1863" spans="50:52" hidden="1">
      <c r="AX1863" s="341" t="s">
        <v>3397</v>
      </c>
      <c r="AY1863" s="342" t="s">
        <v>3398</v>
      </c>
      <c r="AZ1863" s="341" t="s">
        <v>3397</v>
      </c>
    </row>
    <row r="1864" spans="50:52" hidden="1">
      <c r="AX1864" s="341" t="s">
        <v>3399</v>
      </c>
      <c r="AY1864" s="342" t="s">
        <v>3400</v>
      </c>
      <c r="AZ1864" s="341" t="s">
        <v>3399</v>
      </c>
    </row>
    <row r="1865" spans="50:52" hidden="1">
      <c r="AX1865" s="341" t="s">
        <v>3401</v>
      </c>
      <c r="AY1865" s="342" t="s">
        <v>3402</v>
      </c>
      <c r="AZ1865" s="341" t="s">
        <v>3401</v>
      </c>
    </row>
    <row r="1866" spans="50:52" hidden="1">
      <c r="AX1866" s="341" t="s">
        <v>3403</v>
      </c>
      <c r="AY1866" s="342" t="s">
        <v>3404</v>
      </c>
      <c r="AZ1866" s="341" t="s">
        <v>3403</v>
      </c>
    </row>
    <row r="1867" spans="50:52" hidden="1">
      <c r="AX1867" s="341" t="s">
        <v>3405</v>
      </c>
      <c r="AY1867" s="342" t="s">
        <v>3406</v>
      </c>
      <c r="AZ1867" s="341" t="s">
        <v>3405</v>
      </c>
    </row>
    <row r="1868" spans="50:52" hidden="1">
      <c r="AX1868" s="341" t="s">
        <v>3407</v>
      </c>
      <c r="AY1868" s="342" t="s">
        <v>3408</v>
      </c>
      <c r="AZ1868" s="341" t="s">
        <v>3407</v>
      </c>
    </row>
    <row r="1869" spans="50:52" hidden="1">
      <c r="AX1869" s="341" t="s">
        <v>3409</v>
      </c>
      <c r="AY1869" s="342" t="s">
        <v>3410</v>
      </c>
      <c r="AZ1869" s="341" t="s">
        <v>3409</v>
      </c>
    </row>
    <row r="1870" spans="50:52" hidden="1">
      <c r="AX1870" s="341" t="s">
        <v>3411</v>
      </c>
      <c r="AY1870" s="342" t="s">
        <v>3412</v>
      </c>
      <c r="AZ1870" s="341" t="s">
        <v>3411</v>
      </c>
    </row>
    <row r="1871" spans="50:52" hidden="1">
      <c r="AX1871" s="341" t="s">
        <v>3413</v>
      </c>
      <c r="AY1871" s="342" t="s">
        <v>3414</v>
      </c>
      <c r="AZ1871" s="341" t="s">
        <v>3413</v>
      </c>
    </row>
    <row r="1872" spans="50:52" hidden="1">
      <c r="AX1872" s="341" t="s">
        <v>3415</v>
      </c>
      <c r="AY1872" s="342" t="s">
        <v>3416</v>
      </c>
      <c r="AZ1872" s="341" t="s">
        <v>3415</v>
      </c>
    </row>
    <row r="1873" spans="50:52" hidden="1">
      <c r="AX1873" s="341" t="s">
        <v>3417</v>
      </c>
      <c r="AY1873" s="342" t="s">
        <v>3418</v>
      </c>
      <c r="AZ1873" s="341" t="s">
        <v>3417</v>
      </c>
    </row>
    <row r="1874" spans="50:52" hidden="1">
      <c r="AX1874" s="341" t="s">
        <v>3419</v>
      </c>
      <c r="AY1874" s="342" t="s">
        <v>3420</v>
      </c>
      <c r="AZ1874" s="341" t="s">
        <v>3419</v>
      </c>
    </row>
    <row r="1875" spans="50:52" hidden="1">
      <c r="AX1875" s="341" t="s">
        <v>3421</v>
      </c>
      <c r="AY1875" s="342" t="s">
        <v>3422</v>
      </c>
      <c r="AZ1875" s="341" t="s">
        <v>3421</v>
      </c>
    </row>
    <row r="1876" spans="50:52" hidden="1">
      <c r="AX1876" s="341" t="s">
        <v>3423</v>
      </c>
      <c r="AY1876" s="342" t="s">
        <v>3424</v>
      </c>
      <c r="AZ1876" s="341" t="s">
        <v>3423</v>
      </c>
    </row>
    <row r="1877" spans="50:52" hidden="1">
      <c r="AX1877" s="341" t="s">
        <v>3425</v>
      </c>
      <c r="AY1877" s="342" t="s">
        <v>3426</v>
      </c>
      <c r="AZ1877" s="341" t="s">
        <v>3425</v>
      </c>
    </row>
    <row r="1878" spans="50:52" hidden="1">
      <c r="AX1878" s="341" t="s">
        <v>3427</v>
      </c>
      <c r="AY1878" s="342" t="s">
        <v>3428</v>
      </c>
      <c r="AZ1878" s="341" t="s">
        <v>3427</v>
      </c>
    </row>
    <row r="1879" spans="50:52" hidden="1">
      <c r="AX1879" s="341" t="s">
        <v>3429</v>
      </c>
      <c r="AY1879" s="345" t="s">
        <v>3430</v>
      </c>
      <c r="AZ1879" s="341" t="s">
        <v>3429</v>
      </c>
    </row>
    <row r="1880" spans="50:52" hidden="1">
      <c r="AX1880" s="341" t="s">
        <v>3431</v>
      </c>
      <c r="AY1880" s="342" t="s">
        <v>3432</v>
      </c>
      <c r="AZ1880" s="341" t="s">
        <v>3431</v>
      </c>
    </row>
    <row r="1881" spans="50:52" hidden="1">
      <c r="AX1881" s="341" t="s">
        <v>3433</v>
      </c>
      <c r="AY1881" s="341" t="s">
        <v>3434</v>
      </c>
      <c r="AZ1881" s="341" t="s">
        <v>3433</v>
      </c>
    </row>
    <row r="1882" spans="50:52" hidden="1">
      <c r="AX1882" s="341" t="s">
        <v>3435</v>
      </c>
      <c r="AY1882" s="341" t="s">
        <v>3436</v>
      </c>
      <c r="AZ1882" s="341" t="s">
        <v>3435</v>
      </c>
    </row>
    <row r="1883" spans="50:52" hidden="1">
      <c r="AX1883" s="341" t="s">
        <v>3437</v>
      </c>
      <c r="AY1883" s="341" t="s">
        <v>3438</v>
      </c>
      <c r="AZ1883" s="341" t="s">
        <v>3437</v>
      </c>
    </row>
    <row r="1884" spans="50:52" hidden="1">
      <c r="AX1884" s="341" t="s">
        <v>3439</v>
      </c>
      <c r="AY1884" s="341" t="s">
        <v>3440</v>
      </c>
      <c r="AZ1884" s="341" t="s">
        <v>3439</v>
      </c>
    </row>
    <row r="1885" spans="50:52" hidden="1">
      <c r="AX1885" s="341" t="s">
        <v>3441</v>
      </c>
      <c r="AY1885" s="341" t="s">
        <v>3442</v>
      </c>
      <c r="AZ1885" s="341" t="s">
        <v>3441</v>
      </c>
    </row>
    <row r="1886" spans="50:52" hidden="1">
      <c r="AX1886" s="341" t="s">
        <v>3443</v>
      </c>
      <c r="AY1886" s="341" t="s">
        <v>3444</v>
      </c>
      <c r="AZ1886" s="341" t="s">
        <v>3443</v>
      </c>
    </row>
    <row r="1887" spans="50:52" hidden="1">
      <c r="AX1887" s="341" t="s">
        <v>3445</v>
      </c>
      <c r="AY1887" s="341" t="s">
        <v>3446</v>
      </c>
      <c r="AZ1887" s="341" t="s">
        <v>3445</v>
      </c>
    </row>
    <row r="1888" spans="50:52" hidden="1">
      <c r="AX1888" s="341" t="s">
        <v>3447</v>
      </c>
      <c r="AY1888" s="341" t="s">
        <v>3448</v>
      </c>
      <c r="AZ1888" s="341" t="s">
        <v>3447</v>
      </c>
    </row>
    <row r="1889" spans="50:52" hidden="1">
      <c r="AX1889" s="341" t="s">
        <v>3449</v>
      </c>
      <c r="AY1889" s="341" t="s">
        <v>3450</v>
      </c>
      <c r="AZ1889" s="341" t="s">
        <v>3449</v>
      </c>
    </row>
    <row r="1890" spans="50:52" hidden="1">
      <c r="AX1890" s="341" t="s">
        <v>3451</v>
      </c>
      <c r="AY1890" s="341" t="s">
        <v>3452</v>
      </c>
      <c r="AZ1890" s="341" t="s">
        <v>3451</v>
      </c>
    </row>
    <row r="1891" spans="50:52" hidden="1">
      <c r="AX1891" s="341" t="s">
        <v>3453</v>
      </c>
      <c r="AY1891" s="341" t="s">
        <v>3454</v>
      </c>
      <c r="AZ1891" s="341" t="s">
        <v>3453</v>
      </c>
    </row>
    <row r="1892" spans="50:52" hidden="1">
      <c r="AX1892" s="341" t="s">
        <v>3455</v>
      </c>
      <c r="AY1892" s="341" t="s">
        <v>3456</v>
      </c>
      <c r="AZ1892" s="341" t="s">
        <v>3455</v>
      </c>
    </row>
    <row r="1893" spans="50:52" hidden="1">
      <c r="AX1893" s="341" t="s">
        <v>3457</v>
      </c>
      <c r="AY1893" s="341" t="s">
        <v>3458</v>
      </c>
      <c r="AZ1893" s="341" t="s">
        <v>3457</v>
      </c>
    </row>
    <row r="1894" spans="50:52" hidden="1">
      <c r="AX1894" s="341" t="s">
        <v>3459</v>
      </c>
      <c r="AY1894" s="341" t="s">
        <v>3460</v>
      </c>
      <c r="AZ1894" s="341" t="s">
        <v>3459</v>
      </c>
    </row>
    <row r="1895" spans="50:52" hidden="1">
      <c r="AX1895" s="341" t="s">
        <v>3461</v>
      </c>
      <c r="AY1895" s="341" t="s">
        <v>3462</v>
      </c>
      <c r="AZ1895" s="341" t="s">
        <v>3461</v>
      </c>
    </row>
    <row r="1896" spans="50:52" hidden="1">
      <c r="AX1896" s="341" t="s">
        <v>3463</v>
      </c>
      <c r="AY1896" s="341" t="s">
        <v>3464</v>
      </c>
      <c r="AZ1896" s="341" t="s">
        <v>3463</v>
      </c>
    </row>
    <row r="1897" spans="50:52" hidden="1">
      <c r="AX1897" s="341" t="s">
        <v>3465</v>
      </c>
      <c r="AY1897" s="341" t="s">
        <v>3466</v>
      </c>
      <c r="AZ1897" s="341" t="s">
        <v>3465</v>
      </c>
    </row>
    <row r="1898" spans="50:52" hidden="1">
      <c r="AX1898" s="341" t="s">
        <v>3467</v>
      </c>
      <c r="AY1898" s="341" t="s">
        <v>3468</v>
      </c>
      <c r="AZ1898" s="341" t="s">
        <v>3467</v>
      </c>
    </row>
    <row r="1899" spans="50:52" hidden="1">
      <c r="AX1899" s="341" t="s">
        <v>3469</v>
      </c>
      <c r="AY1899" s="341" t="s">
        <v>3470</v>
      </c>
      <c r="AZ1899" s="341" t="s">
        <v>3469</v>
      </c>
    </row>
    <row r="1900" spans="50:52" hidden="1">
      <c r="AX1900" s="341" t="s">
        <v>3471</v>
      </c>
      <c r="AY1900" s="341" t="s">
        <v>3472</v>
      </c>
      <c r="AZ1900" s="341" t="s">
        <v>3471</v>
      </c>
    </row>
    <row r="1901" spans="50:52" hidden="1">
      <c r="AX1901" s="341" t="s">
        <v>3473</v>
      </c>
      <c r="AY1901" s="341" t="s">
        <v>3474</v>
      </c>
      <c r="AZ1901" s="341" t="s">
        <v>3473</v>
      </c>
    </row>
    <row r="1902" spans="50:52" hidden="1">
      <c r="AX1902" s="341" t="s">
        <v>3475</v>
      </c>
      <c r="AY1902" s="341" t="s">
        <v>3476</v>
      </c>
      <c r="AZ1902" s="341" t="s">
        <v>3475</v>
      </c>
    </row>
    <row r="1903" spans="50:52" hidden="1">
      <c r="AX1903" s="341" t="s">
        <v>3477</v>
      </c>
      <c r="AY1903" s="341" t="s">
        <v>3478</v>
      </c>
      <c r="AZ1903" s="341" t="s">
        <v>3477</v>
      </c>
    </row>
    <row r="1904" spans="50:52" hidden="1">
      <c r="AX1904" s="341" t="s">
        <v>3479</v>
      </c>
      <c r="AY1904" s="341" t="s">
        <v>3480</v>
      </c>
      <c r="AZ1904" s="341" t="s">
        <v>3479</v>
      </c>
    </row>
    <row r="1905" spans="50:52" hidden="1">
      <c r="AX1905" s="341" t="s">
        <v>3481</v>
      </c>
      <c r="AY1905" s="342" t="s">
        <v>3482</v>
      </c>
      <c r="AZ1905" s="341" t="s">
        <v>3481</v>
      </c>
    </row>
    <row r="1906" spans="50:52" hidden="1">
      <c r="AX1906" s="341" t="s">
        <v>3483</v>
      </c>
      <c r="AY1906" s="341" t="s">
        <v>3484</v>
      </c>
      <c r="AZ1906" s="341" t="s">
        <v>3483</v>
      </c>
    </row>
    <row r="1907" spans="50:52" hidden="1">
      <c r="AX1907" s="341" t="s">
        <v>3485</v>
      </c>
      <c r="AY1907" s="341" t="s">
        <v>3486</v>
      </c>
      <c r="AZ1907" s="341" t="s">
        <v>3485</v>
      </c>
    </row>
    <row r="1908" spans="50:52" hidden="1">
      <c r="AX1908" s="341" t="s">
        <v>3487</v>
      </c>
      <c r="AY1908" s="341" t="s">
        <v>3488</v>
      </c>
      <c r="AZ1908" s="341" t="s">
        <v>3487</v>
      </c>
    </row>
    <row r="1909" spans="50:52" hidden="1">
      <c r="AX1909" s="341" t="s">
        <v>3489</v>
      </c>
      <c r="AY1909" s="341" t="s">
        <v>3490</v>
      </c>
      <c r="AZ1909" s="341" t="s">
        <v>3489</v>
      </c>
    </row>
    <row r="1910" spans="50:52" hidden="1">
      <c r="AX1910" s="341" t="s">
        <v>3491</v>
      </c>
      <c r="AY1910" s="341" t="s">
        <v>3492</v>
      </c>
      <c r="AZ1910" s="341" t="s">
        <v>3491</v>
      </c>
    </row>
    <row r="1911" spans="50:52" hidden="1">
      <c r="AX1911" s="341" t="s">
        <v>3493</v>
      </c>
      <c r="AY1911" s="341" t="s">
        <v>3494</v>
      </c>
      <c r="AZ1911" s="341" t="s">
        <v>3493</v>
      </c>
    </row>
    <row r="1912" spans="50:52" hidden="1">
      <c r="AX1912" s="341" t="s">
        <v>3495</v>
      </c>
      <c r="AY1912" s="341" t="s">
        <v>3496</v>
      </c>
      <c r="AZ1912" s="341" t="s">
        <v>3495</v>
      </c>
    </row>
    <row r="1913" spans="50:52" hidden="1">
      <c r="AX1913" s="341" t="s">
        <v>3497</v>
      </c>
      <c r="AY1913" s="342" t="s">
        <v>3498</v>
      </c>
      <c r="AZ1913" s="341" t="s">
        <v>3497</v>
      </c>
    </row>
    <row r="1914" spans="50:52" hidden="1">
      <c r="AX1914" s="341" t="s">
        <v>3499</v>
      </c>
      <c r="AY1914" s="342" t="s">
        <v>3500</v>
      </c>
      <c r="AZ1914" s="341" t="s">
        <v>3499</v>
      </c>
    </row>
    <row r="1915" spans="50:52" hidden="1">
      <c r="AX1915" s="341" t="s">
        <v>3501</v>
      </c>
      <c r="AY1915" s="342" t="s">
        <v>3502</v>
      </c>
      <c r="AZ1915" s="341" t="s">
        <v>3501</v>
      </c>
    </row>
    <row r="1916" spans="50:52" hidden="1">
      <c r="AX1916" s="341" t="s">
        <v>3503</v>
      </c>
      <c r="AY1916" s="342" t="s">
        <v>3504</v>
      </c>
      <c r="AZ1916" s="341" t="s">
        <v>3503</v>
      </c>
    </row>
    <row r="1917" spans="50:52" hidden="1">
      <c r="AX1917" s="341" t="s">
        <v>3505</v>
      </c>
      <c r="AY1917" s="342" t="s">
        <v>3506</v>
      </c>
      <c r="AZ1917" s="341" t="s">
        <v>3505</v>
      </c>
    </row>
    <row r="1918" spans="50:52" hidden="1">
      <c r="AX1918" s="341" t="s">
        <v>3507</v>
      </c>
      <c r="AY1918" s="342" t="s">
        <v>3508</v>
      </c>
      <c r="AZ1918" s="341" t="s">
        <v>3507</v>
      </c>
    </row>
    <row r="1919" spans="50:52" hidden="1">
      <c r="AX1919" s="341" t="s">
        <v>3509</v>
      </c>
      <c r="AY1919" s="342" t="s">
        <v>3510</v>
      </c>
      <c r="AZ1919" s="341" t="s">
        <v>3509</v>
      </c>
    </row>
    <row r="1920" spans="50:52" hidden="1">
      <c r="AX1920" s="341" t="s">
        <v>3511</v>
      </c>
      <c r="AY1920" s="342" t="s">
        <v>3512</v>
      </c>
      <c r="AZ1920" s="341" t="s">
        <v>3511</v>
      </c>
    </row>
    <row r="1921" spans="50:52" hidden="1">
      <c r="AX1921" s="341" t="s">
        <v>3513</v>
      </c>
      <c r="AY1921" s="342" t="s">
        <v>3514</v>
      </c>
      <c r="AZ1921" s="341" t="s">
        <v>3513</v>
      </c>
    </row>
    <row r="1922" spans="50:52" hidden="1">
      <c r="AX1922" s="341" t="s">
        <v>3515</v>
      </c>
      <c r="AY1922" s="342" t="s">
        <v>3516</v>
      </c>
      <c r="AZ1922" s="341" t="s">
        <v>3515</v>
      </c>
    </row>
    <row r="1923" spans="50:52" hidden="1">
      <c r="AX1923" s="341" t="s">
        <v>3517</v>
      </c>
      <c r="AY1923" s="342" t="s">
        <v>3518</v>
      </c>
      <c r="AZ1923" s="341" t="s">
        <v>3517</v>
      </c>
    </row>
    <row r="1924" spans="50:52" hidden="1">
      <c r="AX1924" s="341" t="s">
        <v>3519</v>
      </c>
      <c r="AY1924" s="342" t="s">
        <v>3520</v>
      </c>
      <c r="AZ1924" s="341" t="s">
        <v>3519</v>
      </c>
    </row>
    <row r="1925" spans="50:52" hidden="1">
      <c r="AX1925" s="341" t="s">
        <v>3521</v>
      </c>
      <c r="AY1925" s="342" t="s">
        <v>3522</v>
      </c>
      <c r="AZ1925" s="341" t="s">
        <v>3521</v>
      </c>
    </row>
    <row r="1926" spans="50:52" hidden="1">
      <c r="AX1926" s="341" t="s">
        <v>3523</v>
      </c>
      <c r="AY1926" s="342" t="s">
        <v>3524</v>
      </c>
      <c r="AZ1926" s="341" t="s">
        <v>3523</v>
      </c>
    </row>
    <row r="1927" spans="50:52" hidden="1">
      <c r="AX1927" s="341" t="s">
        <v>3525</v>
      </c>
      <c r="AY1927" s="342" t="s">
        <v>3526</v>
      </c>
      <c r="AZ1927" s="341" t="s">
        <v>3525</v>
      </c>
    </row>
    <row r="1928" spans="50:52" hidden="1">
      <c r="AX1928" s="341" t="s">
        <v>3527</v>
      </c>
      <c r="AY1928" s="342" t="s">
        <v>3528</v>
      </c>
      <c r="AZ1928" s="341" t="s">
        <v>3527</v>
      </c>
    </row>
    <row r="1929" spans="50:52" hidden="1">
      <c r="AX1929" s="341" t="s">
        <v>3529</v>
      </c>
      <c r="AY1929" s="342" t="s">
        <v>3530</v>
      </c>
      <c r="AZ1929" s="341" t="s">
        <v>3529</v>
      </c>
    </row>
    <row r="1930" spans="50:52" hidden="1">
      <c r="AX1930" s="341" t="s">
        <v>3531</v>
      </c>
      <c r="AY1930" s="342" t="s">
        <v>3532</v>
      </c>
      <c r="AZ1930" s="341" t="s">
        <v>3531</v>
      </c>
    </row>
    <row r="1931" spans="50:52" hidden="1">
      <c r="AX1931" s="341" t="s">
        <v>3533</v>
      </c>
      <c r="AY1931" s="342" t="s">
        <v>3534</v>
      </c>
      <c r="AZ1931" s="341" t="s">
        <v>3533</v>
      </c>
    </row>
    <row r="1932" spans="50:52" hidden="1">
      <c r="AX1932" s="341" t="s">
        <v>3535</v>
      </c>
      <c r="AY1932" s="342" t="s">
        <v>3536</v>
      </c>
      <c r="AZ1932" s="341" t="s">
        <v>3535</v>
      </c>
    </row>
    <row r="1933" spans="50:52" hidden="1">
      <c r="AX1933" s="341" t="s">
        <v>3537</v>
      </c>
      <c r="AY1933" s="342" t="s">
        <v>3538</v>
      </c>
      <c r="AZ1933" s="341" t="s">
        <v>3537</v>
      </c>
    </row>
    <row r="1934" spans="50:52" hidden="1">
      <c r="AX1934" s="341" t="s">
        <v>3539</v>
      </c>
      <c r="AY1934" s="342" t="s">
        <v>3540</v>
      </c>
      <c r="AZ1934" s="341" t="s">
        <v>3539</v>
      </c>
    </row>
    <row r="1935" spans="50:52" hidden="1">
      <c r="AX1935" s="341" t="s">
        <v>3541</v>
      </c>
      <c r="AY1935" s="342" t="s">
        <v>3542</v>
      </c>
      <c r="AZ1935" s="341" t="s">
        <v>3541</v>
      </c>
    </row>
    <row r="1936" spans="50:52" hidden="1">
      <c r="AX1936" s="341" t="s">
        <v>3543</v>
      </c>
      <c r="AY1936" s="342" t="s">
        <v>3544</v>
      </c>
      <c r="AZ1936" s="341" t="s">
        <v>3543</v>
      </c>
    </row>
    <row r="1937" spans="50:52" hidden="1">
      <c r="AX1937" s="341" t="s">
        <v>3545</v>
      </c>
      <c r="AY1937" s="342" t="s">
        <v>3546</v>
      </c>
      <c r="AZ1937" s="341" t="s">
        <v>3545</v>
      </c>
    </row>
    <row r="1938" spans="50:52" hidden="1">
      <c r="AX1938" s="341" t="s">
        <v>3547</v>
      </c>
      <c r="AY1938" s="342" t="s">
        <v>3548</v>
      </c>
      <c r="AZ1938" s="341" t="s">
        <v>3547</v>
      </c>
    </row>
    <row r="1939" spans="50:52" hidden="1">
      <c r="AX1939" s="341" t="s">
        <v>3549</v>
      </c>
      <c r="AY1939" s="342" t="s">
        <v>3550</v>
      </c>
      <c r="AZ1939" s="341" t="s">
        <v>3549</v>
      </c>
    </row>
    <row r="1940" spans="50:52" hidden="1">
      <c r="AX1940" s="341" t="s">
        <v>3551</v>
      </c>
      <c r="AY1940" s="342" t="s">
        <v>3552</v>
      </c>
      <c r="AZ1940" s="341" t="s">
        <v>3551</v>
      </c>
    </row>
    <row r="1941" spans="50:52" hidden="1">
      <c r="AX1941" s="341" t="s">
        <v>3553</v>
      </c>
      <c r="AY1941" s="342" t="s">
        <v>3554</v>
      </c>
      <c r="AZ1941" s="341" t="s">
        <v>3553</v>
      </c>
    </row>
    <row r="1942" spans="50:52" hidden="1">
      <c r="AX1942" s="341" t="s">
        <v>3555</v>
      </c>
      <c r="AY1942" s="342" t="s">
        <v>3556</v>
      </c>
      <c r="AZ1942" s="341" t="s">
        <v>3555</v>
      </c>
    </row>
    <row r="1943" spans="50:52" hidden="1">
      <c r="AX1943" s="341" t="s">
        <v>3557</v>
      </c>
      <c r="AY1943" s="342" t="s">
        <v>3558</v>
      </c>
      <c r="AZ1943" s="341" t="s">
        <v>3557</v>
      </c>
    </row>
    <row r="1944" spans="50:52" hidden="1">
      <c r="AX1944" s="341" t="s">
        <v>3559</v>
      </c>
      <c r="AY1944" s="342" t="s">
        <v>3560</v>
      </c>
      <c r="AZ1944" s="341" t="s">
        <v>3559</v>
      </c>
    </row>
    <row r="1945" spans="50:52" hidden="1">
      <c r="AX1945" s="341" t="s">
        <v>3561</v>
      </c>
      <c r="AY1945" s="342" t="s">
        <v>3562</v>
      </c>
      <c r="AZ1945" s="341" t="s">
        <v>3561</v>
      </c>
    </row>
    <row r="1946" spans="50:52" hidden="1">
      <c r="AX1946" s="341" t="s">
        <v>3563</v>
      </c>
      <c r="AY1946" s="342" t="s">
        <v>3564</v>
      </c>
      <c r="AZ1946" s="341" t="s">
        <v>3563</v>
      </c>
    </row>
    <row r="1947" spans="50:52" hidden="1">
      <c r="AX1947" s="341" t="s">
        <v>3565</v>
      </c>
      <c r="AY1947" s="342" t="s">
        <v>3566</v>
      </c>
      <c r="AZ1947" s="341" t="s">
        <v>3565</v>
      </c>
    </row>
    <row r="1948" spans="50:52" hidden="1">
      <c r="AX1948" s="341" t="s">
        <v>3567</v>
      </c>
      <c r="AY1948" s="342" t="s">
        <v>3568</v>
      </c>
      <c r="AZ1948" s="341" t="s">
        <v>3567</v>
      </c>
    </row>
    <row r="1949" spans="50:52" hidden="1">
      <c r="AX1949" s="341" t="s">
        <v>3569</v>
      </c>
      <c r="AY1949" s="342" t="s">
        <v>3570</v>
      </c>
      <c r="AZ1949" s="341" t="s">
        <v>3569</v>
      </c>
    </row>
    <row r="1950" spans="50:52" hidden="1">
      <c r="AX1950" s="341" t="s">
        <v>3571</v>
      </c>
      <c r="AY1950" s="342" t="s">
        <v>3572</v>
      </c>
      <c r="AZ1950" s="341" t="s">
        <v>3571</v>
      </c>
    </row>
    <row r="1951" spans="50:52" hidden="1">
      <c r="AX1951" s="341" t="s">
        <v>3573</v>
      </c>
      <c r="AY1951" s="342" t="s">
        <v>3574</v>
      </c>
      <c r="AZ1951" s="341" t="s">
        <v>3573</v>
      </c>
    </row>
    <row r="1952" spans="50:52" hidden="1">
      <c r="AX1952" s="341" t="s">
        <v>3575</v>
      </c>
      <c r="AY1952" s="342" t="s">
        <v>3576</v>
      </c>
      <c r="AZ1952" s="341" t="s">
        <v>3575</v>
      </c>
    </row>
    <row r="1953" spans="50:52" hidden="1">
      <c r="AX1953" s="341" t="s">
        <v>3577</v>
      </c>
      <c r="AY1953" s="342" t="s">
        <v>3578</v>
      </c>
      <c r="AZ1953" s="341" t="s">
        <v>3577</v>
      </c>
    </row>
    <row r="1954" spans="50:52" hidden="1">
      <c r="AX1954" s="341" t="s">
        <v>3579</v>
      </c>
      <c r="AY1954" s="345" t="s">
        <v>3580</v>
      </c>
      <c r="AZ1954" s="341" t="s">
        <v>3579</v>
      </c>
    </row>
    <row r="1955" spans="50:52" hidden="1">
      <c r="AX1955" s="341" t="s">
        <v>3581</v>
      </c>
      <c r="AY1955" s="342" t="s">
        <v>3582</v>
      </c>
      <c r="AZ1955" s="341" t="s">
        <v>3581</v>
      </c>
    </row>
    <row r="1956" spans="50:52" hidden="1">
      <c r="AX1956" s="341" t="s">
        <v>3583</v>
      </c>
      <c r="AY1956" s="341" t="s">
        <v>3584</v>
      </c>
      <c r="AZ1956" s="341" t="s">
        <v>3583</v>
      </c>
    </row>
    <row r="1957" spans="50:52" hidden="1">
      <c r="AX1957" s="341" t="s">
        <v>3585</v>
      </c>
      <c r="AY1957" s="341" t="s">
        <v>3586</v>
      </c>
      <c r="AZ1957" s="341" t="s">
        <v>3585</v>
      </c>
    </row>
    <row r="1958" spans="50:52" hidden="1">
      <c r="AX1958" s="341" t="s">
        <v>3587</v>
      </c>
      <c r="AY1958" s="341" t="s">
        <v>3588</v>
      </c>
      <c r="AZ1958" s="341" t="s">
        <v>3587</v>
      </c>
    </row>
    <row r="1959" spans="50:52" hidden="1">
      <c r="AX1959" s="341" t="s">
        <v>3589</v>
      </c>
      <c r="AY1959" s="341" t="s">
        <v>3590</v>
      </c>
      <c r="AZ1959" s="341" t="s">
        <v>3589</v>
      </c>
    </row>
    <row r="1960" spans="50:52" hidden="1">
      <c r="AX1960" s="341" t="s">
        <v>3591</v>
      </c>
      <c r="AY1960" s="341" t="s">
        <v>3592</v>
      </c>
      <c r="AZ1960" s="341" t="s">
        <v>3591</v>
      </c>
    </row>
    <row r="1961" spans="50:52" hidden="1">
      <c r="AX1961" s="341" t="s">
        <v>3593</v>
      </c>
      <c r="AY1961" s="341" t="s">
        <v>3594</v>
      </c>
      <c r="AZ1961" s="341" t="s">
        <v>3593</v>
      </c>
    </row>
    <row r="1962" spans="50:52" hidden="1">
      <c r="AX1962" s="341" t="s">
        <v>3595</v>
      </c>
      <c r="AY1962" s="341" t="s">
        <v>3596</v>
      </c>
      <c r="AZ1962" s="341" t="s">
        <v>3595</v>
      </c>
    </row>
    <row r="1963" spans="50:52" hidden="1">
      <c r="AX1963" s="341" t="s">
        <v>3597</v>
      </c>
      <c r="AY1963" s="341" t="s">
        <v>3598</v>
      </c>
      <c r="AZ1963" s="341" t="s">
        <v>3597</v>
      </c>
    </row>
    <row r="1964" spans="50:52" hidden="1">
      <c r="AX1964" s="341" t="s">
        <v>3599</v>
      </c>
      <c r="AY1964" s="341" t="s">
        <v>3600</v>
      </c>
      <c r="AZ1964" s="341" t="s">
        <v>3599</v>
      </c>
    </row>
    <row r="1965" spans="50:52" hidden="1">
      <c r="AX1965" s="341" t="s">
        <v>3601</v>
      </c>
      <c r="AY1965" s="342" t="s">
        <v>3602</v>
      </c>
      <c r="AZ1965" s="341" t="s">
        <v>3601</v>
      </c>
    </row>
    <row r="1966" spans="50:52" hidden="1">
      <c r="AX1966" s="341" t="s">
        <v>3603</v>
      </c>
      <c r="AY1966" s="342" t="s">
        <v>3604</v>
      </c>
      <c r="AZ1966" s="341" t="s">
        <v>3603</v>
      </c>
    </row>
    <row r="1967" spans="50:52" hidden="1">
      <c r="AX1967" s="341" t="s">
        <v>3605</v>
      </c>
      <c r="AY1967" s="342" t="s">
        <v>3606</v>
      </c>
      <c r="AZ1967" s="341" t="s">
        <v>3605</v>
      </c>
    </row>
    <row r="1968" spans="50:52" hidden="1">
      <c r="AX1968" s="341" t="s">
        <v>3607</v>
      </c>
      <c r="AY1968" s="342" t="s">
        <v>3608</v>
      </c>
      <c r="AZ1968" s="341" t="s">
        <v>3607</v>
      </c>
    </row>
    <row r="1969" spans="50:52" hidden="1">
      <c r="AX1969" s="341" t="s">
        <v>3609</v>
      </c>
      <c r="AY1969" s="342" t="s">
        <v>3610</v>
      </c>
      <c r="AZ1969" s="341" t="s">
        <v>3609</v>
      </c>
    </row>
    <row r="1970" spans="50:52" hidden="1">
      <c r="AX1970" s="341" t="s">
        <v>3611</v>
      </c>
      <c r="AY1970" s="342" t="s">
        <v>3612</v>
      </c>
      <c r="AZ1970" s="341" t="s">
        <v>3611</v>
      </c>
    </row>
    <row r="1971" spans="50:52" hidden="1">
      <c r="AX1971" s="341" t="s">
        <v>3613</v>
      </c>
      <c r="AY1971" s="342" t="s">
        <v>3614</v>
      </c>
      <c r="AZ1971" s="341" t="s">
        <v>3613</v>
      </c>
    </row>
    <row r="1972" spans="50:52" hidden="1">
      <c r="AX1972" s="341" t="s">
        <v>3615</v>
      </c>
      <c r="AY1972" s="342" t="s">
        <v>3616</v>
      </c>
      <c r="AZ1972" s="341" t="s">
        <v>3615</v>
      </c>
    </row>
    <row r="1973" spans="50:52" hidden="1">
      <c r="AX1973" s="341" t="s">
        <v>3617</v>
      </c>
      <c r="AY1973" s="342" t="s">
        <v>3618</v>
      </c>
      <c r="AZ1973" s="341" t="s">
        <v>3617</v>
      </c>
    </row>
    <row r="1974" spans="50:52" hidden="1">
      <c r="AX1974" s="341" t="s">
        <v>3619</v>
      </c>
      <c r="AY1974" s="342" t="s">
        <v>3620</v>
      </c>
      <c r="AZ1974" s="341" t="s">
        <v>3619</v>
      </c>
    </row>
    <row r="1975" spans="50:52" hidden="1">
      <c r="AX1975" s="341" t="s">
        <v>3621</v>
      </c>
      <c r="AY1975" s="342" t="s">
        <v>3622</v>
      </c>
      <c r="AZ1975" s="341" t="s">
        <v>3621</v>
      </c>
    </row>
    <row r="1976" spans="50:52" hidden="1">
      <c r="AX1976" s="341" t="s">
        <v>3623</v>
      </c>
      <c r="AY1976" s="342" t="s">
        <v>3624</v>
      </c>
      <c r="AZ1976" s="341" t="s">
        <v>3623</v>
      </c>
    </row>
    <row r="1977" spans="50:52" hidden="1">
      <c r="AX1977" s="341" t="s">
        <v>3625</v>
      </c>
      <c r="AY1977" s="342" t="s">
        <v>3626</v>
      </c>
      <c r="AZ1977" s="341" t="s">
        <v>3625</v>
      </c>
    </row>
    <row r="1978" spans="50:52" hidden="1">
      <c r="AX1978" s="341" t="s">
        <v>3627</v>
      </c>
      <c r="AY1978" s="342" t="s">
        <v>3628</v>
      </c>
      <c r="AZ1978" s="341" t="s">
        <v>3627</v>
      </c>
    </row>
    <row r="1979" spans="50:52" hidden="1">
      <c r="AX1979" s="341" t="s">
        <v>3629</v>
      </c>
      <c r="AY1979" s="342" t="s">
        <v>3630</v>
      </c>
      <c r="AZ1979" s="341" t="s">
        <v>3629</v>
      </c>
    </row>
    <row r="1980" spans="50:52" hidden="1">
      <c r="AX1980" s="341" t="s">
        <v>3631</v>
      </c>
      <c r="AY1980" s="342" t="s">
        <v>3632</v>
      </c>
      <c r="AZ1980" s="341" t="s">
        <v>3631</v>
      </c>
    </row>
    <row r="1981" spans="50:52" hidden="1">
      <c r="AX1981" s="341" t="s">
        <v>3633</v>
      </c>
      <c r="AY1981" s="342" t="s">
        <v>3634</v>
      </c>
      <c r="AZ1981" s="341" t="s">
        <v>3633</v>
      </c>
    </row>
    <row r="1982" spans="50:52" hidden="1">
      <c r="AX1982" s="341" t="s">
        <v>3635</v>
      </c>
      <c r="AY1982" s="342" t="s">
        <v>3636</v>
      </c>
      <c r="AZ1982" s="341" t="s">
        <v>3635</v>
      </c>
    </row>
    <row r="1983" spans="50:52" hidden="1">
      <c r="AX1983" s="341" t="s">
        <v>3637</v>
      </c>
      <c r="AY1983" s="342" t="s">
        <v>3638</v>
      </c>
      <c r="AZ1983" s="341" t="s">
        <v>3637</v>
      </c>
    </row>
    <row r="1984" spans="50:52" hidden="1">
      <c r="AX1984" s="341" t="s">
        <v>3639</v>
      </c>
      <c r="AY1984" s="342" t="s">
        <v>3640</v>
      </c>
      <c r="AZ1984" s="341" t="s">
        <v>3639</v>
      </c>
    </row>
    <row r="1985" spans="50:52" hidden="1">
      <c r="AX1985" s="341" t="s">
        <v>3641</v>
      </c>
      <c r="AY1985" s="342" t="s">
        <v>3642</v>
      </c>
      <c r="AZ1985" s="341" t="s">
        <v>3641</v>
      </c>
    </row>
    <row r="1986" spans="50:52" hidden="1">
      <c r="AX1986" s="341" t="s">
        <v>3643</v>
      </c>
      <c r="AY1986" s="342" t="s">
        <v>3644</v>
      </c>
      <c r="AZ1986" s="341" t="s">
        <v>3643</v>
      </c>
    </row>
    <row r="1987" spans="50:52" hidden="1">
      <c r="AX1987" s="341" t="s">
        <v>3645</v>
      </c>
      <c r="AY1987" s="342" t="s">
        <v>3646</v>
      </c>
      <c r="AZ1987" s="341" t="s">
        <v>3645</v>
      </c>
    </row>
    <row r="1988" spans="50:52" hidden="1">
      <c r="AX1988" s="341" t="s">
        <v>3647</v>
      </c>
      <c r="AY1988" s="342" t="s">
        <v>3648</v>
      </c>
      <c r="AZ1988" s="341" t="s">
        <v>3647</v>
      </c>
    </row>
    <row r="1989" spans="50:52" hidden="1">
      <c r="AX1989" s="341" t="s">
        <v>3649</v>
      </c>
      <c r="AY1989" s="342" t="s">
        <v>3650</v>
      </c>
      <c r="AZ1989" s="341" t="s">
        <v>3649</v>
      </c>
    </row>
    <row r="1990" spans="50:52" hidden="1">
      <c r="AX1990" s="341" t="s">
        <v>3651</v>
      </c>
      <c r="AY1990" s="342" t="s">
        <v>3652</v>
      </c>
      <c r="AZ1990" s="341" t="s">
        <v>3651</v>
      </c>
    </row>
    <row r="1991" spans="50:52" hidden="1">
      <c r="AX1991" s="341" t="s">
        <v>3653</v>
      </c>
      <c r="AY1991" s="342" t="s">
        <v>3654</v>
      </c>
      <c r="AZ1991" s="341" t="s">
        <v>3653</v>
      </c>
    </row>
    <row r="1992" spans="50:52" hidden="1">
      <c r="AX1992" s="341" t="s">
        <v>3655</v>
      </c>
      <c r="AY1992" s="342" t="s">
        <v>3656</v>
      </c>
      <c r="AZ1992" s="341" t="s">
        <v>3655</v>
      </c>
    </row>
    <row r="1993" spans="50:52" hidden="1">
      <c r="AX1993" s="341" t="s">
        <v>3657</v>
      </c>
      <c r="AY1993" s="342" t="s">
        <v>3658</v>
      </c>
      <c r="AZ1993" s="341" t="s">
        <v>3657</v>
      </c>
    </row>
    <row r="1994" spans="50:52" hidden="1">
      <c r="AX1994" s="341" t="s">
        <v>3659</v>
      </c>
      <c r="AY1994" s="342" t="s">
        <v>3660</v>
      </c>
      <c r="AZ1994" s="341" t="s">
        <v>3659</v>
      </c>
    </row>
    <row r="1995" spans="50:52" hidden="1">
      <c r="AX1995" s="341" t="s">
        <v>3661</v>
      </c>
      <c r="AY1995" s="342" t="s">
        <v>3662</v>
      </c>
      <c r="AZ1995" s="341" t="s">
        <v>3661</v>
      </c>
    </row>
    <row r="1996" spans="50:52" hidden="1">
      <c r="AX1996" s="341" t="s">
        <v>3663</v>
      </c>
      <c r="AY1996" s="342" t="s">
        <v>3664</v>
      </c>
      <c r="AZ1996" s="341" t="s">
        <v>3663</v>
      </c>
    </row>
    <row r="1997" spans="50:52" hidden="1">
      <c r="AX1997" s="341" t="s">
        <v>3665</v>
      </c>
      <c r="AY1997" s="342" t="s">
        <v>3666</v>
      </c>
      <c r="AZ1997" s="341" t="s">
        <v>3665</v>
      </c>
    </row>
    <row r="1998" spans="50:52" hidden="1">
      <c r="AX1998" s="341" t="s">
        <v>3667</v>
      </c>
      <c r="AY1998" s="342" t="s">
        <v>3668</v>
      </c>
      <c r="AZ1998" s="341" t="s">
        <v>3667</v>
      </c>
    </row>
    <row r="1999" spans="50:52" hidden="1">
      <c r="AX1999" s="341" t="s">
        <v>3669</v>
      </c>
      <c r="AY1999" s="342" t="s">
        <v>3670</v>
      </c>
      <c r="AZ1999" s="341" t="s">
        <v>3669</v>
      </c>
    </row>
    <row r="2000" spans="50:52" hidden="1">
      <c r="AX2000" s="341" t="s">
        <v>3671</v>
      </c>
      <c r="AY2000" s="342" t="s">
        <v>3574</v>
      </c>
      <c r="AZ2000" s="341" t="s">
        <v>3671</v>
      </c>
    </row>
    <row r="2001" spans="50:52" hidden="1">
      <c r="AX2001" s="341" t="s">
        <v>3672</v>
      </c>
      <c r="AY2001" s="342" t="s">
        <v>3673</v>
      </c>
      <c r="AZ2001" s="341" t="s">
        <v>3672</v>
      </c>
    </row>
    <row r="2002" spans="50:52" hidden="1">
      <c r="AX2002" s="341" t="s">
        <v>3674</v>
      </c>
      <c r="AY2002" s="342" t="s">
        <v>3675</v>
      </c>
      <c r="AZ2002" s="341" t="s">
        <v>3674</v>
      </c>
    </row>
    <row r="2003" spans="50:52" hidden="1">
      <c r="AX2003" s="341" t="s">
        <v>3676</v>
      </c>
      <c r="AY2003" s="342" t="s">
        <v>3677</v>
      </c>
      <c r="AZ2003" s="341" t="s">
        <v>3676</v>
      </c>
    </row>
    <row r="2004" spans="50:52" hidden="1">
      <c r="AX2004" s="341" t="s">
        <v>3678</v>
      </c>
      <c r="AY2004" s="342" t="s">
        <v>3679</v>
      </c>
      <c r="AZ2004" s="341" t="s">
        <v>3678</v>
      </c>
    </row>
    <row r="2005" spans="50:52" hidden="1">
      <c r="AX2005" s="341" t="s">
        <v>3680</v>
      </c>
      <c r="AY2005" s="345" t="s">
        <v>3681</v>
      </c>
      <c r="AZ2005" s="341" t="s">
        <v>3680</v>
      </c>
    </row>
    <row r="2006" spans="50:52" hidden="1">
      <c r="AX2006" s="341" t="s">
        <v>3682</v>
      </c>
      <c r="AY2006" s="342" t="s">
        <v>3683</v>
      </c>
      <c r="AZ2006" s="341" t="s">
        <v>3682</v>
      </c>
    </row>
    <row r="2007" spans="50:52" hidden="1">
      <c r="AX2007" s="341" t="s">
        <v>3684</v>
      </c>
      <c r="AY2007" s="342" t="s">
        <v>3685</v>
      </c>
      <c r="AZ2007" s="341" t="s">
        <v>3684</v>
      </c>
    </row>
    <row r="2008" spans="50:52" hidden="1">
      <c r="AX2008" s="341" t="s">
        <v>3686</v>
      </c>
      <c r="AY2008" s="342" t="s">
        <v>3687</v>
      </c>
      <c r="AZ2008" s="341" t="s">
        <v>3686</v>
      </c>
    </row>
    <row r="2009" spans="50:52" hidden="1">
      <c r="AX2009" s="341" t="s">
        <v>3688</v>
      </c>
      <c r="AY2009" s="342" t="s">
        <v>3689</v>
      </c>
      <c r="AZ2009" s="341" t="s">
        <v>3688</v>
      </c>
    </row>
    <row r="2010" spans="50:52" hidden="1">
      <c r="AX2010" s="341" t="s">
        <v>3690</v>
      </c>
      <c r="AY2010" s="342" t="s">
        <v>3691</v>
      </c>
      <c r="AZ2010" s="341" t="s">
        <v>3690</v>
      </c>
    </row>
    <row r="2011" spans="50:52" hidden="1">
      <c r="AX2011" s="341" t="s">
        <v>3692</v>
      </c>
      <c r="AY2011" s="342" t="s">
        <v>3693</v>
      </c>
      <c r="AZ2011" s="341" t="s">
        <v>3692</v>
      </c>
    </row>
    <row r="2012" spans="50:52" hidden="1">
      <c r="AX2012" s="341" t="s">
        <v>3694</v>
      </c>
      <c r="AY2012" s="342" t="s">
        <v>3695</v>
      </c>
      <c r="AZ2012" s="341" t="s">
        <v>3694</v>
      </c>
    </row>
    <row r="2013" spans="50:52" hidden="1">
      <c r="AX2013" s="341" t="s">
        <v>3696</v>
      </c>
      <c r="AY2013" s="342" t="s">
        <v>3697</v>
      </c>
      <c r="AZ2013" s="341" t="s">
        <v>3696</v>
      </c>
    </row>
    <row r="2014" spans="50:52" hidden="1">
      <c r="AX2014" s="341" t="s">
        <v>3698</v>
      </c>
      <c r="AY2014" s="342" t="s">
        <v>3699</v>
      </c>
      <c r="AZ2014" s="341" t="s">
        <v>3698</v>
      </c>
    </row>
    <row r="2015" spans="50:52" hidden="1">
      <c r="AX2015" s="341" t="s">
        <v>3700</v>
      </c>
      <c r="AY2015" s="342" t="s">
        <v>3701</v>
      </c>
      <c r="AZ2015" s="341" t="s">
        <v>3700</v>
      </c>
    </row>
    <row r="2016" spans="50:52" hidden="1">
      <c r="AX2016" s="341" t="s">
        <v>3702</v>
      </c>
      <c r="AY2016" s="342" t="s">
        <v>3703</v>
      </c>
      <c r="AZ2016" s="341" t="s">
        <v>3702</v>
      </c>
    </row>
    <row r="2017" spans="50:52" hidden="1">
      <c r="AX2017" s="341" t="s">
        <v>3704</v>
      </c>
      <c r="AY2017" s="342" t="s">
        <v>3705</v>
      </c>
      <c r="AZ2017" s="341" t="s">
        <v>3704</v>
      </c>
    </row>
    <row r="2018" spans="50:52" hidden="1">
      <c r="AX2018" s="341" t="s">
        <v>3706</v>
      </c>
      <c r="AY2018" s="342" t="s">
        <v>3707</v>
      </c>
      <c r="AZ2018" s="341" t="s">
        <v>3706</v>
      </c>
    </row>
    <row r="2019" spans="50:52" hidden="1">
      <c r="AX2019" s="341" t="s">
        <v>3708</v>
      </c>
      <c r="AY2019" s="342" t="s">
        <v>3709</v>
      </c>
      <c r="AZ2019" s="341" t="s">
        <v>3708</v>
      </c>
    </row>
    <row r="2020" spans="50:52" hidden="1">
      <c r="AX2020" s="341" t="s">
        <v>3710</v>
      </c>
      <c r="AY2020" s="342" t="s">
        <v>3711</v>
      </c>
      <c r="AZ2020" s="341" t="s">
        <v>3710</v>
      </c>
    </row>
    <row r="2021" spans="50:52" hidden="1">
      <c r="AX2021" s="341" t="s">
        <v>3712</v>
      </c>
      <c r="AY2021" s="342" t="s">
        <v>3713</v>
      </c>
      <c r="AZ2021" s="341" t="s">
        <v>3712</v>
      </c>
    </row>
    <row r="2022" spans="50:52" hidden="1">
      <c r="AX2022" s="341" t="s">
        <v>3714</v>
      </c>
      <c r="AY2022" s="342" t="s">
        <v>3715</v>
      </c>
      <c r="AZ2022" s="341" t="s">
        <v>3714</v>
      </c>
    </row>
    <row r="2023" spans="50:52" hidden="1">
      <c r="AX2023" s="341" t="s">
        <v>3716</v>
      </c>
      <c r="AY2023" s="342" t="s">
        <v>1807</v>
      </c>
      <c r="AZ2023" s="341" t="s">
        <v>3716</v>
      </c>
    </row>
    <row r="2024" spans="50:52" hidden="1">
      <c r="AX2024" s="341" t="s">
        <v>3717</v>
      </c>
      <c r="AY2024" s="342" t="s">
        <v>3718</v>
      </c>
      <c r="AZ2024" s="341" t="s">
        <v>3717</v>
      </c>
    </row>
    <row r="2025" spans="50:52" hidden="1">
      <c r="AX2025" s="341" t="s">
        <v>3719</v>
      </c>
      <c r="AY2025" s="342" t="s">
        <v>3720</v>
      </c>
      <c r="AZ2025" s="341" t="s">
        <v>3719</v>
      </c>
    </row>
    <row r="2026" spans="50:52" hidden="1">
      <c r="AX2026" s="341" t="s">
        <v>3721</v>
      </c>
      <c r="AY2026" s="342" t="s">
        <v>3722</v>
      </c>
      <c r="AZ2026" s="341" t="s">
        <v>3721</v>
      </c>
    </row>
    <row r="2027" spans="50:52" hidden="1">
      <c r="AX2027" s="341" t="s">
        <v>3723</v>
      </c>
      <c r="AY2027" s="342" t="s">
        <v>3724</v>
      </c>
      <c r="AZ2027" s="341" t="s">
        <v>3723</v>
      </c>
    </row>
    <row r="2028" spans="50:52" hidden="1">
      <c r="AX2028" s="341" t="s">
        <v>3725</v>
      </c>
      <c r="AY2028" s="342" t="s">
        <v>3726</v>
      </c>
      <c r="AZ2028" s="341" t="s">
        <v>3725</v>
      </c>
    </row>
    <row r="2029" spans="50:52" hidden="1">
      <c r="AX2029" s="341" t="s">
        <v>3727</v>
      </c>
      <c r="AY2029" s="342" t="s">
        <v>3728</v>
      </c>
      <c r="AZ2029" s="341" t="s">
        <v>3727</v>
      </c>
    </row>
    <row r="2030" spans="50:52" hidden="1">
      <c r="AX2030" s="341" t="s">
        <v>3729</v>
      </c>
      <c r="AY2030" s="342" t="s">
        <v>3730</v>
      </c>
      <c r="AZ2030" s="341" t="s">
        <v>3729</v>
      </c>
    </row>
    <row r="2031" spans="50:52" hidden="1">
      <c r="AX2031" s="341" t="s">
        <v>3731</v>
      </c>
      <c r="AY2031" s="342" t="s">
        <v>3732</v>
      </c>
      <c r="AZ2031" s="341" t="s">
        <v>3731</v>
      </c>
    </row>
    <row r="2032" spans="50:52" hidden="1">
      <c r="AX2032" s="341" t="s">
        <v>3733</v>
      </c>
      <c r="AY2032" s="342" t="s">
        <v>3734</v>
      </c>
      <c r="AZ2032" s="341" t="s">
        <v>3733</v>
      </c>
    </row>
    <row r="2033" spans="50:52" hidden="1">
      <c r="AX2033" s="341" t="s">
        <v>3735</v>
      </c>
      <c r="AY2033" s="342" t="s">
        <v>3736</v>
      </c>
      <c r="AZ2033" s="341" t="s">
        <v>3735</v>
      </c>
    </row>
    <row r="2034" spans="50:52" hidden="1">
      <c r="AX2034" s="341" t="s">
        <v>3737</v>
      </c>
      <c r="AY2034" s="342" t="s">
        <v>3738</v>
      </c>
      <c r="AZ2034" s="341" t="s">
        <v>3737</v>
      </c>
    </row>
    <row r="2035" spans="50:52" hidden="1">
      <c r="AX2035" s="341" t="s">
        <v>3739</v>
      </c>
      <c r="AY2035" s="342" t="s">
        <v>3740</v>
      </c>
      <c r="AZ2035" s="341" t="s">
        <v>3739</v>
      </c>
    </row>
    <row r="2036" spans="50:52" hidden="1">
      <c r="AX2036" s="341" t="s">
        <v>3741</v>
      </c>
      <c r="AY2036" s="342" t="s">
        <v>3742</v>
      </c>
      <c r="AZ2036" s="341" t="s">
        <v>3741</v>
      </c>
    </row>
    <row r="2037" spans="50:52" hidden="1">
      <c r="AX2037" s="341" t="s">
        <v>3743</v>
      </c>
      <c r="AY2037" s="342" t="s">
        <v>3744</v>
      </c>
      <c r="AZ2037" s="341" t="s">
        <v>3743</v>
      </c>
    </row>
    <row r="2038" spans="50:52" hidden="1">
      <c r="AX2038" s="341" t="s">
        <v>3745</v>
      </c>
      <c r="AY2038" s="342" t="s">
        <v>3746</v>
      </c>
      <c r="AZ2038" s="341" t="s">
        <v>3745</v>
      </c>
    </row>
    <row r="2039" spans="50:52" hidden="1">
      <c r="AX2039" s="341" t="s">
        <v>3747</v>
      </c>
      <c r="AY2039" s="342" t="s">
        <v>3748</v>
      </c>
      <c r="AZ2039" s="341" t="s">
        <v>3747</v>
      </c>
    </row>
    <row r="2040" spans="50:52" hidden="1">
      <c r="AX2040" s="341" t="s">
        <v>3749</v>
      </c>
      <c r="AY2040" s="342" t="s">
        <v>3750</v>
      </c>
      <c r="AZ2040" s="341" t="s">
        <v>3749</v>
      </c>
    </row>
    <row r="2041" spans="50:52" hidden="1">
      <c r="AX2041" s="341" t="s">
        <v>3751</v>
      </c>
      <c r="AY2041" s="342" t="s">
        <v>3752</v>
      </c>
      <c r="AZ2041" s="341" t="s">
        <v>3751</v>
      </c>
    </row>
    <row r="2042" spans="50:52" hidden="1">
      <c r="AX2042" s="341" t="s">
        <v>3753</v>
      </c>
      <c r="AY2042" s="342" t="s">
        <v>3754</v>
      </c>
      <c r="AZ2042" s="341" t="s">
        <v>3753</v>
      </c>
    </row>
    <row r="2043" spans="50:52" hidden="1">
      <c r="AX2043" s="341" t="s">
        <v>3755</v>
      </c>
      <c r="AY2043" s="342" t="s">
        <v>2829</v>
      </c>
      <c r="AZ2043" s="341" t="s">
        <v>3755</v>
      </c>
    </row>
    <row r="2044" spans="50:52" hidden="1">
      <c r="AX2044" s="341" t="s">
        <v>3756</v>
      </c>
      <c r="AY2044" s="342" t="s">
        <v>3757</v>
      </c>
      <c r="AZ2044" s="341" t="s">
        <v>3756</v>
      </c>
    </row>
    <row r="2045" spans="50:52" hidden="1">
      <c r="AX2045" s="341" t="s">
        <v>3758</v>
      </c>
      <c r="AY2045" s="345" t="s">
        <v>3759</v>
      </c>
      <c r="AZ2045" s="341" t="s">
        <v>3758</v>
      </c>
    </row>
    <row r="2046" spans="50:52" hidden="1">
      <c r="AX2046" s="341" t="s">
        <v>3760</v>
      </c>
      <c r="AY2046" s="342" t="s">
        <v>3761</v>
      </c>
      <c r="AZ2046" s="341" t="s">
        <v>3760</v>
      </c>
    </row>
    <row r="2047" spans="50:52" hidden="1">
      <c r="AX2047" s="341" t="s">
        <v>3762</v>
      </c>
      <c r="AY2047" s="342" t="s">
        <v>3763</v>
      </c>
      <c r="AZ2047" s="341" t="s">
        <v>3762</v>
      </c>
    </row>
    <row r="2048" spans="50:52" hidden="1">
      <c r="AX2048" s="341" t="s">
        <v>3764</v>
      </c>
      <c r="AY2048" s="342" t="s">
        <v>3765</v>
      </c>
      <c r="AZ2048" s="341" t="s">
        <v>3764</v>
      </c>
    </row>
    <row r="2049" spans="50:52" hidden="1">
      <c r="AX2049" s="341" t="s">
        <v>3766</v>
      </c>
      <c r="AY2049" s="342" t="s">
        <v>3767</v>
      </c>
      <c r="AZ2049" s="341" t="s">
        <v>3766</v>
      </c>
    </row>
    <row r="2050" spans="50:52" hidden="1">
      <c r="AX2050" s="341" t="s">
        <v>3768</v>
      </c>
      <c r="AY2050" s="342" t="s">
        <v>3769</v>
      </c>
      <c r="AZ2050" s="341" t="s">
        <v>3768</v>
      </c>
    </row>
    <row r="2051" spans="50:52" hidden="1">
      <c r="AX2051" s="341" t="s">
        <v>3770</v>
      </c>
      <c r="AY2051" s="342" t="s">
        <v>3771</v>
      </c>
      <c r="AZ2051" s="341" t="s">
        <v>3770</v>
      </c>
    </row>
    <row r="2052" spans="50:52" hidden="1">
      <c r="AX2052" s="341" t="s">
        <v>3772</v>
      </c>
      <c r="AY2052" s="342" t="s">
        <v>3773</v>
      </c>
      <c r="AZ2052" s="341" t="s">
        <v>3772</v>
      </c>
    </row>
    <row r="2053" spans="50:52" hidden="1">
      <c r="AX2053" s="341" t="s">
        <v>3774</v>
      </c>
      <c r="AY2053" s="342" t="s">
        <v>3775</v>
      </c>
      <c r="AZ2053" s="341" t="s">
        <v>3774</v>
      </c>
    </row>
    <row r="2054" spans="50:52" hidden="1">
      <c r="AX2054" s="341" t="s">
        <v>3776</v>
      </c>
      <c r="AY2054" s="342" t="s">
        <v>3777</v>
      </c>
      <c r="AZ2054" s="341" t="s">
        <v>3776</v>
      </c>
    </row>
    <row r="2055" spans="50:52" hidden="1">
      <c r="AX2055" s="341" t="s">
        <v>3778</v>
      </c>
      <c r="AY2055" s="342" t="s">
        <v>3779</v>
      </c>
      <c r="AZ2055" s="341" t="s">
        <v>3778</v>
      </c>
    </row>
    <row r="2056" spans="50:52" hidden="1">
      <c r="AX2056" s="341" t="s">
        <v>3780</v>
      </c>
      <c r="AY2056" s="342" t="s">
        <v>3781</v>
      </c>
      <c r="AZ2056" s="341" t="s">
        <v>3780</v>
      </c>
    </row>
    <row r="2057" spans="50:52" hidden="1">
      <c r="AX2057" s="341" t="s">
        <v>3782</v>
      </c>
      <c r="AY2057" s="342" t="s">
        <v>3783</v>
      </c>
      <c r="AZ2057" s="341" t="s">
        <v>3782</v>
      </c>
    </row>
    <row r="2058" spans="50:52" hidden="1">
      <c r="AX2058" s="341" t="s">
        <v>3784</v>
      </c>
      <c r="AY2058" s="342" t="s">
        <v>3785</v>
      </c>
      <c r="AZ2058" s="341" t="s">
        <v>3784</v>
      </c>
    </row>
    <row r="2059" spans="50:52" hidden="1">
      <c r="AX2059" s="341" t="s">
        <v>3786</v>
      </c>
      <c r="AY2059" s="342" t="s">
        <v>3787</v>
      </c>
      <c r="AZ2059" s="341" t="s">
        <v>3786</v>
      </c>
    </row>
    <row r="2060" spans="50:52" hidden="1">
      <c r="AX2060" s="341" t="s">
        <v>3788</v>
      </c>
      <c r="AY2060" s="342" t="s">
        <v>3789</v>
      </c>
      <c r="AZ2060" s="341" t="s">
        <v>3788</v>
      </c>
    </row>
    <row r="2061" spans="50:52" hidden="1">
      <c r="AX2061" s="341" t="s">
        <v>3790</v>
      </c>
      <c r="AY2061" s="342" t="s">
        <v>3791</v>
      </c>
      <c r="AZ2061" s="341" t="s">
        <v>3790</v>
      </c>
    </row>
    <row r="2062" spans="50:52" hidden="1">
      <c r="AX2062" s="341" t="s">
        <v>3792</v>
      </c>
      <c r="AY2062" s="342" t="s">
        <v>2724</v>
      </c>
      <c r="AZ2062" s="341" t="s">
        <v>3792</v>
      </c>
    </row>
    <row r="2063" spans="50:52" hidden="1">
      <c r="AX2063" s="341" t="s">
        <v>3793</v>
      </c>
      <c r="AY2063" s="342" t="s">
        <v>1381</v>
      </c>
      <c r="AZ2063" s="341" t="s">
        <v>3793</v>
      </c>
    </row>
    <row r="2064" spans="50:52" hidden="1">
      <c r="AX2064" s="341" t="s">
        <v>3794</v>
      </c>
      <c r="AY2064" s="342" t="s">
        <v>3795</v>
      </c>
      <c r="AZ2064" s="341" t="s">
        <v>3794</v>
      </c>
    </row>
    <row r="2065" spans="50:52" hidden="1">
      <c r="AX2065" s="341" t="s">
        <v>3796</v>
      </c>
      <c r="AY2065" s="342" t="s">
        <v>3797</v>
      </c>
      <c r="AZ2065" s="341" t="s">
        <v>3796</v>
      </c>
    </row>
    <row r="2066" spans="50:52" hidden="1">
      <c r="AX2066" s="341" t="s">
        <v>3798</v>
      </c>
      <c r="AY2066" s="342" t="s">
        <v>3799</v>
      </c>
      <c r="AZ2066" s="341" t="s">
        <v>3798</v>
      </c>
    </row>
    <row r="2067" spans="50:52" hidden="1">
      <c r="AX2067" s="341" t="s">
        <v>3800</v>
      </c>
      <c r="AY2067" s="342" t="s">
        <v>3801</v>
      </c>
      <c r="AZ2067" s="341" t="s">
        <v>3800</v>
      </c>
    </row>
    <row r="2068" spans="50:52" hidden="1">
      <c r="AX2068" s="341" t="s">
        <v>3802</v>
      </c>
      <c r="AY2068" s="342" t="s">
        <v>3803</v>
      </c>
      <c r="AZ2068" s="341" t="s">
        <v>3802</v>
      </c>
    </row>
    <row r="2069" spans="50:52" hidden="1">
      <c r="AX2069" s="341" t="s">
        <v>3804</v>
      </c>
      <c r="AY2069" s="342" t="s">
        <v>3805</v>
      </c>
      <c r="AZ2069" s="341" t="s">
        <v>3804</v>
      </c>
    </row>
    <row r="2070" spans="50:52" hidden="1">
      <c r="AX2070" s="341" t="s">
        <v>3806</v>
      </c>
      <c r="AY2070" s="342" t="s">
        <v>3807</v>
      </c>
      <c r="AZ2070" s="341" t="s">
        <v>3806</v>
      </c>
    </row>
    <row r="2071" spans="50:52" hidden="1">
      <c r="AX2071" s="341" t="s">
        <v>3808</v>
      </c>
      <c r="AY2071" s="342" t="s">
        <v>3809</v>
      </c>
      <c r="AZ2071" s="341" t="s">
        <v>3808</v>
      </c>
    </row>
    <row r="2072" spans="50:52" hidden="1">
      <c r="AX2072" s="341" t="s">
        <v>3810</v>
      </c>
      <c r="AY2072" s="342" t="s">
        <v>3811</v>
      </c>
      <c r="AZ2072" s="341" t="s">
        <v>3810</v>
      </c>
    </row>
    <row r="2073" spans="50:52" hidden="1">
      <c r="AX2073" s="341" t="s">
        <v>3812</v>
      </c>
      <c r="AY2073" s="342" t="s">
        <v>3813</v>
      </c>
      <c r="AZ2073" s="341" t="s">
        <v>3812</v>
      </c>
    </row>
    <row r="2074" spans="50:52" hidden="1">
      <c r="AX2074" s="341" t="s">
        <v>3814</v>
      </c>
      <c r="AY2074" s="342" t="s">
        <v>3815</v>
      </c>
      <c r="AZ2074" s="341" t="s">
        <v>3814</v>
      </c>
    </row>
    <row r="2075" spans="50:52" hidden="1">
      <c r="AX2075" s="341" t="s">
        <v>3816</v>
      </c>
      <c r="AY2075" s="342" t="s">
        <v>3817</v>
      </c>
      <c r="AZ2075" s="341" t="s">
        <v>3816</v>
      </c>
    </row>
    <row r="2076" spans="50:52" hidden="1">
      <c r="AX2076" s="341" t="s">
        <v>3818</v>
      </c>
      <c r="AY2076" s="345" t="s">
        <v>3819</v>
      </c>
      <c r="AZ2076" s="341" t="s">
        <v>3818</v>
      </c>
    </row>
    <row r="2077" spans="50:52" hidden="1">
      <c r="AX2077" s="341" t="s">
        <v>3820</v>
      </c>
      <c r="AY2077" s="342" t="s">
        <v>3821</v>
      </c>
      <c r="AZ2077" s="341" t="s">
        <v>3820</v>
      </c>
    </row>
    <row r="2078" spans="50:52" hidden="1">
      <c r="AX2078" s="341" t="s">
        <v>3822</v>
      </c>
      <c r="AY2078" s="342" t="s">
        <v>3823</v>
      </c>
      <c r="AZ2078" s="341" t="s">
        <v>3822</v>
      </c>
    </row>
    <row r="2079" spans="50:52" hidden="1">
      <c r="AX2079" s="341" t="s">
        <v>3824</v>
      </c>
      <c r="AY2079" s="342" t="s">
        <v>3825</v>
      </c>
      <c r="AZ2079" s="341" t="s">
        <v>3824</v>
      </c>
    </row>
    <row r="2080" spans="50:52" hidden="1">
      <c r="AX2080" s="341" t="s">
        <v>3826</v>
      </c>
      <c r="AY2080" s="342" t="s">
        <v>3827</v>
      </c>
      <c r="AZ2080" s="341" t="s">
        <v>3826</v>
      </c>
    </row>
    <row r="2081" spans="50:52" hidden="1">
      <c r="AX2081" s="341" t="s">
        <v>3828</v>
      </c>
      <c r="AY2081" s="342" t="s">
        <v>3829</v>
      </c>
      <c r="AZ2081" s="341" t="s">
        <v>3828</v>
      </c>
    </row>
    <row r="2082" spans="50:52" hidden="1">
      <c r="AX2082" s="341" t="s">
        <v>3830</v>
      </c>
      <c r="AY2082" s="342" t="s">
        <v>3831</v>
      </c>
      <c r="AZ2082" s="341" t="s">
        <v>3830</v>
      </c>
    </row>
    <row r="2083" spans="50:52" hidden="1">
      <c r="AX2083" s="341" t="s">
        <v>3832</v>
      </c>
      <c r="AY2083" s="342" t="s">
        <v>3833</v>
      </c>
      <c r="AZ2083" s="341" t="s">
        <v>3832</v>
      </c>
    </row>
    <row r="2084" spans="50:52" hidden="1">
      <c r="AX2084" s="341" t="s">
        <v>3834</v>
      </c>
      <c r="AY2084" s="342" t="s">
        <v>3835</v>
      </c>
      <c r="AZ2084" s="341" t="s">
        <v>3834</v>
      </c>
    </row>
    <row r="2085" spans="50:52" hidden="1">
      <c r="AX2085" s="341" t="s">
        <v>3836</v>
      </c>
      <c r="AY2085" s="342" t="s">
        <v>3837</v>
      </c>
      <c r="AZ2085" s="341" t="s">
        <v>3836</v>
      </c>
    </row>
    <row r="2086" spans="50:52" hidden="1">
      <c r="AX2086" s="341" t="s">
        <v>3838</v>
      </c>
      <c r="AY2086" s="342" t="s">
        <v>3839</v>
      </c>
      <c r="AZ2086" s="341" t="s">
        <v>3838</v>
      </c>
    </row>
    <row r="2087" spans="50:52" hidden="1">
      <c r="AX2087" s="341" t="s">
        <v>3840</v>
      </c>
      <c r="AY2087" s="342" t="s">
        <v>3841</v>
      </c>
      <c r="AZ2087" s="341" t="s">
        <v>3840</v>
      </c>
    </row>
    <row r="2088" spans="50:52" hidden="1">
      <c r="AX2088" s="341" t="s">
        <v>3842</v>
      </c>
      <c r="AY2088" s="342" t="s">
        <v>3843</v>
      </c>
      <c r="AZ2088" s="341" t="s">
        <v>3842</v>
      </c>
    </row>
    <row r="2089" spans="50:52" hidden="1">
      <c r="AX2089" s="341" t="s">
        <v>3844</v>
      </c>
      <c r="AY2089" s="342" t="s">
        <v>3845</v>
      </c>
      <c r="AZ2089" s="341" t="s">
        <v>3844</v>
      </c>
    </row>
    <row r="2090" spans="50:52" hidden="1">
      <c r="AX2090" s="341" t="s">
        <v>3846</v>
      </c>
      <c r="AY2090" s="342" t="s">
        <v>3847</v>
      </c>
      <c r="AZ2090" s="341" t="s">
        <v>3846</v>
      </c>
    </row>
    <row r="2091" spans="50:52" hidden="1">
      <c r="AX2091" s="341" t="s">
        <v>3848</v>
      </c>
      <c r="AY2091" s="342" t="s">
        <v>1541</v>
      </c>
      <c r="AZ2091" s="341" t="s">
        <v>3848</v>
      </c>
    </row>
    <row r="2092" spans="50:52" hidden="1">
      <c r="AX2092" s="341" t="s">
        <v>3849</v>
      </c>
      <c r="AY2092" s="342" t="s">
        <v>3850</v>
      </c>
      <c r="AZ2092" s="341" t="s">
        <v>3849</v>
      </c>
    </row>
    <row r="2093" spans="50:52" hidden="1">
      <c r="AX2093" s="341" t="s">
        <v>3851</v>
      </c>
      <c r="AY2093" s="342" t="s">
        <v>3852</v>
      </c>
      <c r="AZ2093" s="341" t="s">
        <v>3851</v>
      </c>
    </row>
    <row r="2094" spans="50:52" hidden="1">
      <c r="AX2094" s="341" t="s">
        <v>3853</v>
      </c>
      <c r="AY2094" s="342" t="s">
        <v>3342</v>
      </c>
      <c r="AZ2094" s="341" t="s">
        <v>3853</v>
      </c>
    </row>
    <row r="2095" spans="50:52" hidden="1">
      <c r="AX2095" s="341" t="s">
        <v>3854</v>
      </c>
      <c r="AY2095" s="342" t="s">
        <v>3855</v>
      </c>
      <c r="AZ2095" s="341" t="s">
        <v>3854</v>
      </c>
    </row>
    <row r="2096" spans="50:52" hidden="1">
      <c r="AX2096" s="341" t="s">
        <v>3856</v>
      </c>
      <c r="AY2096" s="345" t="s">
        <v>3857</v>
      </c>
      <c r="AZ2096" s="341" t="s">
        <v>3856</v>
      </c>
    </row>
    <row r="2097" spans="50:52" hidden="1">
      <c r="AX2097" s="341" t="s">
        <v>3858</v>
      </c>
      <c r="AY2097" s="342" t="s">
        <v>3859</v>
      </c>
      <c r="AZ2097" s="341" t="s">
        <v>3858</v>
      </c>
    </row>
    <row r="2098" spans="50:52" hidden="1">
      <c r="AX2098" s="341" t="s">
        <v>3860</v>
      </c>
      <c r="AY2098" s="342" t="s">
        <v>3861</v>
      </c>
      <c r="AZ2098" s="341" t="s">
        <v>3860</v>
      </c>
    </row>
    <row r="2099" spans="50:52" hidden="1">
      <c r="AX2099" s="341" t="s">
        <v>3862</v>
      </c>
      <c r="AY2099" s="342" t="s">
        <v>3863</v>
      </c>
      <c r="AZ2099" s="341" t="s">
        <v>3862</v>
      </c>
    </row>
    <row r="2100" spans="50:52" hidden="1">
      <c r="AX2100" s="341" t="s">
        <v>3864</v>
      </c>
      <c r="AY2100" s="342" t="s">
        <v>3865</v>
      </c>
      <c r="AZ2100" s="341" t="s">
        <v>3864</v>
      </c>
    </row>
    <row r="2101" spans="50:52" hidden="1">
      <c r="AX2101" s="341" t="s">
        <v>3866</v>
      </c>
      <c r="AY2101" s="342" t="s">
        <v>3867</v>
      </c>
      <c r="AZ2101" s="341" t="s">
        <v>3866</v>
      </c>
    </row>
    <row r="2102" spans="50:52" hidden="1">
      <c r="AX2102" s="341" t="s">
        <v>3868</v>
      </c>
      <c r="AY2102" s="342" t="s">
        <v>3869</v>
      </c>
      <c r="AZ2102" s="341" t="s">
        <v>3868</v>
      </c>
    </row>
    <row r="2103" spans="50:52" hidden="1">
      <c r="AX2103" s="341" t="s">
        <v>3870</v>
      </c>
      <c r="AY2103" s="342" t="s">
        <v>3871</v>
      </c>
      <c r="AZ2103" s="341" t="s">
        <v>3870</v>
      </c>
    </row>
    <row r="2104" spans="50:52" hidden="1">
      <c r="AX2104" s="341" t="s">
        <v>3872</v>
      </c>
      <c r="AY2104" s="342" t="s">
        <v>3873</v>
      </c>
      <c r="AZ2104" s="341" t="s">
        <v>3872</v>
      </c>
    </row>
    <row r="2105" spans="50:52" hidden="1">
      <c r="AX2105" s="341" t="s">
        <v>3874</v>
      </c>
      <c r="AY2105" s="342" t="s">
        <v>3875</v>
      </c>
      <c r="AZ2105" s="341" t="s">
        <v>3874</v>
      </c>
    </row>
    <row r="2106" spans="50:52" hidden="1">
      <c r="AX2106" s="341" t="s">
        <v>3876</v>
      </c>
      <c r="AY2106" s="342" t="s">
        <v>3877</v>
      </c>
      <c r="AZ2106" s="341" t="s">
        <v>3876</v>
      </c>
    </row>
    <row r="2107" spans="50:52" hidden="1">
      <c r="AX2107" s="341" t="s">
        <v>3878</v>
      </c>
      <c r="AY2107" s="342" t="s">
        <v>3879</v>
      </c>
      <c r="AZ2107" s="341" t="s">
        <v>3878</v>
      </c>
    </row>
    <row r="2108" spans="50:52" hidden="1">
      <c r="AX2108" s="341" t="s">
        <v>3880</v>
      </c>
      <c r="AY2108" s="342" t="s">
        <v>1743</v>
      </c>
      <c r="AZ2108" s="341" t="s">
        <v>3880</v>
      </c>
    </row>
    <row r="2109" spans="50:52" hidden="1">
      <c r="AX2109" s="341" t="s">
        <v>3881</v>
      </c>
      <c r="AY2109" s="342" t="s">
        <v>3882</v>
      </c>
      <c r="AZ2109" s="341" t="s">
        <v>3881</v>
      </c>
    </row>
    <row r="2110" spans="50:52" hidden="1">
      <c r="AX2110" s="341" t="s">
        <v>3883</v>
      </c>
      <c r="AY2110" s="342" t="s">
        <v>3884</v>
      </c>
      <c r="AZ2110" s="341" t="s">
        <v>3883</v>
      </c>
    </row>
    <row r="2111" spans="50:52" hidden="1">
      <c r="AX2111" s="341" t="s">
        <v>3885</v>
      </c>
      <c r="AY2111" s="342" t="s">
        <v>3886</v>
      </c>
      <c r="AZ2111" s="341" t="s">
        <v>3885</v>
      </c>
    </row>
    <row r="2112" spans="50:52" hidden="1">
      <c r="AX2112" s="341" t="s">
        <v>3887</v>
      </c>
      <c r="AY2112" s="342" t="s">
        <v>3888</v>
      </c>
      <c r="AZ2112" s="341" t="s">
        <v>3887</v>
      </c>
    </row>
    <row r="2113" spans="50:52" hidden="1">
      <c r="AX2113" s="341" t="s">
        <v>3889</v>
      </c>
      <c r="AY2113" s="342" t="s">
        <v>3890</v>
      </c>
      <c r="AZ2113" s="341" t="s">
        <v>3889</v>
      </c>
    </row>
    <row r="2114" spans="50:52" hidden="1">
      <c r="AX2114" s="341" t="s">
        <v>3891</v>
      </c>
      <c r="AY2114" s="342" t="s">
        <v>3892</v>
      </c>
      <c r="AZ2114" s="341" t="s">
        <v>3891</v>
      </c>
    </row>
    <row r="2115" spans="50:52" hidden="1">
      <c r="AX2115" s="341" t="s">
        <v>3893</v>
      </c>
      <c r="AY2115" s="342" t="s">
        <v>3894</v>
      </c>
      <c r="AZ2115" s="341" t="s">
        <v>3893</v>
      </c>
    </row>
    <row r="2116" spans="50:52" hidden="1">
      <c r="AX2116" s="341" t="s">
        <v>3895</v>
      </c>
      <c r="AY2116" s="345" t="s">
        <v>3896</v>
      </c>
      <c r="AZ2116" s="341" t="s">
        <v>3895</v>
      </c>
    </row>
    <row r="2117" spans="50:52" hidden="1">
      <c r="AX2117" s="341" t="s">
        <v>3897</v>
      </c>
      <c r="AY2117" s="342" t="s">
        <v>3898</v>
      </c>
      <c r="AZ2117" s="341" t="s">
        <v>3897</v>
      </c>
    </row>
    <row r="2118" spans="50:52" hidden="1">
      <c r="AX2118" s="341" t="s">
        <v>3899</v>
      </c>
      <c r="AY2118" s="341" t="s">
        <v>3900</v>
      </c>
      <c r="AZ2118" s="341" t="s">
        <v>3899</v>
      </c>
    </row>
    <row r="2119" spans="50:52" hidden="1">
      <c r="AX2119" s="341" t="s">
        <v>3901</v>
      </c>
      <c r="AY2119" s="341" t="s">
        <v>3902</v>
      </c>
      <c r="AZ2119" s="341" t="s">
        <v>3901</v>
      </c>
    </row>
    <row r="2120" spans="50:52" hidden="1">
      <c r="AX2120" s="341" t="s">
        <v>3903</v>
      </c>
      <c r="AY2120" s="341" t="s">
        <v>3904</v>
      </c>
      <c r="AZ2120" s="341" t="s">
        <v>3903</v>
      </c>
    </row>
    <row r="2121" spans="50:52" hidden="1">
      <c r="AX2121" s="341" t="s">
        <v>3905</v>
      </c>
      <c r="AY2121" s="341" t="s">
        <v>3906</v>
      </c>
      <c r="AZ2121" s="341" t="s">
        <v>3905</v>
      </c>
    </row>
    <row r="2122" spans="50:52" hidden="1">
      <c r="AX2122" s="341" t="s">
        <v>3907</v>
      </c>
      <c r="AY2122" s="342" t="s">
        <v>3908</v>
      </c>
      <c r="AZ2122" s="341" t="s">
        <v>3907</v>
      </c>
    </row>
    <row r="2123" spans="50:52" hidden="1">
      <c r="AX2123" s="341" t="s">
        <v>3909</v>
      </c>
      <c r="AY2123" s="342" t="s">
        <v>3910</v>
      </c>
      <c r="AZ2123" s="341" t="s">
        <v>3909</v>
      </c>
    </row>
    <row r="2124" spans="50:52" hidden="1">
      <c r="AX2124" s="341" t="s">
        <v>3911</v>
      </c>
      <c r="AY2124" s="342" t="s">
        <v>3912</v>
      </c>
      <c r="AZ2124" s="341" t="s">
        <v>3911</v>
      </c>
    </row>
    <row r="2125" spans="50:52" hidden="1">
      <c r="AX2125" s="341" t="s">
        <v>3913</v>
      </c>
      <c r="AY2125" s="342" t="s">
        <v>3914</v>
      </c>
      <c r="AZ2125" s="341" t="s">
        <v>3913</v>
      </c>
    </row>
    <row r="2126" spans="50:52" hidden="1">
      <c r="AX2126" s="341" t="s">
        <v>3915</v>
      </c>
      <c r="AY2126" s="342" t="s">
        <v>3916</v>
      </c>
      <c r="AZ2126" s="341" t="s">
        <v>3915</v>
      </c>
    </row>
    <row r="2127" spans="50:52" hidden="1">
      <c r="AX2127" s="341" t="s">
        <v>3917</v>
      </c>
      <c r="AY2127" s="342" t="s">
        <v>3918</v>
      </c>
      <c r="AZ2127" s="341" t="s">
        <v>3917</v>
      </c>
    </row>
    <row r="2128" spans="50:52" hidden="1">
      <c r="AX2128" s="341" t="s">
        <v>3919</v>
      </c>
      <c r="AY2128" s="342" t="s">
        <v>3920</v>
      </c>
      <c r="AZ2128" s="341" t="s">
        <v>3919</v>
      </c>
    </row>
    <row r="2129" spans="50:52" hidden="1">
      <c r="AX2129" s="341" t="s">
        <v>3921</v>
      </c>
      <c r="AY2129" s="342" t="s">
        <v>3922</v>
      </c>
      <c r="AZ2129" s="341" t="s">
        <v>3921</v>
      </c>
    </row>
    <row r="2130" spans="50:52" hidden="1">
      <c r="AX2130" s="341" t="s">
        <v>3923</v>
      </c>
      <c r="AY2130" s="342" t="s">
        <v>3924</v>
      </c>
      <c r="AZ2130" s="341" t="s">
        <v>3923</v>
      </c>
    </row>
    <row r="2131" spans="50:52" hidden="1">
      <c r="AX2131" s="341" t="s">
        <v>3925</v>
      </c>
      <c r="AY2131" s="342" t="s">
        <v>3926</v>
      </c>
      <c r="AZ2131" s="341" t="s">
        <v>3925</v>
      </c>
    </row>
    <row r="2132" spans="50:52" hidden="1">
      <c r="AX2132" s="341" t="s">
        <v>3927</v>
      </c>
      <c r="AY2132" s="342" t="s">
        <v>3928</v>
      </c>
      <c r="AZ2132" s="341" t="s">
        <v>3927</v>
      </c>
    </row>
    <row r="2133" spans="50:52" hidden="1">
      <c r="AX2133" s="341" t="s">
        <v>3929</v>
      </c>
      <c r="AY2133" s="342" t="s">
        <v>3930</v>
      </c>
      <c r="AZ2133" s="341" t="s">
        <v>3929</v>
      </c>
    </row>
    <row r="2134" spans="50:52" hidden="1">
      <c r="AX2134" s="341" t="s">
        <v>3931</v>
      </c>
      <c r="AY2134" s="342" t="s">
        <v>3932</v>
      </c>
      <c r="AZ2134" s="341" t="s">
        <v>3931</v>
      </c>
    </row>
    <row r="2135" spans="50:52" hidden="1">
      <c r="AX2135" s="341" t="s">
        <v>3933</v>
      </c>
      <c r="AY2135" s="342" t="s">
        <v>3934</v>
      </c>
      <c r="AZ2135" s="341" t="s">
        <v>3933</v>
      </c>
    </row>
    <row r="2136" spans="50:52" hidden="1">
      <c r="AX2136" s="341" t="s">
        <v>3935</v>
      </c>
      <c r="AY2136" s="342" t="s">
        <v>3936</v>
      </c>
      <c r="AZ2136" s="341" t="s">
        <v>3935</v>
      </c>
    </row>
    <row r="2137" spans="50:52" hidden="1">
      <c r="AX2137" s="341" t="s">
        <v>3937</v>
      </c>
      <c r="AY2137" s="342" t="s">
        <v>3938</v>
      </c>
      <c r="AZ2137" s="341" t="s">
        <v>3937</v>
      </c>
    </row>
    <row r="2138" spans="50:52" hidden="1">
      <c r="AX2138" s="341" t="s">
        <v>3939</v>
      </c>
      <c r="AY2138" s="342" t="s">
        <v>3940</v>
      </c>
      <c r="AZ2138" s="341" t="s">
        <v>3939</v>
      </c>
    </row>
    <row r="2139" spans="50:52" hidden="1">
      <c r="AX2139" s="341" t="s">
        <v>3941</v>
      </c>
      <c r="AY2139" s="342" t="s">
        <v>3942</v>
      </c>
      <c r="AZ2139" s="341" t="s">
        <v>3941</v>
      </c>
    </row>
    <row r="2140" spans="50:52" hidden="1">
      <c r="AX2140" s="341" t="s">
        <v>3943</v>
      </c>
      <c r="AY2140" s="342" t="s">
        <v>3944</v>
      </c>
      <c r="AZ2140" s="341" t="s">
        <v>3943</v>
      </c>
    </row>
    <row r="2141" spans="50:52" hidden="1">
      <c r="AX2141" s="341" t="s">
        <v>3945</v>
      </c>
      <c r="AY2141" s="342" t="s">
        <v>3946</v>
      </c>
      <c r="AZ2141" s="341" t="s">
        <v>3945</v>
      </c>
    </row>
    <row r="2142" spans="50:52" hidden="1">
      <c r="AX2142" s="341" t="s">
        <v>3947</v>
      </c>
      <c r="AY2142" s="342" t="s">
        <v>3948</v>
      </c>
      <c r="AZ2142" s="341" t="s">
        <v>3947</v>
      </c>
    </row>
    <row r="2143" spans="50:52" hidden="1">
      <c r="AX2143" s="341" t="s">
        <v>3949</v>
      </c>
      <c r="AY2143" s="342" t="s">
        <v>3950</v>
      </c>
      <c r="AZ2143" s="341" t="s">
        <v>3949</v>
      </c>
    </row>
    <row r="2144" spans="50:52" hidden="1">
      <c r="AX2144" s="341" t="s">
        <v>3951</v>
      </c>
      <c r="AY2144" s="342" t="s">
        <v>3952</v>
      </c>
      <c r="AZ2144" s="341" t="s">
        <v>3951</v>
      </c>
    </row>
    <row r="2145" spans="50:52" hidden="1">
      <c r="AX2145" s="341" t="s">
        <v>3953</v>
      </c>
      <c r="AY2145" s="342" t="s">
        <v>3954</v>
      </c>
      <c r="AZ2145" s="341" t="s">
        <v>3953</v>
      </c>
    </row>
    <row r="2146" spans="50:52" hidden="1">
      <c r="AX2146" s="341" t="s">
        <v>3955</v>
      </c>
      <c r="AY2146" s="342" t="s">
        <v>3956</v>
      </c>
      <c r="AZ2146" s="341" t="s">
        <v>3955</v>
      </c>
    </row>
    <row r="2147" spans="50:52" hidden="1">
      <c r="AX2147" s="341" t="s">
        <v>3957</v>
      </c>
      <c r="AY2147" s="342" t="s">
        <v>3958</v>
      </c>
      <c r="AZ2147" s="341" t="s">
        <v>3957</v>
      </c>
    </row>
    <row r="2148" spans="50:52" hidden="1">
      <c r="AX2148" s="341" t="s">
        <v>3959</v>
      </c>
      <c r="AY2148" s="345" t="s">
        <v>3960</v>
      </c>
      <c r="AZ2148" s="341" t="s">
        <v>3959</v>
      </c>
    </row>
    <row r="2149" spans="50:52" hidden="1">
      <c r="AX2149" s="341" t="s">
        <v>3961</v>
      </c>
      <c r="AY2149" s="342" t="s">
        <v>3962</v>
      </c>
      <c r="AZ2149" s="341" t="s">
        <v>3961</v>
      </c>
    </row>
    <row r="2150" spans="50:52" hidden="1">
      <c r="AX2150" s="341" t="s">
        <v>3963</v>
      </c>
      <c r="AY2150" s="341" t="s">
        <v>3964</v>
      </c>
      <c r="AZ2150" s="341" t="s">
        <v>3963</v>
      </c>
    </row>
    <row r="2151" spans="50:52" hidden="1">
      <c r="AX2151" s="341" t="s">
        <v>3965</v>
      </c>
      <c r="AY2151" s="341" t="s">
        <v>3966</v>
      </c>
      <c r="AZ2151" s="341" t="s">
        <v>3965</v>
      </c>
    </row>
    <row r="2152" spans="50:52" hidden="1">
      <c r="AX2152" s="341" t="s">
        <v>3967</v>
      </c>
      <c r="AY2152" s="341" t="s">
        <v>3968</v>
      </c>
      <c r="AZ2152" s="341" t="s">
        <v>3967</v>
      </c>
    </row>
    <row r="2153" spans="50:52" hidden="1">
      <c r="AX2153" s="341" t="s">
        <v>3969</v>
      </c>
      <c r="AY2153" s="341" t="s">
        <v>3970</v>
      </c>
      <c r="AZ2153" s="341" t="s">
        <v>3969</v>
      </c>
    </row>
    <row r="2154" spans="50:52" hidden="1">
      <c r="AX2154" s="341" t="s">
        <v>3971</v>
      </c>
      <c r="AY2154" s="341" t="s">
        <v>3972</v>
      </c>
      <c r="AZ2154" s="341" t="s">
        <v>3971</v>
      </c>
    </row>
    <row r="2155" spans="50:52" hidden="1">
      <c r="AX2155" s="341" t="s">
        <v>3973</v>
      </c>
      <c r="AY2155" s="341" t="s">
        <v>3974</v>
      </c>
      <c r="AZ2155" s="341" t="s">
        <v>3973</v>
      </c>
    </row>
    <row r="2156" spans="50:52" hidden="1">
      <c r="AX2156" s="341" t="s">
        <v>3975</v>
      </c>
      <c r="AY2156" s="341" t="s">
        <v>3976</v>
      </c>
      <c r="AZ2156" s="341" t="s">
        <v>3975</v>
      </c>
    </row>
    <row r="2157" spans="50:52" hidden="1">
      <c r="AX2157" s="341" t="s">
        <v>3977</v>
      </c>
      <c r="AY2157" s="341" t="s">
        <v>3978</v>
      </c>
      <c r="AZ2157" s="341" t="s">
        <v>3977</v>
      </c>
    </row>
    <row r="2158" spans="50:52" hidden="1">
      <c r="AX2158" s="341" t="s">
        <v>3979</v>
      </c>
      <c r="AY2158" s="342" t="s">
        <v>3980</v>
      </c>
      <c r="AZ2158" s="341" t="s">
        <v>3979</v>
      </c>
    </row>
    <row r="2159" spans="50:52" hidden="1">
      <c r="AX2159" s="341" t="s">
        <v>3981</v>
      </c>
      <c r="AY2159" s="342" t="s">
        <v>3982</v>
      </c>
      <c r="AZ2159" s="341" t="s">
        <v>3981</v>
      </c>
    </row>
    <row r="2160" spans="50:52" hidden="1">
      <c r="AX2160" s="341" t="s">
        <v>3983</v>
      </c>
      <c r="AY2160" s="342" t="s">
        <v>3984</v>
      </c>
      <c r="AZ2160" s="341" t="s">
        <v>3983</v>
      </c>
    </row>
    <row r="2161" spans="50:52" hidden="1">
      <c r="AX2161" s="341" t="s">
        <v>3985</v>
      </c>
      <c r="AY2161" s="342" t="s">
        <v>3986</v>
      </c>
      <c r="AZ2161" s="341" t="s">
        <v>3985</v>
      </c>
    </row>
    <row r="2162" spans="50:52" hidden="1">
      <c r="AX2162" s="341" t="s">
        <v>3987</v>
      </c>
      <c r="AY2162" s="342" t="s">
        <v>3988</v>
      </c>
      <c r="AZ2162" s="341" t="s">
        <v>3987</v>
      </c>
    </row>
    <row r="2163" spans="50:52" hidden="1">
      <c r="AX2163" s="341" t="s">
        <v>3989</v>
      </c>
      <c r="AY2163" s="342" t="s">
        <v>912</v>
      </c>
      <c r="AZ2163" s="341" t="s">
        <v>3989</v>
      </c>
    </row>
    <row r="2164" spans="50:52" hidden="1">
      <c r="AX2164" s="341" t="s">
        <v>3990</v>
      </c>
      <c r="AY2164" s="342" t="s">
        <v>3991</v>
      </c>
      <c r="AZ2164" s="341" t="s">
        <v>3990</v>
      </c>
    </row>
    <row r="2165" spans="50:52" hidden="1">
      <c r="AX2165" s="341" t="s">
        <v>3992</v>
      </c>
      <c r="AY2165" s="342" t="s">
        <v>3993</v>
      </c>
      <c r="AZ2165" s="341" t="s">
        <v>3992</v>
      </c>
    </row>
    <row r="2166" spans="50:52" hidden="1">
      <c r="AX2166" s="341" t="s">
        <v>3994</v>
      </c>
      <c r="AY2166" s="342" t="s">
        <v>3995</v>
      </c>
      <c r="AZ2166" s="341" t="s">
        <v>3994</v>
      </c>
    </row>
    <row r="2167" spans="50:52" hidden="1">
      <c r="AX2167" s="341" t="s">
        <v>3996</v>
      </c>
      <c r="AY2167" s="342" t="s">
        <v>3997</v>
      </c>
      <c r="AZ2167" s="341" t="s">
        <v>3996</v>
      </c>
    </row>
    <row r="2168" spans="50:52" hidden="1">
      <c r="AX2168" s="341" t="s">
        <v>3998</v>
      </c>
      <c r="AY2168" s="342" t="s">
        <v>3999</v>
      </c>
      <c r="AZ2168" s="341" t="s">
        <v>3998</v>
      </c>
    </row>
    <row r="2169" spans="50:52" hidden="1">
      <c r="AX2169" s="341" t="s">
        <v>4000</v>
      </c>
      <c r="AY2169" s="342" t="s">
        <v>4001</v>
      </c>
      <c r="AZ2169" s="341" t="s">
        <v>4000</v>
      </c>
    </row>
    <row r="2170" spans="50:52" hidden="1">
      <c r="AX2170" s="341" t="s">
        <v>4002</v>
      </c>
      <c r="AY2170" s="342" t="s">
        <v>4003</v>
      </c>
      <c r="AZ2170" s="341" t="s">
        <v>4002</v>
      </c>
    </row>
    <row r="2171" spans="50:52" hidden="1">
      <c r="AX2171" s="341" t="s">
        <v>4004</v>
      </c>
      <c r="AY2171" s="342" t="s">
        <v>4005</v>
      </c>
      <c r="AZ2171" s="341" t="s">
        <v>4004</v>
      </c>
    </row>
    <row r="2172" spans="50:52" hidden="1">
      <c r="AX2172" s="341" t="s">
        <v>4006</v>
      </c>
      <c r="AY2172" s="342" t="s">
        <v>4007</v>
      </c>
      <c r="AZ2172" s="341" t="s">
        <v>4006</v>
      </c>
    </row>
    <row r="2173" spans="50:52" hidden="1">
      <c r="AX2173" s="341" t="s">
        <v>4008</v>
      </c>
      <c r="AY2173" s="342" t="s">
        <v>4009</v>
      </c>
      <c r="AZ2173" s="341" t="s">
        <v>4008</v>
      </c>
    </row>
    <row r="2174" spans="50:52" hidden="1">
      <c r="AX2174" s="341" t="s">
        <v>4010</v>
      </c>
      <c r="AY2174" s="342" t="s">
        <v>4011</v>
      </c>
      <c r="AZ2174" s="341" t="s">
        <v>4010</v>
      </c>
    </row>
    <row r="2175" spans="50:52" hidden="1">
      <c r="AX2175" s="341" t="s">
        <v>4012</v>
      </c>
      <c r="AY2175" s="342" t="s">
        <v>4013</v>
      </c>
      <c r="AZ2175" s="341" t="s">
        <v>4012</v>
      </c>
    </row>
    <row r="2176" spans="50:52" hidden="1">
      <c r="AX2176" s="341" t="s">
        <v>4014</v>
      </c>
      <c r="AY2176" s="342" t="s">
        <v>4015</v>
      </c>
      <c r="AZ2176" s="341" t="s">
        <v>4014</v>
      </c>
    </row>
    <row r="2177" spans="50:52" hidden="1">
      <c r="AX2177" s="341" t="s">
        <v>4016</v>
      </c>
      <c r="AY2177" s="342" t="s">
        <v>4017</v>
      </c>
      <c r="AZ2177" s="341" t="s">
        <v>4016</v>
      </c>
    </row>
    <row r="2178" spans="50:52" hidden="1">
      <c r="AX2178" s="341" t="s">
        <v>4018</v>
      </c>
      <c r="AY2178" s="342" t="s">
        <v>4019</v>
      </c>
      <c r="AZ2178" s="341" t="s">
        <v>4018</v>
      </c>
    </row>
    <row r="2179" spans="50:52" hidden="1">
      <c r="AX2179" s="341" t="s">
        <v>4020</v>
      </c>
      <c r="AY2179" s="342" t="s">
        <v>4021</v>
      </c>
      <c r="AZ2179" s="341" t="s">
        <v>4020</v>
      </c>
    </row>
    <row r="2180" spans="50:52" hidden="1">
      <c r="AX2180" s="341" t="s">
        <v>4022</v>
      </c>
      <c r="AY2180" s="345" t="s">
        <v>4023</v>
      </c>
      <c r="AZ2180" s="341" t="s">
        <v>4022</v>
      </c>
    </row>
    <row r="2181" spans="50:52" hidden="1">
      <c r="AX2181" s="341" t="s">
        <v>4024</v>
      </c>
      <c r="AY2181" s="342" t="s">
        <v>4025</v>
      </c>
      <c r="AZ2181" s="341" t="s">
        <v>4024</v>
      </c>
    </row>
    <row r="2182" spans="50:52" hidden="1">
      <c r="AX2182" s="341" t="s">
        <v>4026</v>
      </c>
      <c r="AY2182" s="342" t="s">
        <v>4027</v>
      </c>
      <c r="AZ2182" s="341" t="s">
        <v>4026</v>
      </c>
    </row>
    <row r="2183" spans="50:52" hidden="1">
      <c r="AX2183" s="341" t="s">
        <v>4028</v>
      </c>
      <c r="AY2183" s="342" t="s">
        <v>4029</v>
      </c>
      <c r="AZ2183" s="341" t="s">
        <v>4028</v>
      </c>
    </row>
    <row r="2184" spans="50:52" hidden="1">
      <c r="AX2184" s="341" t="s">
        <v>4030</v>
      </c>
      <c r="AY2184" s="342" t="s">
        <v>4031</v>
      </c>
      <c r="AZ2184" s="341" t="s">
        <v>4030</v>
      </c>
    </row>
    <row r="2185" spans="50:52" hidden="1">
      <c r="AX2185" s="341" t="s">
        <v>4032</v>
      </c>
      <c r="AY2185" s="342" t="s">
        <v>4033</v>
      </c>
      <c r="AZ2185" s="341" t="s">
        <v>4032</v>
      </c>
    </row>
    <row r="2186" spans="50:52" hidden="1">
      <c r="AX2186" s="341" t="s">
        <v>4034</v>
      </c>
      <c r="AY2186" s="342" t="s">
        <v>4035</v>
      </c>
      <c r="AZ2186" s="341" t="s">
        <v>4034</v>
      </c>
    </row>
    <row r="2187" spans="50:52" hidden="1">
      <c r="AX2187" s="341" t="s">
        <v>4036</v>
      </c>
      <c r="AY2187" s="342" t="s">
        <v>4037</v>
      </c>
      <c r="AZ2187" s="341" t="s">
        <v>4036</v>
      </c>
    </row>
    <row r="2188" spans="50:52" hidden="1">
      <c r="AX2188" s="341" t="s">
        <v>4038</v>
      </c>
      <c r="AY2188" s="342" t="s">
        <v>4039</v>
      </c>
      <c r="AZ2188" s="341" t="s">
        <v>4038</v>
      </c>
    </row>
    <row r="2189" spans="50:52" hidden="1">
      <c r="AX2189" s="341" t="s">
        <v>4040</v>
      </c>
      <c r="AY2189" s="342" t="s">
        <v>4041</v>
      </c>
      <c r="AZ2189" s="341" t="s">
        <v>4040</v>
      </c>
    </row>
    <row r="2190" spans="50:52" hidden="1">
      <c r="AX2190" s="341" t="s">
        <v>4042</v>
      </c>
      <c r="AY2190" s="342" t="s">
        <v>4043</v>
      </c>
      <c r="AZ2190" s="341" t="s">
        <v>4042</v>
      </c>
    </row>
    <row r="2191" spans="50:52" hidden="1">
      <c r="AX2191" s="341" t="s">
        <v>4044</v>
      </c>
      <c r="AY2191" s="342" t="s">
        <v>4045</v>
      </c>
      <c r="AZ2191" s="341" t="s">
        <v>4044</v>
      </c>
    </row>
    <row r="2192" spans="50:52" hidden="1">
      <c r="AX2192" s="341" t="s">
        <v>4046</v>
      </c>
      <c r="AY2192" s="342" t="s">
        <v>4047</v>
      </c>
      <c r="AZ2192" s="341" t="s">
        <v>4046</v>
      </c>
    </row>
    <row r="2193" spans="50:52" hidden="1">
      <c r="AX2193" s="341" t="s">
        <v>4048</v>
      </c>
      <c r="AY2193" s="342" t="s">
        <v>4049</v>
      </c>
      <c r="AZ2193" s="341" t="s">
        <v>4048</v>
      </c>
    </row>
    <row r="2194" spans="50:52" hidden="1">
      <c r="AX2194" s="341" t="s">
        <v>4050</v>
      </c>
      <c r="AY2194" s="342" t="s">
        <v>4051</v>
      </c>
      <c r="AZ2194" s="341" t="s">
        <v>4050</v>
      </c>
    </row>
    <row r="2195" spans="50:52" hidden="1">
      <c r="AX2195" s="341" t="s">
        <v>4052</v>
      </c>
      <c r="AY2195" s="342" t="s">
        <v>4053</v>
      </c>
      <c r="AZ2195" s="341" t="s">
        <v>4052</v>
      </c>
    </row>
    <row r="2196" spans="50:52" hidden="1">
      <c r="AX2196" s="341" t="s">
        <v>4054</v>
      </c>
      <c r="AY2196" s="342" t="s">
        <v>4055</v>
      </c>
      <c r="AZ2196" s="341" t="s">
        <v>4054</v>
      </c>
    </row>
    <row r="2197" spans="50:52" hidden="1">
      <c r="AX2197" s="341" t="s">
        <v>4056</v>
      </c>
      <c r="AY2197" s="342" t="s">
        <v>4057</v>
      </c>
      <c r="AZ2197" s="341" t="s">
        <v>4056</v>
      </c>
    </row>
    <row r="2198" spans="50:52" hidden="1">
      <c r="AX2198" s="341" t="s">
        <v>4058</v>
      </c>
      <c r="AY2198" s="342" t="s">
        <v>4059</v>
      </c>
      <c r="AZ2198" s="341" t="s">
        <v>4058</v>
      </c>
    </row>
    <row r="2199" spans="50:52" hidden="1">
      <c r="AX2199" s="341" t="s">
        <v>4060</v>
      </c>
      <c r="AY2199" s="342" t="s">
        <v>4061</v>
      </c>
      <c r="AZ2199" s="341" t="s">
        <v>4060</v>
      </c>
    </row>
    <row r="2200" spans="50:52" hidden="1">
      <c r="AX2200" s="341" t="s">
        <v>4062</v>
      </c>
      <c r="AY2200" s="345" t="s">
        <v>4063</v>
      </c>
      <c r="AZ2200" s="341" t="s">
        <v>4062</v>
      </c>
    </row>
    <row r="2201" spans="50:52" hidden="1">
      <c r="AX2201" s="341" t="s">
        <v>4064</v>
      </c>
      <c r="AY2201" s="342" t="s">
        <v>4065</v>
      </c>
      <c r="AZ2201" s="341" t="s">
        <v>4064</v>
      </c>
    </row>
    <row r="2202" spans="50:52" hidden="1">
      <c r="AX2202" s="341" t="s">
        <v>4066</v>
      </c>
      <c r="AY2202" s="342" t="s">
        <v>4067</v>
      </c>
      <c r="AZ2202" s="341" t="s">
        <v>4066</v>
      </c>
    </row>
    <row r="2203" spans="50:52" hidden="1">
      <c r="AX2203" s="341" t="s">
        <v>4068</v>
      </c>
      <c r="AY2203" s="342" t="s">
        <v>4069</v>
      </c>
      <c r="AZ2203" s="341" t="s">
        <v>4068</v>
      </c>
    </row>
    <row r="2204" spans="50:52" hidden="1">
      <c r="AX2204" s="341" t="s">
        <v>4070</v>
      </c>
      <c r="AY2204" s="342" t="s">
        <v>4071</v>
      </c>
      <c r="AZ2204" s="341" t="s">
        <v>4070</v>
      </c>
    </row>
    <row r="2205" spans="50:52" hidden="1">
      <c r="AX2205" s="341" t="s">
        <v>4072</v>
      </c>
      <c r="AY2205" s="342" t="s">
        <v>4073</v>
      </c>
      <c r="AZ2205" s="341" t="s">
        <v>4072</v>
      </c>
    </row>
    <row r="2206" spans="50:52" hidden="1">
      <c r="AX2206" s="341" t="s">
        <v>4074</v>
      </c>
      <c r="AY2206" s="342" t="s">
        <v>4075</v>
      </c>
      <c r="AZ2206" s="341" t="s">
        <v>4074</v>
      </c>
    </row>
    <row r="2207" spans="50:52" hidden="1">
      <c r="AX2207" s="341" t="s">
        <v>4076</v>
      </c>
      <c r="AY2207" s="342" t="s">
        <v>4077</v>
      </c>
      <c r="AZ2207" s="341" t="s">
        <v>4076</v>
      </c>
    </row>
    <row r="2208" spans="50:52" hidden="1">
      <c r="AX2208" s="341" t="s">
        <v>4078</v>
      </c>
      <c r="AY2208" s="342" t="s">
        <v>4079</v>
      </c>
      <c r="AZ2208" s="341" t="s">
        <v>4078</v>
      </c>
    </row>
    <row r="2209" spans="50:52" hidden="1">
      <c r="AX2209" s="341" t="s">
        <v>4080</v>
      </c>
      <c r="AY2209" s="342" t="s">
        <v>4081</v>
      </c>
      <c r="AZ2209" s="341" t="s">
        <v>4080</v>
      </c>
    </row>
    <row r="2210" spans="50:52" hidden="1">
      <c r="AX2210" s="341" t="s">
        <v>4082</v>
      </c>
      <c r="AY2210" s="342" t="s">
        <v>4083</v>
      </c>
      <c r="AZ2210" s="341" t="s">
        <v>4082</v>
      </c>
    </row>
    <row r="2211" spans="50:52" hidden="1">
      <c r="AX2211" s="341" t="s">
        <v>4084</v>
      </c>
      <c r="AY2211" s="342" t="s">
        <v>4085</v>
      </c>
      <c r="AZ2211" s="341" t="s">
        <v>4084</v>
      </c>
    </row>
    <row r="2212" spans="50:52" hidden="1">
      <c r="AX2212" s="341" t="s">
        <v>4086</v>
      </c>
      <c r="AY2212" s="342" t="s">
        <v>4087</v>
      </c>
      <c r="AZ2212" s="341" t="s">
        <v>4086</v>
      </c>
    </row>
    <row r="2213" spans="50:52" hidden="1">
      <c r="AX2213" s="341" t="s">
        <v>4088</v>
      </c>
      <c r="AY2213" s="342" t="s">
        <v>4089</v>
      </c>
      <c r="AZ2213" s="341" t="s">
        <v>4088</v>
      </c>
    </row>
    <row r="2214" spans="50:52" hidden="1">
      <c r="AX2214" s="341" t="s">
        <v>4090</v>
      </c>
      <c r="AY2214" s="342" t="s">
        <v>4091</v>
      </c>
      <c r="AZ2214" s="341" t="s">
        <v>4090</v>
      </c>
    </row>
    <row r="2215" spans="50:52" hidden="1">
      <c r="AX2215" s="341" t="s">
        <v>4092</v>
      </c>
      <c r="AY2215" s="342" t="s">
        <v>4093</v>
      </c>
      <c r="AZ2215" s="341" t="s">
        <v>4092</v>
      </c>
    </row>
    <row r="2216" spans="50:52" hidden="1">
      <c r="AX2216" s="341" t="s">
        <v>4094</v>
      </c>
      <c r="AY2216" s="342" t="s">
        <v>4095</v>
      </c>
      <c r="AZ2216" s="341" t="s">
        <v>4094</v>
      </c>
    </row>
    <row r="2217" spans="50:52" hidden="1">
      <c r="AX2217" s="341" t="s">
        <v>4096</v>
      </c>
      <c r="AY2217" s="342" t="s">
        <v>4097</v>
      </c>
      <c r="AZ2217" s="341" t="s">
        <v>4096</v>
      </c>
    </row>
    <row r="2218" spans="50:52" hidden="1">
      <c r="AX2218" s="341" t="s">
        <v>4098</v>
      </c>
      <c r="AY2218" s="342" t="s">
        <v>4099</v>
      </c>
      <c r="AZ2218" s="341" t="s">
        <v>4098</v>
      </c>
    </row>
    <row r="2219" spans="50:52" hidden="1">
      <c r="AX2219" s="341" t="s">
        <v>4100</v>
      </c>
      <c r="AY2219" s="342" t="s">
        <v>4101</v>
      </c>
      <c r="AZ2219" s="341" t="s">
        <v>4100</v>
      </c>
    </row>
    <row r="2220" spans="50:52" hidden="1">
      <c r="AX2220" s="341" t="s">
        <v>4102</v>
      </c>
      <c r="AY2220" s="342" t="s">
        <v>4103</v>
      </c>
      <c r="AZ2220" s="341" t="s">
        <v>4102</v>
      </c>
    </row>
    <row r="2221" spans="50:52" hidden="1">
      <c r="AX2221" s="341" t="s">
        <v>4104</v>
      </c>
      <c r="AY2221" s="342" t="s">
        <v>4105</v>
      </c>
      <c r="AZ2221" s="341" t="s">
        <v>4104</v>
      </c>
    </row>
    <row r="2222" spans="50:52" hidden="1">
      <c r="AX2222" s="341" t="s">
        <v>4106</v>
      </c>
      <c r="AY2222" s="342" t="s">
        <v>4107</v>
      </c>
      <c r="AZ2222" s="341" t="s">
        <v>4106</v>
      </c>
    </row>
    <row r="2223" spans="50:52" hidden="1">
      <c r="AX2223" s="341" t="s">
        <v>4108</v>
      </c>
      <c r="AY2223" s="342" t="s">
        <v>4109</v>
      </c>
      <c r="AZ2223" s="341" t="s">
        <v>4108</v>
      </c>
    </row>
    <row r="2224" spans="50:52" hidden="1">
      <c r="AX2224" s="341" t="s">
        <v>4110</v>
      </c>
      <c r="AY2224" s="342" t="s">
        <v>4111</v>
      </c>
      <c r="AZ2224" s="341" t="s">
        <v>4110</v>
      </c>
    </row>
    <row r="2225" spans="50:52" hidden="1">
      <c r="AX2225" s="341" t="s">
        <v>4112</v>
      </c>
      <c r="AY2225" s="345" t="s">
        <v>4113</v>
      </c>
      <c r="AZ2225" s="341" t="s">
        <v>4112</v>
      </c>
    </row>
    <row r="2226" spans="50:52" hidden="1">
      <c r="AX2226" s="341" t="s">
        <v>4114</v>
      </c>
      <c r="AY2226" s="342" t="s">
        <v>4115</v>
      </c>
      <c r="AZ2226" s="341" t="s">
        <v>4114</v>
      </c>
    </row>
    <row r="2227" spans="50:52" hidden="1">
      <c r="AX2227" s="341" t="s">
        <v>4116</v>
      </c>
      <c r="AY2227" s="342" t="s">
        <v>4117</v>
      </c>
      <c r="AZ2227" s="341" t="s">
        <v>4116</v>
      </c>
    </row>
    <row r="2228" spans="50:52" hidden="1">
      <c r="AX2228" s="341" t="s">
        <v>4118</v>
      </c>
      <c r="AY2228" s="342" t="s">
        <v>4119</v>
      </c>
      <c r="AZ2228" s="341" t="s">
        <v>4118</v>
      </c>
    </row>
    <row r="2229" spans="50:52" hidden="1">
      <c r="AX2229" s="341" t="s">
        <v>4120</v>
      </c>
      <c r="AY2229" s="342" t="s">
        <v>4121</v>
      </c>
      <c r="AZ2229" s="341" t="s">
        <v>4120</v>
      </c>
    </row>
    <row r="2230" spans="50:52" hidden="1">
      <c r="AX2230" s="341" t="s">
        <v>4122</v>
      </c>
      <c r="AY2230" s="342" t="s">
        <v>4123</v>
      </c>
      <c r="AZ2230" s="341" t="s">
        <v>4122</v>
      </c>
    </row>
    <row r="2231" spans="50:52" hidden="1">
      <c r="AX2231" s="341" t="s">
        <v>4124</v>
      </c>
      <c r="AY2231" s="342" t="s">
        <v>4125</v>
      </c>
      <c r="AZ2231" s="341" t="s">
        <v>4124</v>
      </c>
    </row>
    <row r="2232" spans="50:52" hidden="1">
      <c r="AX2232" s="341" t="s">
        <v>4126</v>
      </c>
      <c r="AY2232" s="342" t="s">
        <v>4127</v>
      </c>
      <c r="AZ2232" s="341" t="s">
        <v>4126</v>
      </c>
    </row>
    <row r="2233" spans="50:52" hidden="1">
      <c r="AX2233" s="341" t="s">
        <v>4128</v>
      </c>
      <c r="AY2233" s="342" t="s">
        <v>4129</v>
      </c>
      <c r="AZ2233" s="341" t="s">
        <v>4128</v>
      </c>
    </row>
    <row r="2234" spans="50:52" hidden="1">
      <c r="AX2234" s="341" t="s">
        <v>4130</v>
      </c>
      <c r="AY2234" s="342" t="s">
        <v>4131</v>
      </c>
      <c r="AZ2234" s="341" t="s">
        <v>4130</v>
      </c>
    </row>
    <row r="2235" spans="50:52" hidden="1">
      <c r="AX2235" s="341" t="s">
        <v>4132</v>
      </c>
      <c r="AY2235" s="342" t="s">
        <v>4133</v>
      </c>
      <c r="AZ2235" s="341" t="s">
        <v>4132</v>
      </c>
    </row>
    <row r="2236" spans="50:52" hidden="1">
      <c r="AX2236" s="341" t="s">
        <v>4134</v>
      </c>
      <c r="AY2236" s="342" t="s">
        <v>4135</v>
      </c>
      <c r="AZ2236" s="341" t="s">
        <v>4134</v>
      </c>
    </row>
    <row r="2237" spans="50:52" hidden="1">
      <c r="AX2237" s="341" t="s">
        <v>4136</v>
      </c>
      <c r="AY2237" s="342" t="s">
        <v>4137</v>
      </c>
      <c r="AZ2237" s="341" t="s">
        <v>4136</v>
      </c>
    </row>
    <row r="2238" spans="50:52" hidden="1">
      <c r="AX2238" s="341" t="s">
        <v>4138</v>
      </c>
      <c r="AY2238" s="342" t="s">
        <v>4139</v>
      </c>
      <c r="AZ2238" s="341" t="s">
        <v>4138</v>
      </c>
    </row>
    <row r="2239" spans="50:52" hidden="1">
      <c r="AX2239" s="341" t="s">
        <v>4140</v>
      </c>
      <c r="AY2239" s="342" t="s">
        <v>4141</v>
      </c>
      <c r="AZ2239" s="341" t="s">
        <v>4140</v>
      </c>
    </row>
    <row r="2240" spans="50:52" hidden="1">
      <c r="AX2240" s="341" t="s">
        <v>4142</v>
      </c>
      <c r="AY2240" s="342" t="s">
        <v>4143</v>
      </c>
      <c r="AZ2240" s="341" t="s">
        <v>4142</v>
      </c>
    </row>
    <row r="2241" spans="50:52" hidden="1">
      <c r="AX2241" s="341" t="s">
        <v>4144</v>
      </c>
      <c r="AY2241" s="342" t="s">
        <v>4145</v>
      </c>
      <c r="AZ2241" s="341" t="s">
        <v>4144</v>
      </c>
    </row>
    <row r="2242" spans="50:52" hidden="1">
      <c r="AX2242" s="341" t="s">
        <v>4146</v>
      </c>
      <c r="AY2242" s="342" t="s">
        <v>4147</v>
      </c>
      <c r="AZ2242" s="341" t="s">
        <v>4146</v>
      </c>
    </row>
    <row r="2243" spans="50:52" hidden="1">
      <c r="AX2243" s="341" t="s">
        <v>4148</v>
      </c>
      <c r="AY2243" s="345" t="s">
        <v>4149</v>
      </c>
      <c r="AZ2243" s="341" t="s">
        <v>4148</v>
      </c>
    </row>
    <row r="2244" spans="50:52" hidden="1">
      <c r="AX2244" s="341" t="s">
        <v>4150</v>
      </c>
      <c r="AY2244" s="342" t="s">
        <v>4151</v>
      </c>
      <c r="AZ2244" s="341" t="s">
        <v>4150</v>
      </c>
    </row>
    <row r="2245" spans="50:52" hidden="1">
      <c r="AX2245" s="341" t="s">
        <v>4152</v>
      </c>
      <c r="AY2245" s="342" t="s">
        <v>4153</v>
      </c>
      <c r="AZ2245" s="341" t="s">
        <v>4152</v>
      </c>
    </row>
    <row r="2246" spans="50:52" hidden="1">
      <c r="AX2246" s="341" t="s">
        <v>4154</v>
      </c>
      <c r="AY2246" s="342" t="s">
        <v>4155</v>
      </c>
      <c r="AZ2246" s="341" t="s">
        <v>4154</v>
      </c>
    </row>
    <row r="2247" spans="50:52" hidden="1">
      <c r="AX2247" s="341" t="s">
        <v>4156</v>
      </c>
      <c r="AY2247" s="342" t="s">
        <v>4157</v>
      </c>
      <c r="AZ2247" s="341" t="s">
        <v>4156</v>
      </c>
    </row>
    <row r="2248" spans="50:52" hidden="1">
      <c r="AX2248" s="341" t="s">
        <v>4158</v>
      </c>
      <c r="AY2248" s="342" t="s">
        <v>4159</v>
      </c>
      <c r="AZ2248" s="341" t="s">
        <v>4158</v>
      </c>
    </row>
    <row r="2249" spans="50:52" hidden="1">
      <c r="AX2249" s="341" t="s">
        <v>4160</v>
      </c>
      <c r="AY2249" s="342" t="s">
        <v>4161</v>
      </c>
      <c r="AZ2249" s="341" t="s">
        <v>4160</v>
      </c>
    </row>
    <row r="2250" spans="50:52" hidden="1">
      <c r="AX2250" s="341" t="s">
        <v>4162</v>
      </c>
      <c r="AY2250" s="342" t="s">
        <v>4163</v>
      </c>
      <c r="AZ2250" s="341" t="s">
        <v>4162</v>
      </c>
    </row>
    <row r="2251" spans="50:52" hidden="1">
      <c r="AX2251" s="341" t="s">
        <v>4164</v>
      </c>
      <c r="AY2251" s="342" t="s">
        <v>4165</v>
      </c>
      <c r="AZ2251" s="341" t="s">
        <v>4164</v>
      </c>
    </row>
    <row r="2252" spans="50:52" hidden="1">
      <c r="AX2252" s="341" t="s">
        <v>4166</v>
      </c>
      <c r="AY2252" s="342" t="s">
        <v>4167</v>
      </c>
      <c r="AZ2252" s="341" t="s">
        <v>4166</v>
      </c>
    </row>
    <row r="2253" spans="50:52" hidden="1">
      <c r="AX2253" s="341" t="s">
        <v>4168</v>
      </c>
      <c r="AY2253" s="342" t="s">
        <v>4169</v>
      </c>
      <c r="AZ2253" s="341" t="s">
        <v>4168</v>
      </c>
    </row>
    <row r="2254" spans="50:52" hidden="1">
      <c r="AX2254" s="341" t="s">
        <v>4170</v>
      </c>
      <c r="AY2254" s="342" t="s">
        <v>4171</v>
      </c>
      <c r="AZ2254" s="341" t="s">
        <v>4170</v>
      </c>
    </row>
    <row r="2255" spans="50:52" hidden="1">
      <c r="AX2255" s="341" t="s">
        <v>4172</v>
      </c>
      <c r="AY2255" s="342" t="s">
        <v>4173</v>
      </c>
      <c r="AZ2255" s="341" t="s">
        <v>4172</v>
      </c>
    </row>
    <row r="2256" spans="50:52" hidden="1">
      <c r="AX2256" s="341" t="s">
        <v>4174</v>
      </c>
      <c r="AY2256" s="342" t="s">
        <v>4175</v>
      </c>
      <c r="AZ2256" s="341" t="s">
        <v>4174</v>
      </c>
    </row>
    <row r="2257" spans="50:52" hidden="1">
      <c r="AX2257" s="341" t="s">
        <v>4176</v>
      </c>
      <c r="AY2257" s="342" t="s">
        <v>1101</v>
      </c>
      <c r="AZ2257" s="341" t="s">
        <v>4176</v>
      </c>
    </row>
    <row r="2258" spans="50:52" hidden="1">
      <c r="AX2258" s="341" t="s">
        <v>4177</v>
      </c>
      <c r="AY2258" s="342" t="s">
        <v>4178</v>
      </c>
      <c r="AZ2258" s="341" t="s">
        <v>4177</v>
      </c>
    </row>
    <row r="2259" spans="50:52" hidden="1">
      <c r="AX2259" s="341" t="s">
        <v>4179</v>
      </c>
      <c r="AY2259" s="342" t="s">
        <v>4180</v>
      </c>
      <c r="AZ2259" s="341" t="s">
        <v>4179</v>
      </c>
    </row>
    <row r="2260" spans="50:52" hidden="1">
      <c r="AX2260" s="341" t="s">
        <v>4181</v>
      </c>
      <c r="AY2260" s="342" t="s">
        <v>4182</v>
      </c>
      <c r="AZ2260" s="341" t="s">
        <v>4181</v>
      </c>
    </row>
    <row r="2261" spans="50:52" hidden="1">
      <c r="AX2261" s="341" t="s">
        <v>4183</v>
      </c>
      <c r="AY2261" s="342" t="s">
        <v>4184</v>
      </c>
      <c r="AZ2261" s="341" t="s">
        <v>4183</v>
      </c>
    </row>
    <row r="2262" spans="50:52" hidden="1">
      <c r="AX2262" s="341" t="s">
        <v>4185</v>
      </c>
      <c r="AY2262" s="342" t="s">
        <v>4186</v>
      </c>
      <c r="AZ2262" s="341" t="s">
        <v>4185</v>
      </c>
    </row>
    <row r="2263" spans="50:52" hidden="1">
      <c r="AX2263" s="341" t="s">
        <v>4187</v>
      </c>
      <c r="AY2263" s="342" t="s">
        <v>4188</v>
      </c>
      <c r="AZ2263" s="341" t="s">
        <v>4187</v>
      </c>
    </row>
    <row r="2264" spans="50:52" hidden="1">
      <c r="AX2264" s="341" t="s">
        <v>4189</v>
      </c>
      <c r="AY2264" s="345" t="s">
        <v>4190</v>
      </c>
      <c r="AZ2264" s="341" t="s">
        <v>4189</v>
      </c>
    </row>
    <row r="2265" spans="50:52" hidden="1">
      <c r="AX2265" s="341" t="s">
        <v>4191</v>
      </c>
      <c r="AY2265" s="342" t="s">
        <v>4192</v>
      </c>
      <c r="AZ2265" s="341" t="s">
        <v>4191</v>
      </c>
    </row>
    <row r="2266" spans="50:52" hidden="1">
      <c r="AX2266" s="341" t="s">
        <v>4193</v>
      </c>
      <c r="AY2266" s="342" t="s">
        <v>4194</v>
      </c>
      <c r="AZ2266" s="341" t="s">
        <v>4193</v>
      </c>
    </row>
    <row r="2267" spans="50:52" hidden="1">
      <c r="AX2267" s="341" t="s">
        <v>4195</v>
      </c>
      <c r="AY2267" s="342" t="s">
        <v>4196</v>
      </c>
      <c r="AZ2267" s="341" t="s">
        <v>4195</v>
      </c>
    </row>
    <row r="2268" spans="50:52" hidden="1">
      <c r="AX2268" s="341" t="s">
        <v>4197</v>
      </c>
      <c r="AY2268" s="342" t="s">
        <v>4198</v>
      </c>
      <c r="AZ2268" s="341" t="s">
        <v>4197</v>
      </c>
    </row>
    <row r="2269" spans="50:52" hidden="1">
      <c r="AX2269" s="341" t="s">
        <v>4199</v>
      </c>
      <c r="AY2269" s="342" t="s">
        <v>4200</v>
      </c>
      <c r="AZ2269" s="341" t="s">
        <v>4199</v>
      </c>
    </row>
    <row r="2270" spans="50:52" hidden="1">
      <c r="AX2270" s="341" t="s">
        <v>4201</v>
      </c>
      <c r="AY2270" s="342" t="s">
        <v>4202</v>
      </c>
      <c r="AZ2270" s="341" t="s">
        <v>4201</v>
      </c>
    </row>
    <row r="2271" spans="50:52" hidden="1">
      <c r="AX2271" s="341" t="s">
        <v>4203</v>
      </c>
      <c r="AY2271" s="342" t="s">
        <v>4204</v>
      </c>
      <c r="AZ2271" s="341" t="s">
        <v>4203</v>
      </c>
    </row>
    <row r="2272" spans="50:52" hidden="1">
      <c r="AX2272" s="341" t="s">
        <v>4205</v>
      </c>
      <c r="AY2272" s="342" t="s">
        <v>4206</v>
      </c>
      <c r="AZ2272" s="341" t="s">
        <v>4205</v>
      </c>
    </row>
    <row r="2273" spans="50:52" hidden="1">
      <c r="AX2273" s="341" t="s">
        <v>4207</v>
      </c>
      <c r="AY2273" s="342" t="s">
        <v>4208</v>
      </c>
      <c r="AZ2273" s="341" t="s">
        <v>4207</v>
      </c>
    </row>
    <row r="2274" spans="50:52" hidden="1">
      <c r="AX2274" s="341" t="s">
        <v>4209</v>
      </c>
      <c r="AY2274" s="342" t="s">
        <v>4210</v>
      </c>
      <c r="AZ2274" s="341" t="s">
        <v>4209</v>
      </c>
    </row>
    <row r="2275" spans="50:52" hidden="1">
      <c r="AX2275" s="341" t="s">
        <v>4211</v>
      </c>
      <c r="AY2275" s="342" t="s">
        <v>4212</v>
      </c>
      <c r="AZ2275" s="341" t="s">
        <v>4211</v>
      </c>
    </row>
    <row r="2276" spans="50:52" hidden="1">
      <c r="AX2276" s="341" t="s">
        <v>4213</v>
      </c>
      <c r="AY2276" s="342" t="s">
        <v>4214</v>
      </c>
      <c r="AZ2276" s="341" t="s">
        <v>4213</v>
      </c>
    </row>
    <row r="2277" spans="50:52" hidden="1">
      <c r="AX2277" s="341" t="s">
        <v>4215</v>
      </c>
      <c r="AY2277" s="342" t="s">
        <v>4216</v>
      </c>
      <c r="AZ2277" s="341" t="s">
        <v>4215</v>
      </c>
    </row>
    <row r="2278" spans="50:52" hidden="1">
      <c r="AX2278" s="341" t="s">
        <v>4217</v>
      </c>
      <c r="AY2278" s="342" t="s">
        <v>4218</v>
      </c>
      <c r="AZ2278" s="341" t="s">
        <v>4217</v>
      </c>
    </row>
    <row r="2279" spans="50:52" hidden="1">
      <c r="AX2279" s="341" t="s">
        <v>4219</v>
      </c>
      <c r="AY2279" s="342" t="s">
        <v>4220</v>
      </c>
      <c r="AZ2279" s="341" t="s">
        <v>4219</v>
      </c>
    </row>
    <row r="2280" spans="50:52" hidden="1">
      <c r="AX2280" s="341" t="s">
        <v>4221</v>
      </c>
      <c r="AY2280" s="342" t="s">
        <v>4222</v>
      </c>
      <c r="AZ2280" s="341" t="s">
        <v>4221</v>
      </c>
    </row>
    <row r="2281" spans="50:52" hidden="1">
      <c r="AX2281" s="341" t="s">
        <v>4223</v>
      </c>
      <c r="AY2281" s="342" t="s">
        <v>4224</v>
      </c>
      <c r="AZ2281" s="341" t="s">
        <v>4223</v>
      </c>
    </row>
    <row r="2282" spans="50:52" hidden="1">
      <c r="AX2282" s="341" t="s">
        <v>4225</v>
      </c>
      <c r="AY2282" s="342" t="s">
        <v>4226</v>
      </c>
      <c r="AZ2282" s="341" t="s">
        <v>4225</v>
      </c>
    </row>
    <row r="2283" spans="50:52" hidden="1">
      <c r="AX2283" s="341" t="s">
        <v>4227</v>
      </c>
      <c r="AY2283" s="342" t="s">
        <v>4228</v>
      </c>
      <c r="AZ2283" s="341" t="s">
        <v>4227</v>
      </c>
    </row>
    <row r="2284" spans="50:52" hidden="1">
      <c r="AX2284" s="341" t="s">
        <v>4229</v>
      </c>
      <c r="AY2284" s="342" t="s">
        <v>4230</v>
      </c>
      <c r="AZ2284" s="341" t="s">
        <v>4229</v>
      </c>
    </row>
    <row r="2285" spans="50:52" hidden="1">
      <c r="AX2285" s="341" t="s">
        <v>4231</v>
      </c>
      <c r="AY2285" s="342" t="s">
        <v>4232</v>
      </c>
      <c r="AZ2285" s="341" t="s">
        <v>4231</v>
      </c>
    </row>
    <row r="2286" spans="50:52" hidden="1">
      <c r="AX2286" s="341" t="s">
        <v>4233</v>
      </c>
      <c r="AY2286" s="342" t="s">
        <v>4234</v>
      </c>
      <c r="AZ2286" s="341" t="s">
        <v>4233</v>
      </c>
    </row>
    <row r="2287" spans="50:52" hidden="1">
      <c r="AX2287" s="341" t="s">
        <v>4235</v>
      </c>
      <c r="AY2287" s="342" t="s">
        <v>4236</v>
      </c>
      <c r="AZ2287" s="341" t="s">
        <v>4235</v>
      </c>
    </row>
    <row r="2288" spans="50:52" hidden="1">
      <c r="AX2288" s="341" t="s">
        <v>4237</v>
      </c>
      <c r="AY2288" s="342" t="s">
        <v>4238</v>
      </c>
      <c r="AZ2288" s="341" t="s">
        <v>4237</v>
      </c>
    </row>
    <row r="2289" spans="50:52" hidden="1">
      <c r="AX2289" s="341" t="s">
        <v>4239</v>
      </c>
      <c r="AY2289" s="342" t="s">
        <v>4240</v>
      </c>
      <c r="AZ2289" s="341" t="s">
        <v>4239</v>
      </c>
    </row>
    <row r="2290" spans="50:52" hidden="1">
      <c r="AX2290" s="341" t="s">
        <v>4241</v>
      </c>
      <c r="AY2290" s="342" t="s">
        <v>4242</v>
      </c>
      <c r="AZ2290" s="341" t="s">
        <v>4241</v>
      </c>
    </row>
    <row r="2291" spans="50:52" hidden="1">
      <c r="AX2291" s="341" t="s">
        <v>4243</v>
      </c>
      <c r="AY2291" s="342" t="s">
        <v>4244</v>
      </c>
      <c r="AZ2291" s="341" t="s">
        <v>4243</v>
      </c>
    </row>
    <row r="2292" spans="50:52" hidden="1">
      <c r="AX2292" s="341" t="s">
        <v>4245</v>
      </c>
      <c r="AY2292" s="342" t="s">
        <v>4246</v>
      </c>
      <c r="AZ2292" s="341" t="s">
        <v>4245</v>
      </c>
    </row>
    <row r="2293" spans="50:52" hidden="1">
      <c r="AX2293" s="341" t="s">
        <v>4247</v>
      </c>
      <c r="AY2293" s="342" t="s">
        <v>4248</v>
      </c>
      <c r="AZ2293" s="341" t="s">
        <v>4247</v>
      </c>
    </row>
    <row r="2294" spans="50:52" hidden="1">
      <c r="AX2294" s="341" t="s">
        <v>4249</v>
      </c>
      <c r="AY2294" s="342" t="s">
        <v>4250</v>
      </c>
      <c r="AZ2294" s="341" t="s">
        <v>4249</v>
      </c>
    </row>
    <row r="2295" spans="50:52" hidden="1">
      <c r="AX2295" s="341" t="s">
        <v>4251</v>
      </c>
      <c r="AY2295" s="342" t="s">
        <v>4252</v>
      </c>
      <c r="AZ2295" s="341" t="s">
        <v>4251</v>
      </c>
    </row>
    <row r="2296" spans="50:52" hidden="1">
      <c r="AX2296" s="341" t="s">
        <v>4253</v>
      </c>
      <c r="AY2296" s="342" t="s">
        <v>4254</v>
      </c>
      <c r="AZ2296" s="341" t="s">
        <v>4253</v>
      </c>
    </row>
    <row r="2297" spans="50:52" hidden="1">
      <c r="AX2297" s="341" t="s">
        <v>4255</v>
      </c>
      <c r="AY2297" s="342" t="s">
        <v>4256</v>
      </c>
      <c r="AZ2297" s="341" t="s">
        <v>4255</v>
      </c>
    </row>
    <row r="2298" spans="50:52" hidden="1">
      <c r="AX2298" s="341" t="s">
        <v>4257</v>
      </c>
      <c r="AY2298" s="342" t="s">
        <v>4258</v>
      </c>
      <c r="AZ2298" s="341" t="s">
        <v>4257</v>
      </c>
    </row>
    <row r="2299" spans="50:52" hidden="1">
      <c r="AX2299" s="341" t="s">
        <v>4259</v>
      </c>
      <c r="AY2299" s="345" t="s">
        <v>4260</v>
      </c>
      <c r="AZ2299" s="341" t="s">
        <v>4259</v>
      </c>
    </row>
    <row r="2300" spans="50:52" hidden="1">
      <c r="AX2300" s="341" t="s">
        <v>4261</v>
      </c>
      <c r="AY2300" s="342" t="s">
        <v>4262</v>
      </c>
      <c r="AZ2300" s="341" t="s">
        <v>4261</v>
      </c>
    </row>
    <row r="2301" spans="50:52" hidden="1">
      <c r="AX2301" s="341" t="s">
        <v>4263</v>
      </c>
      <c r="AY2301" s="341" t="s">
        <v>4264</v>
      </c>
      <c r="AZ2301" s="341" t="s">
        <v>4263</v>
      </c>
    </row>
    <row r="2302" spans="50:52" hidden="1">
      <c r="AX2302" s="341" t="s">
        <v>4265</v>
      </c>
      <c r="AY2302" s="341" t="s">
        <v>4266</v>
      </c>
      <c r="AZ2302" s="341" t="s">
        <v>4265</v>
      </c>
    </row>
    <row r="2303" spans="50:52" hidden="1">
      <c r="AX2303" s="341" t="s">
        <v>4267</v>
      </c>
      <c r="AY2303" s="341" t="s">
        <v>4268</v>
      </c>
      <c r="AZ2303" s="341" t="s">
        <v>4267</v>
      </c>
    </row>
    <row r="2304" spans="50:52" hidden="1">
      <c r="AX2304" s="341" t="s">
        <v>4269</v>
      </c>
      <c r="AY2304" s="341" t="s">
        <v>4270</v>
      </c>
      <c r="AZ2304" s="341" t="s">
        <v>4269</v>
      </c>
    </row>
    <row r="2305" spans="50:52" hidden="1">
      <c r="AX2305" s="341" t="s">
        <v>4271</v>
      </c>
      <c r="AY2305" s="341" t="s">
        <v>4272</v>
      </c>
      <c r="AZ2305" s="341" t="s">
        <v>4271</v>
      </c>
    </row>
    <row r="2306" spans="50:52" hidden="1">
      <c r="AX2306" s="341" t="s">
        <v>4273</v>
      </c>
      <c r="AY2306" s="341" t="s">
        <v>4274</v>
      </c>
      <c r="AZ2306" s="341" t="s">
        <v>4273</v>
      </c>
    </row>
    <row r="2307" spans="50:52" hidden="1">
      <c r="AX2307" s="341" t="s">
        <v>4275</v>
      </c>
      <c r="AY2307" s="341" t="s">
        <v>4276</v>
      </c>
      <c r="AZ2307" s="341" t="s">
        <v>4275</v>
      </c>
    </row>
    <row r="2308" spans="50:52" hidden="1">
      <c r="AX2308" s="341" t="s">
        <v>4277</v>
      </c>
      <c r="AY2308" s="342" t="s">
        <v>4278</v>
      </c>
      <c r="AZ2308" s="341" t="s">
        <v>4277</v>
      </c>
    </row>
    <row r="2309" spans="50:52" hidden="1">
      <c r="AX2309" s="341" t="s">
        <v>4279</v>
      </c>
      <c r="AY2309" s="341" t="s">
        <v>4280</v>
      </c>
      <c r="AZ2309" s="341" t="s">
        <v>4279</v>
      </c>
    </row>
    <row r="2310" spans="50:52" hidden="1">
      <c r="AX2310" s="341" t="s">
        <v>4281</v>
      </c>
      <c r="AY2310" s="341" t="s">
        <v>4282</v>
      </c>
      <c r="AZ2310" s="341" t="s">
        <v>4281</v>
      </c>
    </row>
    <row r="2311" spans="50:52" hidden="1">
      <c r="AX2311" s="341" t="s">
        <v>4283</v>
      </c>
      <c r="AY2311" s="341" t="s">
        <v>4284</v>
      </c>
      <c r="AZ2311" s="341" t="s">
        <v>4283</v>
      </c>
    </row>
    <row r="2312" spans="50:52" hidden="1">
      <c r="AX2312" s="341" t="s">
        <v>4285</v>
      </c>
      <c r="AY2312" s="341" t="s">
        <v>4286</v>
      </c>
      <c r="AZ2312" s="341" t="s">
        <v>4285</v>
      </c>
    </row>
    <row r="2313" spans="50:52" hidden="1">
      <c r="AX2313" s="341" t="s">
        <v>4287</v>
      </c>
      <c r="AY2313" s="341" t="s">
        <v>4288</v>
      </c>
      <c r="AZ2313" s="341" t="s">
        <v>4287</v>
      </c>
    </row>
    <row r="2314" spans="50:52" hidden="1">
      <c r="AX2314" s="341" t="s">
        <v>4289</v>
      </c>
      <c r="AY2314" s="341" t="s">
        <v>4290</v>
      </c>
      <c r="AZ2314" s="341" t="s">
        <v>4289</v>
      </c>
    </row>
    <row r="2315" spans="50:52" hidden="1">
      <c r="AX2315" s="341" t="s">
        <v>4291</v>
      </c>
      <c r="AY2315" s="341" t="s">
        <v>4292</v>
      </c>
      <c r="AZ2315" s="341" t="s">
        <v>4291</v>
      </c>
    </row>
    <row r="2316" spans="50:52" hidden="1">
      <c r="AX2316" s="341" t="s">
        <v>4293</v>
      </c>
      <c r="AY2316" s="342" t="s">
        <v>4294</v>
      </c>
      <c r="AZ2316" s="341" t="s">
        <v>4293</v>
      </c>
    </row>
    <row r="2317" spans="50:52" hidden="1">
      <c r="AX2317" s="341" t="s">
        <v>4295</v>
      </c>
      <c r="AY2317" s="342" t="s">
        <v>4296</v>
      </c>
      <c r="AZ2317" s="341" t="s">
        <v>4295</v>
      </c>
    </row>
    <row r="2318" spans="50:52" hidden="1">
      <c r="AX2318" s="341" t="s">
        <v>4297</v>
      </c>
      <c r="AY2318" s="342" t="s">
        <v>4298</v>
      </c>
      <c r="AZ2318" s="341" t="s">
        <v>4297</v>
      </c>
    </row>
    <row r="2319" spans="50:52" hidden="1">
      <c r="AX2319" s="341" t="s">
        <v>4299</v>
      </c>
      <c r="AY2319" s="342" t="s">
        <v>4300</v>
      </c>
      <c r="AZ2319" s="341" t="s">
        <v>4299</v>
      </c>
    </row>
    <row r="2320" spans="50:52" hidden="1">
      <c r="AX2320" s="341" t="s">
        <v>4301</v>
      </c>
      <c r="AY2320" s="342" t="s">
        <v>4302</v>
      </c>
      <c r="AZ2320" s="341" t="s">
        <v>4301</v>
      </c>
    </row>
    <row r="2321" spans="50:52" hidden="1">
      <c r="AX2321" s="341" t="s">
        <v>4303</v>
      </c>
      <c r="AY2321" s="342" t="s">
        <v>4304</v>
      </c>
      <c r="AZ2321" s="341" t="s">
        <v>4303</v>
      </c>
    </row>
    <row r="2322" spans="50:52" hidden="1">
      <c r="AX2322" s="341" t="s">
        <v>4305</v>
      </c>
      <c r="AY2322" s="342" t="s">
        <v>4306</v>
      </c>
      <c r="AZ2322" s="341" t="s">
        <v>4305</v>
      </c>
    </row>
    <row r="2323" spans="50:52" hidden="1">
      <c r="AX2323" s="341" t="s">
        <v>4307</v>
      </c>
      <c r="AY2323" s="342" t="s">
        <v>4308</v>
      </c>
      <c r="AZ2323" s="341" t="s">
        <v>4307</v>
      </c>
    </row>
    <row r="2324" spans="50:52" hidden="1">
      <c r="AX2324" s="341" t="s">
        <v>4309</v>
      </c>
      <c r="AY2324" s="342" t="s">
        <v>4310</v>
      </c>
      <c r="AZ2324" s="341" t="s">
        <v>4309</v>
      </c>
    </row>
    <row r="2325" spans="50:52" hidden="1">
      <c r="AX2325" s="341" t="s">
        <v>4311</v>
      </c>
      <c r="AY2325" s="342" t="s">
        <v>4312</v>
      </c>
      <c r="AZ2325" s="341" t="s">
        <v>4311</v>
      </c>
    </row>
    <row r="2326" spans="50:52" hidden="1">
      <c r="AX2326" s="341" t="s">
        <v>4313</v>
      </c>
      <c r="AY2326" s="342" t="s">
        <v>4314</v>
      </c>
      <c r="AZ2326" s="341" t="s">
        <v>4313</v>
      </c>
    </row>
    <row r="2327" spans="50:52" hidden="1">
      <c r="AX2327" s="341" t="s">
        <v>4315</v>
      </c>
      <c r="AY2327" s="342" t="s">
        <v>4316</v>
      </c>
      <c r="AZ2327" s="341" t="s">
        <v>4315</v>
      </c>
    </row>
    <row r="2328" spans="50:52" hidden="1">
      <c r="AX2328" s="341" t="s">
        <v>4317</v>
      </c>
      <c r="AY2328" s="342" t="s">
        <v>4318</v>
      </c>
      <c r="AZ2328" s="341" t="s">
        <v>4317</v>
      </c>
    </row>
    <row r="2329" spans="50:52" hidden="1">
      <c r="AX2329" s="341" t="s">
        <v>4319</v>
      </c>
      <c r="AY2329" s="342" t="s">
        <v>4320</v>
      </c>
      <c r="AZ2329" s="341" t="s">
        <v>4319</v>
      </c>
    </row>
    <row r="2330" spans="50:52" hidden="1">
      <c r="AX2330" s="341" t="s">
        <v>4321</v>
      </c>
      <c r="AY2330" s="342" t="s">
        <v>4322</v>
      </c>
      <c r="AZ2330" s="341" t="s">
        <v>4321</v>
      </c>
    </row>
    <row r="2331" spans="50:52" hidden="1">
      <c r="AX2331" s="341" t="s">
        <v>4323</v>
      </c>
      <c r="AY2331" s="342" t="s">
        <v>4324</v>
      </c>
      <c r="AZ2331" s="341" t="s">
        <v>4323</v>
      </c>
    </row>
    <row r="2332" spans="50:52" hidden="1">
      <c r="AX2332" s="341" t="s">
        <v>4325</v>
      </c>
      <c r="AY2332" s="342" t="s">
        <v>4326</v>
      </c>
      <c r="AZ2332" s="341" t="s">
        <v>4325</v>
      </c>
    </row>
    <row r="2333" spans="50:52" hidden="1">
      <c r="AX2333" s="341" t="s">
        <v>4327</v>
      </c>
      <c r="AY2333" s="342" t="s">
        <v>4328</v>
      </c>
      <c r="AZ2333" s="341" t="s">
        <v>4327</v>
      </c>
    </row>
    <row r="2334" spans="50:52" hidden="1">
      <c r="AX2334" s="341" t="s">
        <v>4329</v>
      </c>
      <c r="AY2334" s="342" t="s">
        <v>4330</v>
      </c>
      <c r="AZ2334" s="341" t="s">
        <v>4329</v>
      </c>
    </row>
    <row r="2335" spans="50:52" hidden="1">
      <c r="AX2335" s="341" t="s">
        <v>4331</v>
      </c>
      <c r="AY2335" s="342" t="s">
        <v>4332</v>
      </c>
      <c r="AZ2335" s="341" t="s">
        <v>4331</v>
      </c>
    </row>
    <row r="2336" spans="50:52" hidden="1">
      <c r="AX2336" s="341" t="s">
        <v>4333</v>
      </c>
      <c r="AY2336" s="342" t="s">
        <v>4334</v>
      </c>
      <c r="AZ2336" s="341" t="s">
        <v>4333</v>
      </c>
    </row>
    <row r="2337" spans="50:52" hidden="1">
      <c r="AX2337" s="341" t="s">
        <v>4335</v>
      </c>
      <c r="AY2337" s="342" t="s">
        <v>4336</v>
      </c>
      <c r="AZ2337" s="341" t="s">
        <v>4335</v>
      </c>
    </row>
    <row r="2338" spans="50:52" hidden="1">
      <c r="AX2338" s="341" t="s">
        <v>4337</v>
      </c>
      <c r="AY2338" s="342" t="s">
        <v>4338</v>
      </c>
      <c r="AZ2338" s="341" t="s">
        <v>4337</v>
      </c>
    </row>
    <row r="2339" spans="50:52" hidden="1">
      <c r="AX2339" s="341" t="s">
        <v>4339</v>
      </c>
      <c r="AY2339" s="342" t="s">
        <v>4340</v>
      </c>
      <c r="AZ2339" s="341" t="s">
        <v>4339</v>
      </c>
    </row>
    <row r="2340" spans="50:52" hidden="1">
      <c r="AX2340" s="341" t="s">
        <v>4341</v>
      </c>
      <c r="AY2340" s="342" t="s">
        <v>4342</v>
      </c>
      <c r="AZ2340" s="341" t="s">
        <v>4341</v>
      </c>
    </row>
    <row r="2341" spans="50:52" hidden="1">
      <c r="AX2341" s="341" t="s">
        <v>4343</v>
      </c>
      <c r="AY2341" s="342" t="s">
        <v>4344</v>
      </c>
      <c r="AZ2341" s="341" t="s">
        <v>4343</v>
      </c>
    </row>
    <row r="2342" spans="50:52" hidden="1">
      <c r="AX2342" s="341" t="s">
        <v>4345</v>
      </c>
      <c r="AY2342" s="342" t="s">
        <v>4346</v>
      </c>
      <c r="AZ2342" s="341" t="s">
        <v>4345</v>
      </c>
    </row>
    <row r="2343" spans="50:52" hidden="1">
      <c r="AX2343" s="341" t="s">
        <v>4347</v>
      </c>
      <c r="AY2343" s="342" t="s">
        <v>4348</v>
      </c>
      <c r="AZ2343" s="341" t="s">
        <v>4347</v>
      </c>
    </row>
    <row r="2344" spans="50:52" hidden="1">
      <c r="AX2344" s="341" t="s">
        <v>4349</v>
      </c>
      <c r="AY2344" s="342" t="s">
        <v>4350</v>
      </c>
      <c r="AZ2344" s="341" t="s">
        <v>4349</v>
      </c>
    </row>
    <row r="2345" spans="50:52" hidden="1">
      <c r="AX2345" s="341" t="s">
        <v>4351</v>
      </c>
      <c r="AY2345" s="342" t="s">
        <v>4352</v>
      </c>
      <c r="AZ2345" s="341" t="s">
        <v>4351</v>
      </c>
    </row>
    <row r="2346" spans="50:52" hidden="1">
      <c r="AX2346" s="341" t="s">
        <v>4353</v>
      </c>
      <c r="AY2346" s="342" t="s">
        <v>4354</v>
      </c>
      <c r="AZ2346" s="341" t="s">
        <v>4353</v>
      </c>
    </row>
    <row r="2347" spans="50:52" hidden="1">
      <c r="AX2347" s="341" t="s">
        <v>4355</v>
      </c>
      <c r="AY2347" s="342" t="s">
        <v>4356</v>
      </c>
      <c r="AZ2347" s="341" t="s">
        <v>4355</v>
      </c>
    </row>
    <row r="2348" spans="50:52" hidden="1">
      <c r="AX2348" s="341" t="s">
        <v>4357</v>
      </c>
      <c r="AY2348" s="342" t="s">
        <v>4358</v>
      </c>
      <c r="AZ2348" s="341" t="s">
        <v>4357</v>
      </c>
    </row>
    <row r="2349" spans="50:52" hidden="1">
      <c r="AX2349" s="341" t="s">
        <v>4359</v>
      </c>
      <c r="AY2349" s="342" t="s">
        <v>4360</v>
      </c>
      <c r="AZ2349" s="341" t="s">
        <v>4359</v>
      </c>
    </row>
    <row r="2350" spans="50:52" hidden="1">
      <c r="AX2350" s="341" t="s">
        <v>4361</v>
      </c>
      <c r="AY2350" s="342" t="s">
        <v>4362</v>
      </c>
      <c r="AZ2350" s="341" t="s">
        <v>4361</v>
      </c>
    </row>
    <row r="2351" spans="50:52" hidden="1">
      <c r="AX2351" s="341" t="s">
        <v>4363</v>
      </c>
      <c r="AY2351" s="342" t="s">
        <v>4364</v>
      </c>
      <c r="AZ2351" s="341" t="s">
        <v>4363</v>
      </c>
    </row>
    <row r="2352" spans="50:52" hidden="1">
      <c r="AX2352" s="341" t="s">
        <v>4365</v>
      </c>
      <c r="AY2352" s="342" t="s">
        <v>4366</v>
      </c>
      <c r="AZ2352" s="341" t="s">
        <v>4365</v>
      </c>
    </row>
    <row r="2353" spans="50:52" hidden="1">
      <c r="AX2353" s="341" t="s">
        <v>4367</v>
      </c>
      <c r="AY2353" s="342" t="s">
        <v>4368</v>
      </c>
      <c r="AZ2353" s="341" t="s">
        <v>4367</v>
      </c>
    </row>
    <row r="2354" spans="50:52" hidden="1">
      <c r="AX2354" s="341" t="s">
        <v>4369</v>
      </c>
      <c r="AY2354" s="342" t="s">
        <v>4370</v>
      </c>
      <c r="AZ2354" s="341" t="s">
        <v>4369</v>
      </c>
    </row>
    <row r="2355" spans="50:52" hidden="1">
      <c r="AX2355" s="341" t="s">
        <v>4371</v>
      </c>
      <c r="AY2355" s="342" t="s">
        <v>4372</v>
      </c>
      <c r="AZ2355" s="341" t="s">
        <v>4371</v>
      </c>
    </row>
    <row r="2356" spans="50:52" hidden="1">
      <c r="AX2356" s="341" t="s">
        <v>4373</v>
      </c>
      <c r="AY2356" s="342" t="s">
        <v>4374</v>
      </c>
      <c r="AZ2356" s="341" t="s">
        <v>4373</v>
      </c>
    </row>
    <row r="2357" spans="50:52" hidden="1">
      <c r="AX2357" s="341" t="s">
        <v>4375</v>
      </c>
      <c r="AY2357" s="342" t="s">
        <v>4376</v>
      </c>
      <c r="AZ2357" s="341" t="s">
        <v>4375</v>
      </c>
    </row>
    <row r="2358" spans="50:52" hidden="1">
      <c r="AX2358" s="341" t="s">
        <v>4377</v>
      </c>
      <c r="AY2358" s="342" t="s">
        <v>4378</v>
      </c>
      <c r="AZ2358" s="341" t="s">
        <v>4377</v>
      </c>
    </row>
    <row r="2359" spans="50:52" hidden="1">
      <c r="AX2359" s="341" t="s">
        <v>4379</v>
      </c>
      <c r="AY2359" s="342" t="s">
        <v>4380</v>
      </c>
      <c r="AZ2359" s="341" t="s">
        <v>4379</v>
      </c>
    </row>
    <row r="2360" spans="50:52" hidden="1">
      <c r="AX2360" s="341" t="s">
        <v>4381</v>
      </c>
      <c r="AY2360" s="342" t="s">
        <v>4382</v>
      </c>
      <c r="AZ2360" s="341" t="s">
        <v>4381</v>
      </c>
    </row>
    <row r="2361" spans="50:52" hidden="1">
      <c r="AX2361" s="341" t="s">
        <v>4383</v>
      </c>
      <c r="AY2361" s="342" t="s">
        <v>3789</v>
      </c>
      <c r="AZ2361" s="341" t="s">
        <v>4383</v>
      </c>
    </row>
    <row r="2362" spans="50:52" hidden="1">
      <c r="AX2362" s="341" t="s">
        <v>4384</v>
      </c>
      <c r="AY2362" s="342" t="s">
        <v>4385</v>
      </c>
      <c r="AZ2362" s="341" t="s">
        <v>4384</v>
      </c>
    </row>
    <row r="2363" spans="50:52" hidden="1">
      <c r="AX2363" s="341" t="s">
        <v>4386</v>
      </c>
      <c r="AY2363" s="342" t="s">
        <v>4387</v>
      </c>
      <c r="AZ2363" s="341" t="s">
        <v>4386</v>
      </c>
    </row>
    <row r="2364" spans="50:52" hidden="1">
      <c r="AX2364" s="341" t="s">
        <v>4388</v>
      </c>
      <c r="AY2364" s="342" t="s">
        <v>4389</v>
      </c>
      <c r="AZ2364" s="341" t="s">
        <v>4388</v>
      </c>
    </row>
    <row r="2365" spans="50:52" hidden="1">
      <c r="AX2365" s="341" t="s">
        <v>4390</v>
      </c>
      <c r="AY2365" s="342" t="s">
        <v>1665</v>
      </c>
      <c r="AZ2365" s="341" t="s">
        <v>4390</v>
      </c>
    </row>
    <row r="2366" spans="50:52" hidden="1">
      <c r="AX2366" s="341" t="s">
        <v>4391</v>
      </c>
      <c r="AY2366" s="342" t="s">
        <v>4392</v>
      </c>
      <c r="AZ2366" s="341" t="s">
        <v>4391</v>
      </c>
    </row>
    <row r="2367" spans="50:52" hidden="1">
      <c r="AX2367" s="341" t="s">
        <v>4393</v>
      </c>
      <c r="AY2367" s="342" t="s">
        <v>4394</v>
      </c>
      <c r="AZ2367" s="341" t="s">
        <v>4393</v>
      </c>
    </row>
    <row r="2368" spans="50:52" hidden="1">
      <c r="AX2368" s="341" t="s">
        <v>4395</v>
      </c>
      <c r="AY2368" s="342" t="s">
        <v>4396</v>
      </c>
      <c r="AZ2368" s="341" t="s">
        <v>4395</v>
      </c>
    </row>
    <row r="2369" spans="50:52" hidden="1">
      <c r="AX2369" s="341" t="s">
        <v>4397</v>
      </c>
      <c r="AY2369" s="342" t="s">
        <v>4398</v>
      </c>
      <c r="AZ2369" s="341" t="s">
        <v>4397</v>
      </c>
    </row>
    <row r="2370" spans="50:52" hidden="1">
      <c r="AX2370" s="341" t="s">
        <v>4399</v>
      </c>
      <c r="AY2370" s="342" t="s">
        <v>4400</v>
      </c>
      <c r="AZ2370" s="341" t="s">
        <v>4399</v>
      </c>
    </row>
    <row r="2371" spans="50:52" hidden="1">
      <c r="AX2371" s="341" t="s">
        <v>4401</v>
      </c>
      <c r="AY2371" s="342" t="s">
        <v>4402</v>
      </c>
      <c r="AZ2371" s="341" t="s">
        <v>4401</v>
      </c>
    </row>
    <row r="2372" spans="50:52" hidden="1">
      <c r="AX2372" s="341" t="s">
        <v>4403</v>
      </c>
      <c r="AY2372" s="342" t="s">
        <v>4404</v>
      </c>
      <c r="AZ2372" s="341" t="s">
        <v>4403</v>
      </c>
    </row>
    <row r="2373" spans="50:52" hidden="1">
      <c r="AX2373" s="341" t="s">
        <v>4405</v>
      </c>
      <c r="AY2373" s="342" t="s">
        <v>4406</v>
      </c>
      <c r="AZ2373" s="341" t="s">
        <v>4405</v>
      </c>
    </row>
    <row r="2374" spans="50:52" hidden="1">
      <c r="AX2374" s="341" t="s">
        <v>4407</v>
      </c>
      <c r="AY2374" s="345" t="s">
        <v>4408</v>
      </c>
      <c r="AZ2374" s="341" t="s">
        <v>4407</v>
      </c>
    </row>
    <row r="2375" spans="50:52" hidden="1">
      <c r="AX2375" s="341" t="s">
        <v>4409</v>
      </c>
      <c r="AY2375" s="342" t="s">
        <v>4410</v>
      </c>
      <c r="AZ2375" s="341" t="s">
        <v>4409</v>
      </c>
    </row>
    <row r="2376" spans="50:52" hidden="1">
      <c r="AX2376" s="341" t="s">
        <v>4411</v>
      </c>
      <c r="AY2376" s="342" t="s">
        <v>4412</v>
      </c>
      <c r="AZ2376" s="341" t="s">
        <v>4411</v>
      </c>
    </row>
    <row r="2377" spans="50:52" hidden="1">
      <c r="AX2377" s="341" t="s">
        <v>4413</v>
      </c>
      <c r="AY2377" s="342" t="s">
        <v>4414</v>
      </c>
      <c r="AZ2377" s="341" t="s">
        <v>4413</v>
      </c>
    </row>
    <row r="2378" spans="50:52" hidden="1">
      <c r="AX2378" s="341" t="s">
        <v>4415</v>
      </c>
      <c r="AY2378" s="342" t="s">
        <v>4416</v>
      </c>
      <c r="AZ2378" s="341" t="s">
        <v>4415</v>
      </c>
    </row>
    <row r="2379" spans="50:52" hidden="1">
      <c r="AX2379" s="341" t="s">
        <v>4417</v>
      </c>
      <c r="AY2379" s="342" t="s">
        <v>4418</v>
      </c>
      <c r="AZ2379" s="341" t="s">
        <v>4417</v>
      </c>
    </row>
    <row r="2380" spans="50:52" hidden="1">
      <c r="AX2380" s="341" t="s">
        <v>4419</v>
      </c>
      <c r="AY2380" s="342" t="s">
        <v>4420</v>
      </c>
      <c r="AZ2380" s="341" t="s">
        <v>4419</v>
      </c>
    </row>
    <row r="2381" spans="50:52" hidden="1">
      <c r="AX2381" s="341" t="s">
        <v>4421</v>
      </c>
      <c r="AY2381" s="342" t="s">
        <v>4422</v>
      </c>
      <c r="AZ2381" s="341" t="s">
        <v>4421</v>
      </c>
    </row>
    <row r="2382" spans="50:52" hidden="1">
      <c r="AX2382" s="341" t="s">
        <v>4423</v>
      </c>
      <c r="AY2382" s="342" t="s">
        <v>4424</v>
      </c>
      <c r="AZ2382" s="341" t="s">
        <v>4423</v>
      </c>
    </row>
    <row r="2383" spans="50:52" hidden="1">
      <c r="AX2383" s="341" t="s">
        <v>4425</v>
      </c>
      <c r="AY2383" s="342" t="s">
        <v>4426</v>
      </c>
      <c r="AZ2383" s="341" t="s">
        <v>4425</v>
      </c>
    </row>
    <row r="2384" spans="50:52" hidden="1">
      <c r="AX2384" s="341" t="s">
        <v>4427</v>
      </c>
      <c r="AY2384" s="342" t="s">
        <v>4428</v>
      </c>
      <c r="AZ2384" s="341" t="s">
        <v>4427</v>
      </c>
    </row>
    <row r="2385" spans="50:52" hidden="1">
      <c r="AX2385" s="341" t="s">
        <v>4429</v>
      </c>
      <c r="AY2385" s="342" t="s">
        <v>4430</v>
      </c>
      <c r="AZ2385" s="341" t="s">
        <v>4429</v>
      </c>
    </row>
    <row r="2386" spans="50:52" hidden="1">
      <c r="AX2386" s="341" t="s">
        <v>4431</v>
      </c>
      <c r="AY2386" s="342" t="s">
        <v>4432</v>
      </c>
      <c r="AZ2386" s="341" t="s">
        <v>4431</v>
      </c>
    </row>
    <row r="2387" spans="50:52" hidden="1">
      <c r="AX2387" s="341" t="s">
        <v>4433</v>
      </c>
      <c r="AY2387" s="342" t="s">
        <v>4434</v>
      </c>
      <c r="AZ2387" s="341" t="s">
        <v>4433</v>
      </c>
    </row>
    <row r="2388" spans="50:52" hidden="1">
      <c r="AX2388" s="341" t="s">
        <v>4435</v>
      </c>
      <c r="AY2388" s="342" t="s">
        <v>4436</v>
      </c>
      <c r="AZ2388" s="341" t="s">
        <v>4435</v>
      </c>
    </row>
    <row r="2389" spans="50:52" hidden="1">
      <c r="AX2389" s="341" t="s">
        <v>4437</v>
      </c>
      <c r="AY2389" s="342" t="s">
        <v>4438</v>
      </c>
      <c r="AZ2389" s="341" t="s">
        <v>4437</v>
      </c>
    </row>
    <row r="2390" spans="50:52" hidden="1">
      <c r="AX2390" s="341" t="s">
        <v>4439</v>
      </c>
      <c r="AY2390" s="342" t="s">
        <v>4440</v>
      </c>
      <c r="AZ2390" s="341" t="s">
        <v>4439</v>
      </c>
    </row>
    <row r="2391" spans="50:52" hidden="1">
      <c r="AX2391" s="341" t="s">
        <v>4441</v>
      </c>
      <c r="AY2391" s="342" t="s">
        <v>4442</v>
      </c>
      <c r="AZ2391" s="341" t="s">
        <v>4441</v>
      </c>
    </row>
    <row r="2392" spans="50:52" hidden="1">
      <c r="AX2392" s="341" t="s">
        <v>4443</v>
      </c>
      <c r="AY2392" s="342" t="s">
        <v>4444</v>
      </c>
      <c r="AZ2392" s="341" t="s">
        <v>4443</v>
      </c>
    </row>
    <row r="2393" spans="50:52" hidden="1">
      <c r="AX2393" s="341" t="s">
        <v>4445</v>
      </c>
      <c r="AY2393" s="342" t="s">
        <v>4446</v>
      </c>
      <c r="AZ2393" s="341" t="s">
        <v>4445</v>
      </c>
    </row>
    <row r="2394" spans="50:52" hidden="1">
      <c r="AX2394" s="341" t="s">
        <v>4447</v>
      </c>
      <c r="AY2394" s="342" t="s">
        <v>4448</v>
      </c>
      <c r="AZ2394" s="341" t="s">
        <v>4447</v>
      </c>
    </row>
    <row r="2395" spans="50:52" hidden="1">
      <c r="AX2395" s="341" t="s">
        <v>4449</v>
      </c>
      <c r="AY2395" s="345" t="s">
        <v>4450</v>
      </c>
      <c r="AZ2395" s="341" t="s">
        <v>4449</v>
      </c>
    </row>
    <row r="2396" spans="50:52" hidden="1">
      <c r="AX2396" s="341" t="s">
        <v>4451</v>
      </c>
      <c r="AY2396" s="342" t="s">
        <v>4452</v>
      </c>
      <c r="AZ2396" s="341" t="s">
        <v>4451</v>
      </c>
    </row>
    <row r="2397" spans="50:52" hidden="1">
      <c r="AX2397" s="341" t="s">
        <v>4453</v>
      </c>
      <c r="AY2397" s="342" t="s">
        <v>4454</v>
      </c>
      <c r="AZ2397" s="341" t="s">
        <v>4453</v>
      </c>
    </row>
    <row r="2398" spans="50:52" hidden="1">
      <c r="AX2398" s="341" t="s">
        <v>4455</v>
      </c>
      <c r="AY2398" s="342" t="s">
        <v>4456</v>
      </c>
      <c r="AZ2398" s="341" t="s">
        <v>4455</v>
      </c>
    </row>
    <row r="2399" spans="50:52" hidden="1">
      <c r="AX2399" s="341" t="s">
        <v>4457</v>
      </c>
      <c r="AY2399" s="342" t="s">
        <v>4458</v>
      </c>
      <c r="AZ2399" s="341" t="s">
        <v>4457</v>
      </c>
    </row>
    <row r="2400" spans="50:52" hidden="1">
      <c r="AX2400" s="341" t="s">
        <v>4459</v>
      </c>
      <c r="AY2400" s="342" t="s">
        <v>4460</v>
      </c>
      <c r="AZ2400" s="341" t="s">
        <v>4459</v>
      </c>
    </row>
    <row r="2401" spans="50:52" hidden="1">
      <c r="AX2401" s="341" t="s">
        <v>4461</v>
      </c>
      <c r="AY2401" s="342" t="s">
        <v>4462</v>
      </c>
      <c r="AZ2401" s="341" t="s">
        <v>4461</v>
      </c>
    </row>
    <row r="2402" spans="50:52" hidden="1">
      <c r="AX2402" s="341" t="s">
        <v>4463</v>
      </c>
      <c r="AY2402" s="342" t="s">
        <v>4464</v>
      </c>
      <c r="AZ2402" s="341" t="s">
        <v>4463</v>
      </c>
    </row>
    <row r="2403" spans="50:52" hidden="1">
      <c r="AX2403" s="341" t="s">
        <v>4465</v>
      </c>
      <c r="AY2403" s="342" t="s">
        <v>4466</v>
      </c>
      <c r="AZ2403" s="341" t="s">
        <v>4465</v>
      </c>
    </row>
    <row r="2404" spans="50:52" hidden="1">
      <c r="AX2404" s="341" t="s">
        <v>4467</v>
      </c>
      <c r="AY2404" s="342" t="s">
        <v>4468</v>
      </c>
      <c r="AZ2404" s="341" t="s">
        <v>4467</v>
      </c>
    </row>
    <row r="2405" spans="50:52" hidden="1">
      <c r="AX2405" s="341" t="s">
        <v>4469</v>
      </c>
      <c r="AY2405" s="342" t="s">
        <v>4470</v>
      </c>
      <c r="AZ2405" s="341" t="s">
        <v>4469</v>
      </c>
    </row>
    <row r="2406" spans="50:52" hidden="1">
      <c r="AX2406" s="341" t="s">
        <v>4471</v>
      </c>
      <c r="AY2406" s="342" t="s">
        <v>4472</v>
      </c>
      <c r="AZ2406" s="341" t="s">
        <v>4471</v>
      </c>
    </row>
    <row r="2407" spans="50:52" hidden="1">
      <c r="AX2407" s="341" t="s">
        <v>4473</v>
      </c>
      <c r="AY2407" s="342" t="s">
        <v>4474</v>
      </c>
      <c r="AZ2407" s="341" t="s">
        <v>4473</v>
      </c>
    </row>
    <row r="2408" spans="50:52" hidden="1">
      <c r="AX2408" s="341" t="s">
        <v>4475</v>
      </c>
      <c r="AY2408" s="342" t="s">
        <v>4476</v>
      </c>
      <c r="AZ2408" s="341" t="s">
        <v>4475</v>
      </c>
    </row>
    <row r="2409" spans="50:52" hidden="1">
      <c r="AX2409" s="341" t="s">
        <v>4477</v>
      </c>
      <c r="AY2409" s="342" t="s">
        <v>4478</v>
      </c>
      <c r="AZ2409" s="341" t="s">
        <v>4477</v>
      </c>
    </row>
    <row r="2410" spans="50:52" hidden="1">
      <c r="AX2410" s="341" t="s">
        <v>4479</v>
      </c>
      <c r="AY2410" s="342" t="s">
        <v>4480</v>
      </c>
      <c r="AZ2410" s="341" t="s">
        <v>4479</v>
      </c>
    </row>
    <row r="2411" spans="50:52" hidden="1">
      <c r="AX2411" s="341" t="s">
        <v>4481</v>
      </c>
      <c r="AY2411" s="342" t="s">
        <v>4482</v>
      </c>
      <c r="AZ2411" s="341" t="s">
        <v>4481</v>
      </c>
    </row>
    <row r="2412" spans="50:52" hidden="1">
      <c r="AX2412" s="341" t="s">
        <v>4483</v>
      </c>
      <c r="AY2412" s="342" t="s">
        <v>4484</v>
      </c>
      <c r="AZ2412" s="341" t="s">
        <v>4483</v>
      </c>
    </row>
    <row r="2413" spans="50:52" hidden="1">
      <c r="AX2413" s="341" t="s">
        <v>4485</v>
      </c>
      <c r="AY2413" s="342" t="s">
        <v>4486</v>
      </c>
      <c r="AZ2413" s="341" t="s">
        <v>4485</v>
      </c>
    </row>
    <row r="2414" spans="50:52" hidden="1">
      <c r="AX2414" s="341" t="s">
        <v>4487</v>
      </c>
      <c r="AY2414" s="342" t="s">
        <v>4488</v>
      </c>
      <c r="AZ2414" s="341" t="s">
        <v>4487</v>
      </c>
    </row>
    <row r="2415" spans="50:52" hidden="1">
      <c r="AX2415" s="341" t="s">
        <v>4489</v>
      </c>
      <c r="AY2415" s="342" t="s">
        <v>4490</v>
      </c>
      <c r="AZ2415" s="341" t="s">
        <v>4489</v>
      </c>
    </row>
    <row r="2416" spans="50:52" hidden="1">
      <c r="AX2416" s="341" t="s">
        <v>4491</v>
      </c>
      <c r="AY2416" s="342" t="s">
        <v>4492</v>
      </c>
      <c r="AZ2416" s="341" t="s">
        <v>4491</v>
      </c>
    </row>
    <row r="2417" spans="50:52" hidden="1">
      <c r="AX2417" s="341" t="s">
        <v>4493</v>
      </c>
      <c r="AY2417" s="345" t="s">
        <v>4494</v>
      </c>
      <c r="AZ2417" s="341" t="s">
        <v>4493</v>
      </c>
    </row>
    <row r="2418" spans="50:52" hidden="1">
      <c r="AX2418" s="341" t="s">
        <v>4495</v>
      </c>
      <c r="AY2418" s="342" t="s">
        <v>4496</v>
      </c>
      <c r="AZ2418" s="341" t="s">
        <v>4495</v>
      </c>
    </row>
    <row r="2419" spans="50:52" hidden="1">
      <c r="AX2419" s="341" t="s">
        <v>4497</v>
      </c>
      <c r="AY2419" s="341" t="s">
        <v>4498</v>
      </c>
      <c r="AZ2419" s="341" t="s">
        <v>4497</v>
      </c>
    </row>
    <row r="2420" spans="50:52" hidden="1">
      <c r="AX2420" s="341" t="s">
        <v>4499</v>
      </c>
      <c r="AY2420" s="341" t="s">
        <v>4500</v>
      </c>
      <c r="AZ2420" s="341" t="s">
        <v>4499</v>
      </c>
    </row>
    <row r="2421" spans="50:52" hidden="1">
      <c r="AX2421" s="341" t="s">
        <v>4501</v>
      </c>
      <c r="AY2421" s="341" t="s">
        <v>4502</v>
      </c>
      <c r="AZ2421" s="341" t="s">
        <v>4501</v>
      </c>
    </row>
    <row r="2422" spans="50:52" hidden="1">
      <c r="AX2422" s="341" t="s">
        <v>4503</v>
      </c>
      <c r="AY2422" s="341" t="s">
        <v>4504</v>
      </c>
      <c r="AZ2422" s="341" t="s">
        <v>4503</v>
      </c>
    </row>
    <row r="2423" spans="50:52" hidden="1">
      <c r="AX2423" s="341" t="s">
        <v>4505</v>
      </c>
      <c r="AY2423" s="341" t="s">
        <v>4506</v>
      </c>
      <c r="AZ2423" s="341" t="s">
        <v>4505</v>
      </c>
    </row>
    <row r="2424" spans="50:52" hidden="1">
      <c r="AX2424" s="341" t="s">
        <v>4507</v>
      </c>
      <c r="AY2424" s="342" t="s">
        <v>4508</v>
      </c>
      <c r="AZ2424" s="341" t="s">
        <v>4507</v>
      </c>
    </row>
    <row r="2425" spans="50:52" hidden="1">
      <c r="AX2425" s="341" t="s">
        <v>4509</v>
      </c>
      <c r="AY2425" s="342" t="s">
        <v>4510</v>
      </c>
      <c r="AZ2425" s="341" t="s">
        <v>4509</v>
      </c>
    </row>
    <row r="2426" spans="50:52" hidden="1">
      <c r="AX2426" s="341" t="s">
        <v>4511</v>
      </c>
      <c r="AY2426" s="342" t="s">
        <v>4512</v>
      </c>
      <c r="AZ2426" s="341" t="s">
        <v>4511</v>
      </c>
    </row>
    <row r="2427" spans="50:52" hidden="1">
      <c r="AX2427" s="341" t="s">
        <v>4513</v>
      </c>
      <c r="AY2427" s="342" t="s">
        <v>4514</v>
      </c>
      <c r="AZ2427" s="341" t="s">
        <v>4513</v>
      </c>
    </row>
    <row r="2428" spans="50:52" hidden="1">
      <c r="AX2428" s="341" t="s">
        <v>4515</v>
      </c>
      <c r="AY2428" s="342" t="s">
        <v>4516</v>
      </c>
      <c r="AZ2428" s="341" t="s">
        <v>4515</v>
      </c>
    </row>
    <row r="2429" spans="50:52" hidden="1">
      <c r="AX2429" s="341" t="s">
        <v>4517</v>
      </c>
      <c r="AY2429" s="342" t="s">
        <v>4518</v>
      </c>
      <c r="AZ2429" s="341" t="s">
        <v>4517</v>
      </c>
    </row>
    <row r="2430" spans="50:52" hidden="1">
      <c r="AX2430" s="341" t="s">
        <v>4519</v>
      </c>
      <c r="AY2430" s="342" t="s">
        <v>4520</v>
      </c>
      <c r="AZ2430" s="341" t="s">
        <v>4519</v>
      </c>
    </row>
    <row r="2431" spans="50:52" hidden="1">
      <c r="AX2431" s="341" t="s">
        <v>4521</v>
      </c>
      <c r="AY2431" s="342" t="s">
        <v>4522</v>
      </c>
      <c r="AZ2431" s="341" t="s">
        <v>4521</v>
      </c>
    </row>
    <row r="2432" spans="50:52" hidden="1">
      <c r="AX2432" s="341" t="s">
        <v>4523</v>
      </c>
      <c r="AY2432" s="342" t="s">
        <v>4524</v>
      </c>
      <c r="AZ2432" s="341" t="s">
        <v>4523</v>
      </c>
    </row>
    <row r="2433" spans="50:52" hidden="1">
      <c r="AX2433" s="341" t="s">
        <v>4525</v>
      </c>
      <c r="AY2433" s="342" t="s">
        <v>4526</v>
      </c>
      <c r="AZ2433" s="341" t="s">
        <v>4525</v>
      </c>
    </row>
    <row r="2434" spans="50:52" hidden="1">
      <c r="AX2434" s="341" t="s">
        <v>4527</v>
      </c>
      <c r="AY2434" s="342" t="s">
        <v>4528</v>
      </c>
      <c r="AZ2434" s="341" t="s">
        <v>4527</v>
      </c>
    </row>
    <row r="2435" spans="50:52" hidden="1">
      <c r="AX2435" s="341" t="s">
        <v>4529</v>
      </c>
      <c r="AY2435" s="342" t="s">
        <v>4530</v>
      </c>
      <c r="AZ2435" s="341" t="s">
        <v>4529</v>
      </c>
    </row>
    <row r="2436" spans="50:52" hidden="1">
      <c r="AX2436" s="341" t="s">
        <v>4531</v>
      </c>
      <c r="AY2436" s="342" t="s">
        <v>4532</v>
      </c>
      <c r="AZ2436" s="341" t="s">
        <v>4531</v>
      </c>
    </row>
    <row r="2437" spans="50:52" hidden="1">
      <c r="AX2437" s="341" t="s">
        <v>4533</v>
      </c>
      <c r="AY2437" s="342" t="s">
        <v>1691</v>
      </c>
      <c r="AZ2437" s="341" t="s">
        <v>4533</v>
      </c>
    </row>
    <row r="2438" spans="50:52" hidden="1">
      <c r="AX2438" s="341" t="s">
        <v>4534</v>
      </c>
      <c r="AY2438" s="342" t="s">
        <v>4535</v>
      </c>
      <c r="AZ2438" s="341" t="s">
        <v>4534</v>
      </c>
    </row>
    <row r="2439" spans="50:52" hidden="1">
      <c r="AX2439" s="341" t="s">
        <v>4536</v>
      </c>
      <c r="AY2439" s="342" t="s">
        <v>4537</v>
      </c>
      <c r="AZ2439" s="341" t="s">
        <v>4536</v>
      </c>
    </row>
    <row r="2440" spans="50:52" hidden="1">
      <c r="AX2440" s="341" t="s">
        <v>4538</v>
      </c>
      <c r="AY2440" s="342" t="s">
        <v>4539</v>
      </c>
      <c r="AZ2440" s="341" t="s">
        <v>4538</v>
      </c>
    </row>
    <row r="2441" spans="50:52" hidden="1">
      <c r="AX2441" s="341" t="s">
        <v>4540</v>
      </c>
      <c r="AY2441" s="342" t="s">
        <v>4541</v>
      </c>
      <c r="AZ2441" s="341" t="s">
        <v>4540</v>
      </c>
    </row>
    <row r="2442" spans="50:52" hidden="1">
      <c r="AX2442" s="341" t="s">
        <v>4542</v>
      </c>
      <c r="AY2442" s="342" t="s">
        <v>4543</v>
      </c>
      <c r="AZ2442" s="341" t="s">
        <v>4542</v>
      </c>
    </row>
    <row r="2443" spans="50:52" hidden="1">
      <c r="AX2443" s="341" t="s">
        <v>4544</v>
      </c>
      <c r="AY2443" s="342" t="s">
        <v>4545</v>
      </c>
      <c r="AZ2443" s="341" t="s">
        <v>4544</v>
      </c>
    </row>
    <row r="2444" spans="50:52" hidden="1">
      <c r="AX2444" s="341" t="s">
        <v>4546</v>
      </c>
      <c r="AY2444" s="342" t="s">
        <v>4547</v>
      </c>
      <c r="AZ2444" s="341" t="s">
        <v>4546</v>
      </c>
    </row>
    <row r="2445" spans="50:52" hidden="1">
      <c r="AX2445" s="341" t="s">
        <v>4548</v>
      </c>
      <c r="AY2445" s="342" t="s">
        <v>1809</v>
      </c>
      <c r="AZ2445" s="341" t="s">
        <v>4548</v>
      </c>
    </row>
    <row r="2446" spans="50:52" hidden="1">
      <c r="AX2446" s="341" t="s">
        <v>4549</v>
      </c>
      <c r="AY2446" s="342" t="s">
        <v>4550</v>
      </c>
      <c r="AZ2446" s="341" t="s">
        <v>4549</v>
      </c>
    </row>
    <row r="2447" spans="50:52" hidden="1">
      <c r="AX2447" s="341" t="s">
        <v>4551</v>
      </c>
      <c r="AY2447" s="342" t="s">
        <v>2868</v>
      </c>
      <c r="AZ2447" s="341" t="s">
        <v>4551</v>
      </c>
    </row>
    <row r="2448" spans="50:52" hidden="1">
      <c r="AX2448" s="341" t="s">
        <v>4552</v>
      </c>
      <c r="AY2448" s="342" t="s">
        <v>4553</v>
      </c>
      <c r="AZ2448" s="341" t="s">
        <v>4552</v>
      </c>
    </row>
    <row r="2449" spans="50:52" hidden="1">
      <c r="AX2449" s="341" t="s">
        <v>4554</v>
      </c>
      <c r="AY2449" s="342" t="s">
        <v>4555</v>
      </c>
      <c r="AZ2449" s="341" t="s">
        <v>4554</v>
      </c>
    </row>
    <row r="2450" spans="50:52" hidden="1">
      <c r="AX2450" s="341" t="s">
        <v>4556</v>
      </c>
      <c r="AY2450" s="342" t="s">
        <v>4557</v>
      </c>
      <c r="AZ2450" s="341" t="s">
        <v>4556</v>
      </c>
    </row>
    <row r="2451" spans="50:52" hidden="1">
      <c r="AX2451" s="341" t="s">
        <v>4558</v>
      </c>
      <c r="AY2451" s="342" t="s">
        <v>4559</v>
      </c>
      <c r="AZ2451" s="341" t="s">
        <v>4558</v>
      </c>
    </row>
    <row r="2452" spans="50:52" hidden="1">
      <c r="AX2452" s="341" t="s">
        <v>4560</v>
      </c>
      <c r="AY2452" s="342" t="s">
        <v>4561</v>
      </c>
      <c r="AZ2452" s="341" t="s">
        <v>4560</v>
      </c>
    </row>
    <row r="2453" spans="50:52" hidden="1">
      <c r="AX2453" s="341" t="s">
        <v>4562</v>
      </c>
      <c r="AY2453" s="342" t="s">
        <v>4563</v>
      </c>
      <c r="AZ2453" s="341" t="s">
        <v>4562</v>
      </c>
    </row>
    <row r="2454" spans="50:52" hidden="1">
      <c r="AX2454" s="341" t="s">
        <v>4564</v>
      </c>
      <c r="AY2454" s="342" t="s">
        <v>4565</v>
      </c>
      <c r="AZ2454" s="341" t="s">
        <v>4564</v>
      </c>
    </row>
    <row r="2455" spans="50:52" hidden="1">
      <c r="AX2455" s="341" t="s">
        <v>4566</v>
      </c>
      <c r="AY2455" s="342" t="s">
        <v>4567</v>
      </c>
      <c r="AZ2455" s="341" t="s">
        <v>4566</v>
      </c>
    </row>
    <row r="2456" spans="50:52" hidden="1">
      <c r="AX2456" s="341" t="s">
        <v>4568</v>
      </c>
      <c r="AY2456" s="342" t="s">
        <v>4569</v>
      </c>
      <c r="AZ2456" s="341" t="s">
        <v>4568</v>
      </c>
    </row>
    <row r="2457" spans="50:52" hidden="1">
      <c r="AX2457" s="341" t="s">
        <v>4570</v>
      </c>
      <c r="AY2457" s="342" t="s">
        <v>4571</v>
      </c>
      <c r="AZ2457" s="341" t="s">
        <v>4570</v>
      </c>
    </row>
    <row r="2458" spans="50:52" hidden="1">
      <c r="AX2458" s="341" t="s">
        <v>4572</v>
      </c>
      <c r="AY2458" s="342" t="s">
        <v>4573</v>
      </c>
      <c r="AZ2458" s="341" t="s">
        <v>4572</v>
      </c>
    </row>
    <row r="2459" spans="50:52" hidden="1">
      <c r="AX2459" s="341" t="s">
        <v>4574</v>
      </c>
      <c r="AY2459" s="342" t="s">
        <v>4575</v>
      </c>
      <c r="AZ2459" s="341" t="s">
        <v>4574</v>
      </c>
    </row>
    <row r="2460" spans="50:52" hidden="1">
      <c r="AX2460" s="341" t="s">
        <v>4576</v>
      </c>
      <c r="AY2460" s="342" t="s">
        <v>4577</v>
      </c>
      <c r="AZ2460" s="341" t="s">
        <v>4576</v>
      </c>
    </row>
    <row r="2461" spans="50:52" hidden="1">
      <c r="AX2461" s="341" t="s">
        <v>4578</v>
      </c>
      <c r="AY2461" s="342" t="s">
        <v>4579</v>
      </c>
      <c r="AZ2461" s="341" t="s">
        <v>4578</v>
      </c>
    </row>
    <row r="2462" spans="50:52" hidden="1">
      <c r="AX2462" s="341" t="s">
        <v>4580</v>
      </c>
      <c r="AY2462" s="342" t="s">
        <v>4581</v>
      </c>
      <c r="AZ2462" s="341" t="s">
        <v>4580</v>
      </c>
    </row>
    <row r="2463" spans="50:52" hidden="1">
      <c r="AX2463" s="341" t="s">
        <v>4582</v>
      </c>
      <c r="AY2463" s="342" t="s">
        <v>4583</v>
      </c>
      <c r="AZ2463" s="341" t="s">
        <v>4582</v>
      </c>
    </row>
    <row r="2464" spans="50:52" hidden="1">
      <c r="AX2464" s="341" t="s">
        <v>4584</v>
      </c>
      <c r="AY2464" s="342" t="s">
        <v>4585</v>
      </c>
      <c r="AZ2464" s="341" t="s">
        <v>4584</v>
      </c>
    </row>
    <row r="2465" spans="50:52" hidden="1">
      <c r="AX2465" s="341" t="s">
        <v>4586</v>
      </c>
      <c r="AY2465" s="342" t="s">
        <v>4587</v>
      </c>
      <c r="AZ2465" s="341" t="s">
        <v>4586</v>
      </c>
    </row>
    <row r="2466" spans="50:52" hidden="1">
      <c r="AX2466" s="341" t="s">
        <v>4588</v>
      </c>
      <c r="AY2466" s="342" t="s">
        <v>4589</v>
      </c>
      <c r="AZ2466" s="341" t="s">
        <v>4588</v>
      </c>
    </row>
    <row r="2467" spans="50:52" hidden="1">
      <c r="AX2467" s="341" t="s">
        <v>4590</v>
      </c>
      <c r="AY2467" s="342" t="s">
        <v>4591</v>
      </c>
      <c r="AZ2467" s="341" t="s">
        <v>4590</v>
      </c>
    </row>
    <row r="2468" spans="50:52" hidden="1">
      <c r="AX2468" s="341" t="s">
        <v>4592</v>
      </c>
      <c r="AY2468" s="345" t="s">
        <v>4593</v>
      </c>
      <c r="AZ2468" s="341" t="s">
        <v>4592</v>
      </c>
    </row>
    <row r="2469" spans="50:52" hidden="1">
      <c r="AX2469" s="341" t="s">
        <v>4594</v>
      </c>
      <c r="AY2469" s="342" t="s">
        <v>4595</v>
      </c>
      <c r="AZ2469" s="341" t="s">
        <v>4594</v>
      </c>
    </row>
    <row r="2470" spans="50:52" hidden="1">
      <c r="AX2470" s="341" t="s">
        <v>4596</v>
      </c>
      <c r="AY2470" s="342" t="s">
        <v>4597</v>
      </c>
      <c r="AZ2470" s="341" t="s">
        <v>4596</v>
      </c>
    </row>
    <row r="2471" spans="50:52" hidden="1">
      <c r="AX2471" s="341" t="s">
        <v>4598</v>
      </c>
      <c r="AY2471" s="342" t="s">
        <v>4599</v>
      </c>
      <c r="AZ2471" s="341" t="s">
        <v>4598</v>
      </c>
    </row>
    <row r="2472" spans="50:52" hidden="1">
      <c r="AX2472" s="341" t="s">
        <v>4600</v>
      </c>
      <c r="AY2472" s="342" t="s">
        <v>4601</v>
      </c>
      <c r="AZ2472" s="341" t="s">
        <v>4600</v>
      </c>
    </row>
    <row r="2473" spans="50:52" hidden="1">
      <c r="AX2473" s="341" t="s">
        <v>4602</v>
      </c>
      <c r="AY2473" s="342" t="s">
        <v>4603</v>
      </c>
      <c r="AZ2473" s="341" t="s">
        <v>4602</v>
      </c>
    </row>
    <row r="2474" spans="50:52" hidden="1">
      <c r="AX2474" s="341" t="s">
        <v>4604</v>
      </c>
      <c r="AY2474" s="342" t="s">
        <v>4605</v>
      </c>
      <c r="AZ2474" s="341" t="s">
        <v>4604</v>
      </c>
    </row>
    <row r="2475" spans="50:52" hidden="1">
      <c r="AX2475" s="341" t="s">
        <v>4606</v>
      </c>
      <c r="AY2475" s="342" t="s">
        <v>4607</v>
      </c>
      <c r="AZ2475" s="341" t="s">
        <v>4606</v>
      </c>
    </row>
    <row r="2476" spans="50:52" hidden="1">
      <c r="AX2476" s="341" t="s">
        <v>4608</v>
      </c>
      <c r="AY2476" s="342" t="s">
        <v>4609</v>
      </c>
      <c r="AZ2476" s="341" t="s">
        <v>4608</v>
      </c>
    </row>
    <row r="2477" spans="50:52" hidden="1">
      <c r="AX2477" s="341" t="s">
        <v>4610</v>
      </c>
      <c r="AY2477" s="342" t="s">
        <v>4611</v>
      </c>
      <c r="AZ2477" s="341" t="s">
        <v>4610</v>
      </c>
    </row>
    <row r="2478" spans="50:52" hidden="1">
      <c r="AX2478" s="341" t="s">
        <v>4612</v>
      </c>
      <c r="AY2478" s="342" t="s">
        <v>4613</v>
      </c>
      <c r="AZ2478" s="341" t="s">
        <v>4612</v>
      </c>
    </row>
    <row r="2479" spans="50:52" hidden="1">
      <c r="AX2479" s="341" t="s">
        <v>4614</v>
      </c>
      <c r="AY2479" s="342" t="s">
        <v>4615</v>
      </c>
      <c r="AZ2479" s="341" t="s">
        <v>4614</v>
      </c>
    </row>
    <row r="2480" spans="50:52" hidden="1">
      <c r="AX2480" s="341" t="s">
        <v>4616</v>
      </c>
      <c r="AY2480" s="342" t="s">
        <v>4617</v>
      </c>
      <c r="AZ2480" s="341" t="s">
        <v>4616</v>
      </c>
    </row>
    <row r="2481" spans="50:52" hidden="1">
      <c r="AX2481" s="341" t="s">
        <v>4618</v>
      </c>
      <c r="AY2481" s="342" t="s">
        <v>4619</v>
      </c>
      <c r="AZ2481" s="341" t="s">
        <v>4618</v>
      </c>
    </row>
    <row r="2482" spans="50:52" hidden="1">
      <c r="AX2482" s="341" t="s">
        <v>4620</v>
      </c>
      <c r="AY2482" s="342" t="s">
        <v>4621</v>
      </c>
      <c r="AZ2482" s="341" t="s">
        <v>4620</v>
      </c>
    </row>
    <row r="2483" spans="50:52" hidden="1">
      <c r="AX2483" s="341" t="s">
        <v>4622</v>
      </c>
      <c r="AY2483" s="342" t="s">
        <v>4623</v>
      </c>
      <c r="AZ2483" s="341" t="s">
        <v>4622</v>
      </c>
    </row>
    <row r="2484" spans="50:52" hidden="1">
      <c r="AX2484" s="341" t="s">
        <v>4624</v>
      </c>
      <c r="AY2484" s="342" t="s">
        <v>4625</v>
      </c>
      <c r="AZ2484" s="341" t="s">
        <v>4624</v>
      </c>
    </row>
    <row r="2485" spans="50:52" hidden="1">
      <c r="AX2485" s="341" t="s">
        <v>4626</v>
      </c>
      <c r="AY2485" s="342" t="s">
        <v>4627</v>
      </c>
      <c r="AZ2485" s="341" t="s">
        <v>4626</v>
      </c>
    </row>
    <row r="2486" spans="50:52" hidden="1">
      <c r="AX2486" s="341" t="s">
        <v>4628</v>
      </c>
      <c r="AY2486" s="342" t="s">
        <v>4629</v>
      </c>
      <c r="AZ2486" s="341" t="s">
        <v>4628</v>
      </c>
    </row>
    <row r="2487" spans="50:52" hidden="1">
      <c r="AX2487" s="341" t="s">
        <v>4630</v>
      </c>
      <c r="AY2487" s="345" t="s">
        <v>4631</v>
      </c>
      <c r="AZ2487" s="341" t="s">
        <v>4630</v>
      </c>
    </row>
    <row r="2488" spans="50:52" hidden="1">
      <c r="AX2488" s="341" t="s">
        <v>4632</v>
      </c>
      <c r="AY2488" s="342" t="s">
        <v>4633</v>
      </c>
      <c r="AZ2488" s="341" t="s">
        <v>4632</v>
      </c>
    </row>
    <row r="2489" spans="50:52" hidden="1">
      <c r="AX2489" s="341" t="s">
        <v>4634</v>
      </c>
      <c r="AY2489" s="342" t="s">
        <v>4635</v>
      </c>
      <c r="AZ2489" s="341" t="s">
        <v>4634</v>
      </c>
    </row>
    <row r="2490" spans="50:52" hidden="1">
      <c r="AX2490" s="341" t="s">
        <v>4636</v>
      </c>
      <c r="AY2490" s="342" t="s">
        <v>4637</v>
      </c>
      <c r="AZ2490" s="341" t="s">
        <v>4636</v>
      </c>
    </row>
    <row r="2491" spans="50:52" hidden="1">
      <c r="AX2491" s="341" t="s">
        <v>4638</v>
      </c>
      <c r="AY2491" s="342" t="s">
        <v>4639</v>
      </c>
      <c r="AZ2491" s="341" t="s">
        <v>4638</v>
      </c>
    </row>
    <row r="2492" spans="50:52" hidden="1">
      <c r="AX2492" s="341" t="s">
        <v>4640</v>
      </c>
      <c r="AY2492" s="342" t="s">
        <v>4641</v>
      </c>
      <c r="AZ2492" s="341" t="s">
        <v>4640</v>
      </c>
    </row>
    <row r="2493" spans="50:52" hidden="1">
      <c r="AX2493" s="341" t="s">
        <v>4642</v>
      </c>
      <c r="AY2493" s="342" t="s">
        <v>4643</v>
      </c>
      <c r="AZ2493" s="341" t="s">
        <v>4642</v>
      </c>
    </row>
    <row r="2494" spans="50:52" hidden="1">
      <c r="AX2494" s="341" t="s">
        <v>4644</v>
      </c>
      <c r="AY2494" s="342" t="s">
        <v>4645</v>
      </c>
      <c r="AZ2494" s="341" t="s">
        <v>4644</v>
      </c>
    </row>
    <row r="2495" spans="50:52" hidden="1">
      <c r="AX2495" s="341" t="s">
        <v>4646</v>
      </c>
      <c r="AY2495" s="342" t="s">
        <v>4647</v>
      </c>
      <c r="AZ2495" s="341" t="s">
        <v>4646</v>
      </c>
    </row>
    <row r="2496" spans="50:52" hidden="1">
      <c r="AX2496" s="341" t="s">
        <v>4648</v>
      </c>
      <c r="AY2496" s="342" t="s">
        <v>4649</v>
      </c>
      <c r="AZ2496" s="341" t="s">
        <v>4648</v>
      </c>
    </row>
    <row r="2497" spans="50:52" hidden="1">
      <c r="AX2497" s="341" t="s">
        <v>4650</v>
      </c>
      <c r="AY2497" s="342" t="s">
        <v>4651</v>
      </c>
      <c r="AZ2497" s="341" t="s">
        <v>4650</v>
      </c>
    </row>
    <row r="2498" spans="50:52" hidden="1">
      <c r="AX2498" s="341" t="s">
        <v>4652</v>
      </c>
      <c r="AY2498" s="342" t="s">
        <v>4653</v>
      </c>
      <c r="AZ2498" s="341" t="s">
        <v>4652</v>
      </c>
    </row>
    <row r="2499" spans="50:52" hidden="1">
      <c r="AX2499" s="341" t="s">
        <v>4654</v>
      </c>
      <c r="AY2499" s="342" t="s">
        <v>4655</v>
      </c>
      <c r="AZ2499" s="341" t="s">
        <v>4654</v>
      </c>
    </row>
    <row r="2500" spans="50:52" hidden="1">
      <c r="AX2500" s="341" t="s">
        <v>4656</v>
      </c>
      <c r="AY2500" s="342" t="s">
        <v>4657</v>
      </c>
      <c r="AZ2500" s="341" t="s">
        <v>4656</v>
      </c>
    </row>
    <row r="2501" spans="50:52" hidden="1">
      <c r="AX2501" s="341" t="s">
        <v>4658</v>
      </c>
      <c r="AY2501" s="342" t="s">
        <v>4659</v>
      </c>
      <c r="AZ2501" s="341" t="s">
        <v>4658</v>
      </c>
    </row>
    <row r="2502" spans="50:52" hidden="1">
      <c r="AX2502" s="341" t="s">
        <v>4660</v>
      </c>
      <c r="AY2502" s="342" t="s">
        <v>4661</v>
      </c>
      <c r="AZ2502" s="341" t="s">
        <v>4660</v>
      </c>
    </row>
    <row r="2503" spans="50:52" hidden="1">
      <c r="AX2503" s="341" t="s">
        <v>4662</v>
      </c>
      <c r="AY2503" s="342" t="s">
        <v>4663</v>
      </c>
      <c r="AZ2503" s="341" t="s">
        <v>4662</v>
      </c>
    </row>
    <row r="2504" spans="50:52" hidden="1">
      <c r="AX2504" s="341" t="s">
        <v>4664</v>
      </c>
      <c r="AY2504" s="342" t="s">
        <v>4665</v>
      </c>
      <c r="AZ2504" s="341" t="s">
        <v>4664</v>
      </c>
    </row>
    <row r="2505" spans="50:52" hidden="1">
      <c r="AX2505" s="341" t="s">
        <v>4666</v>
      </c>
      <c r="AY2505" s="342" t="s">
        <v>4667</v>
      </c>
      <c r="AZ2505" s="341" t="s">
        <v>4666</v>
      </c>
    </row>
    <row r="2506" spans="50:52" hidden="1">
      <c r="AX2506" s="341" t="s">
        <v>4668</v>
      </c>
      <c r="AY2506" s="342" t="s">
        <v>4669</v>
      </c>
      <c r="AZ2506" s="341" t="s">
        <v>4668</v>
      </c>
    </row>
    <row r="2507" spans="50:52" hidden="1">
      <c r="AX2507" s="341" t="s">
        <v>4670</v>
      </c>
      <c r="AY2507" s="342" t="s">
        <v>4671</v>
      </c>
      <c r="AZ2507" s="341" t="s">
        <v>4670</v>
      </c>
    </row>
    <row r="2508" spans="50:52" hidden="1">
      <c r="AX2508" s="341" t="s">
        <v>4672</v>
      </c>
      <c r="AY2508" s="342" t="s">
        <v>4673</v>
      </c>
      <c r="AZ2508" s="341" t="s">
        <v>4672</v>
      </c>
    </row>
    <row r="2509" spans="50:52" hidden="1">
      <c r="AX2509" s="341" t="s">
        <v>4674</v>
      </c>
      <c r="AY2509" s="342" t="s">
        <v>4675</v>
      </c>
      <c r="AZ2509" s="341" t="s">
        <v>4674</v>
      </c>
    </row>
    <row r="2510" spans="50:52" hidden="1">
      <c r="AX2510" s="341" t="s">
        <v>4676</v>
      </c>
      <c r="AY2510" s="342" t="s">
        <v>1743</v>
      </c>
      <c r="AZ2510" s="341" t="s">
        <v>4676</v>
      </c>
    </row>
    <row r="2511" spans="50:52" hidden="1">
      <c r="AX2511" s="341" t="s">
        <v>4677</v>
      </c>
      <c r="AY2511" s="342" t="s">
        <v>4678</v>
      </c>
      <c r="AZ2511" s="341" t="s">
        <v>4677</v>
      </c>
    </row>
    <row r="2512" spans="50:52" hidden="1">
      <c r="AX2512" s="341" t="s">
        <v>4679</v>
      </c>
      <c r="AY2512" s="342" t="s">
        <v>4680</v>
      </c>
      <c r="AZ2512" s="341" t="s">
        <v>4679</v>
      </c>
    </row>
    <row r="2513" spans="50:52" hidden="1">
      <c r="AX2513" s="341" t="s">
        <v>4681</v>
      </c>
      <c r="AY2513" s="342" t="s">
        <v>4682</v>
      </c>
      <c r="AZ2513" s="341" t="s">
        <v>4681</v>
      </c>
    </row>
    <row r="2514" spans="50:52" hidden="1">
      <c r="AX2514" s="341" t="s">
        <v>4683</v>
      </c>
      <c r="AY2514" s="345" t="s">
        <v>4684</v>
      </c>
      <c r="AZ2514" s="341" t="s">
        <v>4683</v>
      </c>
    </row>
    <row r="2515" spans="50:52" hidden="1">
      <c r="AX2515" s="341" t="s">
        <v>4685</v>
      </c>
      <c r="AY2515" s="342" t="s">
        <v>4686</v>
      </c>
      <c r="AZ2515" s="341" t="s">
        <v>4685</v>
      </c>
    </row>
    <row r="2516" spans="50:52" hidden="1">
      <c r="AX2516" s="341" t="s">
        <v>4687</v>
      </c>
      <c r="AY2516" s="342" t="s">
        <v>4688</v>
      </c>
      <c r="AZ2516" s="341" t="s">
        <v>4687</v>
      </c>
    </row>
    <row r="2517" spans="50:52" hidden="1">
      <c r="AX2517" s="341" t="s">
        <v>4689</v>
      </c>
      <c r="AY2517" s="342" t="s">
        <v>4690</v>
      </c>
      <c r="AZ2517" s="341" t="s">
        <v>4689</v>
      </c>
    </row>
    <row r="2518" spans="50:52" hidden="1">
      <c r="AX2518" s="341" t="s">
        <v>4691</v>
      </c>
      <c r="AY2518" s="342" t="s">
        <v>4692</v>
      </c>
      <c r="AZ2518" s="341" t="s">
        <v>4691</v>
      </c>
    </row>
    <row r="2519" spans="50:52" hidden="1">
      <c r="AX2519" s="341" t="s">
        <v>4693</v>
      </c>
      <c r="AY2519" s="342" t="s">
        <v>4694</v>
      </c>
      <c r="AZ2519" s="341" t="s">
        <v>4693</v>
      </c>
    </row>
    <row r="2520" spans="50:52" hidden="1">
      <c r="AX2520" s="341" t="s">
        <v>4695</v>
      </c>
      <c r="AY2520" s="342" t="s">
        <v>4696</v>
      </c>
      <c r="AZ2520" s="341" t="s">
        <v>4695</v>
      </c>
    </row>
    <row r="2521" spans="50:52" hidden="1">
      <c r="AX2521" s="341" t="s">
        <v>4697</v>
      </c>
      <c r="AY2521" s="342" t="s">
        <v>4698</v>
      </c>
      <c r="AZ2521" s="341" t="s">
        <v>4697</v>
      </c>
    </row>
    <row r="2522" spans="50:52" hidden="1">
      <c r="AX2522" s="341" t="s">
        <v>4699</v>
      </c>
      <c r="AY2522" s="342" t="s">
        <v>4700</v>
      </c>
      <c r="AZ2522" s="341" t="s">
        <v>4699</v>
      </c>
    </row>
    <row r="2523" spans="50:52" hidden="1">
      <c r="AX2523" s="341" t="s">
        <v>4701</v>
      </c>
      <c r="AY2523" s="342" t="s">
        <v>4702</v>
      </c>
      <c r="AZ2523" s="341" t="s">
        <v>4701</v>
      </c>
    </row>
    <row r="2524" spans="50:52" hidden="1">
      <c r="AX2524" s="341" t="s">
        <v>4703</v>
      </c>
      <c r="AY2524" s="342" t="s">
        <v>4704</v>
      </c>
      <c r="AZ2524" s="341" t="s">
        <v>4703</v>
      </c>
    </row>
    <row r="2525" spans="50:52" hidden="1">
      <c r="AX2525" s="341" t="s">
        <v>4705</v>
      </c>
      <c r="AY2525" s="342" t="s">
        <v>4706</v>
      </c>
      <c r="AZ2525" s="341" t="s">
        <v>4705</v>
      </c>
    </row>
    <row r="2526" spans="50:52" hidden="1">
      <c r="AX2526" s="341" t="s">
        <v>4707</v>
      </c>
      <c r="AY2526" s="342" t="s">
        <v>4708</v>
      </c>
      <c r="AZ2526" s="341" t="s">
        <v>4707</v>
      </c>
    </row>
    <row r="2527" spans="50:52" hidden="1">
      <c r="AX2527" s="341" t="s">
        <v>4709</v>
      </c>
      <c r="AY2527" s="342" t="s">
        <v>4710</v>
      </c>
      <c r="AZ2527" s="341" t="s">
        <v>4709</v>
      </c>
    </row>
    <row r="2528" spans="50:52" hidden="1">
      <c r="AX2528" s="341" t="s">
        <v>4711</v>
      </c>
      <c r="AY2528" s="342" t="s">
        <v>4712</v>
      </c>
      <c r="AZ2528" s="341" t="s">
        <v>4711</v>
      </c>
    </row>
    <row r="2529" spans="50:52" hidden="1">
      <c r="AX2529" s="341" t="s">
        <v>4713</v>
      </c>
      <c r="AY2529" s="342" t="s">
        <v>4714</v>
      </c>
      <c r="AZ2529" s="341" t="s">
        <v>4713</v>
      </c>
    </row>
    <row r="2530" spans="50:52" hidden="1">
      <c r="AX2530" s="341" t="s">
        <v>4715</v>
      </c>
      <c r="AY2530" s="342" t="s">
        <v>4716</v>
      </c>
      <c r="AZ2530" s="341" t="s">
        <v>4715</v>
      </c>
    </row>
    <row r="2531" spans="50:52" hidden="1">
      <c r="AX2531" s="341" t="s">
        <v>4717</v>
      </c>
      <c r="AY2531" s="342" t="s">
        <v>4718</v>
      </c>
      <c r="AZ2531" s="341" t="s">
        <v>4717</v>
      </c>
    </row>
    <row r="2532" spans="50:52" hidden="1">
      <c r="AX2532" s="341" t="s">
        <v>4719</v>
      </c>
      <c r="AY2532" s="342" t="s">
        <v>4720</v>
      </c>
      <c r="AZ2532" s="341" t="s">
        <v>4719</v>
      </c>
    </row>
    <row r="2533" spans="50:52" hidden="1">
      <c r="AX2533" s="341" t="s">
        <v>4721</v>
      </c>
      <c r="AY2533" s="342" t="s">
        <v>4722</v>
      </c>
      <c r="AZ2533" s="341" t="s">
        <v>4721</v>
      </c>
    </row>
    <row r="2534" spans="50:52" hidden="1">
      <c r="AX2534" s="341" t="s">
        <v>4723</v>
      </c>
      <c r="AY2534" s="342" t="s">
        <v>4724</v>
      </c>
      <c r="AZ2534" s="341" t="s">
        <v>4723</v>
      </c>
    </row>
    <row r="2535" spans="50:52" hidden="1">
      <c r="AX2535" s="341" t="s">
        <v>4725</v>
      </c>
      <c r="AY2535" s="342" t="s">
        <v>4726</v>
      </c>
      <c r="AZ2535" s="341" t="s">
        <v>4725</v>
      </c>
    </row>
    <row r="2536" spans="50:52" hidden="1">
      <c r="AX2536" s="341" t="s">
        <v>4727</v>
      </c>
      <c r="AY2536" s="342" t="s">
        <v>4728</v>
      </c>
      <c r="AZ2536" s="341" t="s">
        <v>4727</v>
      </c>
    </row>
    <row r="2537" spans="50:52" hidden="1">
      <c r="AX2537" s="341" t="s">
        <v>4729</v>
      </c>
      <c r="AY2537" s="342" t="s">
        <v>4730</v>
      </c>
      <c r="AZ2537" s="341" t="s">
        <v>4729</v>
      </c>
    </row>
    <row r="2538" spans="50:52" hidden="1">
      <c r="AX2538" s="341" t="s">
        <v>4731</v>
      </c>
      <c r="AY2538" s="342" t="s">
        <v>4732</v>
      </c>
      <c r="AZ2538" s="341" t="s">
        <v>4731</v>
      </c>
    </row>
    <row r="2539" spans="50:52" hidden="1">
      <c r="AX2539" s="341" t="s">
        <v>4733</v>
      </c>
      <c r="AY2539" s="342" t="s">
        <v>4734</v>
      </c>
      <c r="AZ2539" s="341" t="s">
        <v>4733</v>
      </c>
    </row>
    <row r="2540" spans="50:52" hidden="1">
      <c r="AX2540" s="341" t="s">
        <v>4735</v>
      </c>
      <c r="AY2540" s="342" t="s">
        <v>4736</v>
      </c>
      <c r="AZ2540" s="341" t="s">
        <v>4735</v>
      </c>
    </row>
    <row r="2541" spans="50:52" hidden="1">
      <c r="AX2541" s="341" t="s">
        <v>4737</v>
      </c>
      <c r="AY2541" s="342" t="s">
        <v>4738</v>
      </c>
      <c r="AZ2541" s="341" t="s">
        <v>4737</v>
      </c>
    </row>
    <row r="2542" spans="50:52" hidden="1">
      <c r="AX2542" s="341" t="s">
        <v>4739</v>
      </c>
      <c r="AY2542" s="342" t="s">
        <v>4740</v>
      </c>
      <c r="AZ2542" s="341" t="s">
        <v>4739</v>
      </c>
    </row>
    <row r="2543" spans="50:52" hidden="1">
      <c r="AX2543" s="341" t="s">
        <v>4741</v>
      </c>
      <c r="AY2543" s="342" t="s">
        <v>4742</v>
      </c>
      <c r="AZ2543" s="341" t="s">
        <v>4741</v>
      </c>
    </row>
    <row r="2544" spans="50:52" hidden="1">
      <c r="AX2544" s="341" t="s">
        <v>4743</v>
      </c>
      <c r="AY2544" s="342" t="s">
        <v>4744</v>
      </c>
      <c r="AZ2544" s="341" t="s">
        <v>4743</v>
      </c>
    </row>
    <row r="2545" spans="50:52" hidden="1">
      <c r="AX2545" s="341" t="s">
        <v>4745</v>
      </c>
      <c r="AY2545" s="342" t="s">
        <v>4746</v>
      </c>
      <c r="AZ2545" s="341" t="s">
        <v>4745</v>
      </c>
    </row>
    <row r="2546" spans="50:52" hidden="1">
      <c r="AX2546" s="341" t="s">
        <v>4747</v>
      </c>
      <c r="AY2546" s="342" t="s">
        <v>4748</v>
      </c>
      <c r="AZ2546" s="341" t="s">
        <v>4747</v>
      </c>
    </row>
    <row r="2547" spans="50:52" hidden="1">
      <c r="AX2547" s="341" t="s">
        <v>4749</v>
      </c>
      <c r="AY2547" s="342" t="s">
        <v>4750</v>
      </c>
      <c r="AZ2547" s="341" t="s">
        <v>4749</v>
      </c>
    </row>
    <row r="2548" spans="50:52" hidden="1">
      <c r="AX2548" s="341" t="s">
        <v>4751</v>
      </c>
      <c r="AY2548" s="342" t="s">
        <v>4752</v>
      </c>
      <c r="AZ2548" s="341" t="s">
        <v>4751</v>
      </c>
    </row>
    <row r="2549" spans="50:52" hidden="1">
      <c r="AX2549" s="341" t="s">
        <v>4753</v>
      </c>
      <c r="AY2549" s="342" t="s">
        <v>4754</v>
      </c>
      <c r="AZ2549" s="341" t="s">
        <v>4753</v>
      </c>
    </row>
    <row r="2550" spans="50:52" hidden="1">
      <c r="AX2550" s="341" t="s">
        <v>4755</v>
      </c>
      <c r="AY2550" s="342" t="s">
        <v>4756</v>
      </c>
      <c r="AZ2550" s="341" t="s">
        <v>4755</v>
      </c>
    </row>
    <row r="2551" spans="50:52" hidden="1">
      <c r="AX2551" s="341" t="s">
        <v>4757</v>
      </c>
      <c r="AY2551" s="342" t="s">
        <v>4758</v>
      </c>
      <c r="AZ2551" s="341" t="s">
        <v>4757</v>
      </c>
    </row>
    <row r="2552" spans="50:52" hidden="1">
      <c r="AX2552" s="341" t="s">
        <v>4759</v>
      </c>
      <c r="AY2552" s="342" t="s">
        <v>4760</v>
      </c>
      <c r="AZ2552" s="341" t="s">
        <v>4759</v>
      </c>
    </row>
    <row r="2553" spans="50:52" hidden="1">
      <c r="AX2553" s="341" t="s">
        <v>4761</v>
      </c>
      <c r="AY2553" s="342" t="s">
        <v>4762</v>
      </c>
      <c r="AZ2553" s="341" t="s">
        <v>4761</v>
      </c>
    </row>
    <row r="2554" spans="50:52" hidden="1">
      <c r="AX2554" s="341" t="s">
        <v>4763</v>
      </c>
      <c r="AY2554" s="342" t="s">
        <v>4764</v>
      </c>
      <c r="AZ2554" s="341" t="s">
        <v>4763</v>
      </c>
    </row>
    <row r="2555" spans="50:52" hidden="1">
      <c r="AX2555" s="341" t="s">
        <v>4765</v>
      </c>
      <c r="AY2555" s="342" t="s">
        <v>4766</v>
      </c>
      <c r="AZ2555" s="341" t="s">
        <v>4765</v>
      </c>
    </row>
    <row r="2556" spans="50:52" hidden="1">
      <c r="AX2556" s="341" t="s">
        <v>4767</v>
      </c>
      <c r="AY2556" s="342" t="s">
        <v>4768</v>
      </c>
      <c r="AZ2556" s="341" t="s">
        <v>4767</v>
      </c>
    </row>
    <row r="2557" spans="50:52" hidden="1">
      <c r="AX2557" s="341" t="s">
        <v>4769</v>
      </c>
      <c r="AY2557" s="342" t="s">
        <v>4770</v>
      </c>
      <c r="AZ2557" s="341" t="s">
        <v>4769</v>
      </c>
    </row>
    <row r="2558" spans="50:52" hidden="1">
      <c r="AX2558" s="341" t="s">
        <v>4771</v>
      </c>
      <c r="AY2558" s="345" t="s">
        <v>4772</v>
      </c>
      <c r="AZ2558" s="341" t="s">
        <v>4771</v>
      </c>
    </row>
    <row r="2559" spans="50:52" hidden="1">
      <c r="AX2559" s="341" t="s">
        <v>4773</v>
      </c>
      <c r="AY2559" s="342" t="s">
        <v>4774</v>
      </c>
      <c r="AZ2559" s="341" t="s">
        <v>4773</v>
      </c>
    </row>
    <row r="2560" spans="50:52" hidden="1">
      <c r="AX2560" s="341" t="s">
        <v>4775</v>
      </c>
      <c r="AY2560" s="342" t="s">
        <v>4776</v>
      </c>
      <c r="AZ2560" s="341" t="s">
        <v>4775</v>
      </c>
    </row>
    <row r="2561" spans="50:52" hidden="1">
      <c r="AX2561" s="341" t="s">
        <v>4777</v>
      </c>
      <c r="AY2561" s="342" t="s">
        <v>4778</v>
      </c>
      <c r="AZ2561" s="341" t="s">
        <v>4777</v>
      </c>
    </row>
    <row r="2562" spans="50:52" hidden="1">
      <c r="AX2562" s="341" t="s">
        <v>4779</v>
      </c>
      <c r="AY2562" s="342" t="s">
        <v>4780</v>
      </c>
      <c r="AZ2562" s="341" t="s">
        <v>4779</v>
      </c>
    </row>
    <row r="2563" spans="50:52" hidden="1">
      <c r="AX2563" s="341" t="s">
        <v>4781</v>
      </c>
      <c r="AY2563" s="342" t="s">
        <v>4782</v>
      </c>
      <c r="AZ2563" s="341" t="s">
        <v>4781</v>
      </c>
    </row>
    <row r="2564" spans="50:52" hidden="1">
      <c r="AX2564" s="341" t="s">
        <v>4783</v>
      </c>
      <c r="AY2564" s="342" t="s">
        <v>4784</v>
      </c>
      <c r="AZ2564" s="341" t="s">
        <v>4783</v>
      </c>
    </row>
    <row r="2565" spans="50:52" hidden="1">
      <c r="AX2565" s="341" t="s">
        <v>4785</v>
      </c>
      <c r="AY2565" s="342" t="s">
        <v>4786</v>
      </c>
      <c r="AZ2565" s="341" t="s">
        <v>4785</v>
      </c>
    </row>
    <row r="2566" spans="50:52" hidden="1">
      <c r="AX2566" s="341" t="s">
        <v>4787</v>
      </c>
      <c r="AY2566" s="342" t="s">
        <v>4788</v>
      </c>
      <c r="AZ2566" s="341" t="s">
        <v>4787</v>
      </c>
    </row>
    <row r="2567" spans="50:52" hidden="1">
      <c r="AX2567" s="341" t="s">
        <v>4789</v>
      </c>
      <c r="AY2567" s="342" t="s">
        <v>4790</v>
      </c>
      <c r="AZ2567" s="341" t="s">
        <v>4789</v>
      </c>
    </row>
    <row r="2568" spans="50:52" hidden="1">
      <c r="AX2568" s="341" t="s">
        <v>4791</v>
      </c>
      <c r="AY2568" s="342" t="s">
        <v>4792</v>
      </c>
      <c r="AZ2568" s="341" t="s">
        <v>4791</v>
      </c>
    </row>
    <row r="2569" spans="50:52" hidden="1">
      <c r="AX2569" s="341" t="s">
        <v>4793</v>
      </c>
      <c r="AY2569" s="342" t="s">
        <v>4794</v>
      </c>
      <c r="AZ2569" s="341" t="s">
        <v>4793</v>
      </c>
    </row>
    <row r="2570" spans="50:52" hidden="1">
      <c r="AX2570" s="341" t="s">
        <v>4795</v>
      </c>
      <c r="AY2570" s="342" t="s">
        <v>4796</v>
      </c>
      <c r="AZ2570" s="341" t="s">
        <v>4795</v>
      </c>
    </row>
    <row r="2571" spans="50:52" hidden="1">
      <c r="AX2571" s="341" t="s">
        <v>4797</v>
      </c>
      <c r="AY2571" s="342" t="s">
        <v>4798</v>
      </c>
      <c r="AZ2571" s="341" t="s">
        <v>4797</v>
      </c>
    </row>
    <row r="2572" spans="50:52" hidden="1">
      <c r="AX2572" s="341" t="s">
        <v>4799</v>
      </c>
      <c r="AY2572" s="342" t="s">
        <v>4800</v>
      </c>
      <c r="AZ2572" s="341" t="s">
        <v>4799</v>
      </c>
    </row>
    <row r="2573" spans="50:52" hidden="1">
      <c r="AX2573" s="341" t="s">
        <v>4801</v>
      </c>
      <c r="AY2573" s="342" t="s">
        <v>4802</v>
      </c>
      <c r="AZ2573" s="341" t="s">
        <v>4801</v>
      </c>
    </row>
    <row r="2574" spans="50:52" hidden="1">
      <c r="AX2574" s="341" t="s">
        <v>4803</v>
      </c>
      <c r="AY2574" s="342" t="s">
        <v>4804</v>
      </c>
      <c r="AZ2574" s="341" t="s">
        <v>4803</v>
      </c>
    </row>
    <row r="2575" spans="50:52" hidden="1">
      <c r="AX2575" s="341" t="s">
        <v>4805</v>
      </c>
      <c r="AY2575" s="342" t="s">
        <v>4806</v>
      </c>
      <c r="AZ2575" s="341" t="s">
        <v>4805</v>
      </c>
    </row>
    <row r="2576" spans="50:52" hidden="1">
      <c r="AX2576" s="341" t="s">
        <v>4807</v>
      </c>
      <c r="AY2576" s="342" t="s">
        <v>4808</v>
      </c>
      <c r="AZ2576" s="341" t="s">
        <v>4807</v>
      </c>
    </row>
    <row r="2577" spans="50:52" hidden="1">
      <c r="AX2577" s="341" t="s">
        <v>4809</v>
      </c>
      <c r="AY2577" s="342" t="s">
        <v>4810</v>
      </c>
      <c r="AZ2577" s="341" t="s">
        <v>4809</v>
      </c>
    </row>
    <row r="2578" spans="50:52" hidden="1">
      <c r="AX2578" s="341" t="s">
        <v>4811</v>
      </c>
      <c r="AY2578" s="342" t="s">
        <v>4812</v>
      </c>
      <c r="AZ2578" s="341" t="s">
        <v>4811</v>
      </c>
    </row>
    <row r="2579" spans="50:52" hidden="1">
      <c r="AX2579" s="341" t="s">
        <v>4813</v>
      </c>
      <c r="AY2579" s="342" t="s">
        <v>4814</v>
      </c>
      <c r="AZ2579" s="341" t="s">
        <v>4813</v>
      </c>
    </row>
    <row r="2580" spans="50:52" hidden="1">
      <c r="AX2580" s="341" t="s">
        <v>4815</v>
      </c>
      <c r="AY2580" s="342" t="s">
        <v>4816</v>
      </c>
      <c r="AZ2580" s="341" t="s">
        <v>4815</v>
      </c>
    </row>
    <row r="2581" spans="50:52" hidden="1">
      <c r="AX2581" s="341" t="s">
        <v>4817</v>
      </c>
      <c r="AY2581" s="342" t="s">
        <v>4818</v>
      </c>
      <c r="AZ2581" s="341" t="s">
        <v>4817</v>
      </c>
    </row>
    <row r="2582" spans="50:52" hidden="1">
      <c r="AX2582" s="341" t="s">
        <v>4819</v>
      </c>
      <c r="AY2582" s="342" t="s">
        <v>4820</v>
      </c>
      <c r="AZ2582" s="341" t="s">
        <v>4819</v>
      </c>
    </row>
    <row r="2583" spans="50:52" hidden="1">
      <c r="AX2583" s="341" t="s">
        <v>4821</v>
      </c>
      <c r="AY2583" s="342" t="s">
        <v>4822</v>
      </c>
      <c r="AZ2583" s="341" t="s">
        <v>4821</v>
      </c>
    </row>
    <row r="2584" spans="50:52" hidden="1">
      <c r="AX2584" s="341" t="s">
        <v>4823</v>
      </c>
      <c r="AY2584" s="342" t="s">
        <v>4824</v>
      </c>
      <c r="AZ2584" s="341" t="s">
        <v>4823</v>
      </c>
    </row>
    <row r="2585" spans="50:52" hidden="1">
      <c r="AX2585" s="341" t="s">
        <v>4825</v>
      </c>
      <c r="AY2585" s="342" t="s">
        <v>4826</v>
      </c>
      <c r="AZ2585" s="341" t="s">
        <v>4825</v>
      </c>
    </row>
    <row r="2586" spans="50:52" hidden="1">
      <c r="AX2586" s="341" t="s">
        <v>4827</v>
      </c>
      <c r="AY2586" s="342" t="s">
        <v>4828</v>
      </c>
      <c r="AZ2586" s="341" t="s">
        <v>4827</v>
      </c>
    </row>
    <row r="2587" spans="50:52" hidden="1">
      <c r="AX2587" s="341" t="s">
        <v>4829</v>
      </c>
      <c r="AY2587" s="342" t="s">
        <v>4830</v>
      </c>
      <c r="AZ2587" s="341" t="s">
        <v>4829</v>
      </c>
    </row>
    <row r="2588" spans="50:52" hidden="1">
      <c r="AX2588" s="341" t="s">
        <v>4831</v>
      </c>
      <c r="AY2588" s="342" t="s">
        <v>4832</v>
      </c>
      <c r="AZ2588" s="341" t="s">
        <v>4831</v>
      </c>
    </row>
    <row r="2589" spans="50:52" hidden="1">
      <c r="AX2589" s="341" t="s">
        <v>4833</v>
      </c>
      <c r="AY2589" s="342" t="s">
        <v>4834</v>
      </c>
      <c r="AZ2589" s="341" t="s">
        <v>4833</v>
      </c>
    </row>
    <row r="2590" spans="50:52" hidden="1">
      <c r="AX2590" s="341" t="s">
        <v>4835</v>
      </c>
      <c r="AY2590" s="342" t="s">
        <v>4836</v>
      </c>
      <c r="AZ2590" s="341" t="s">
        <v>4835</v>
      </c>
    </row>
    <row r="2591" spans="50:52" hidden="1">
      <c r="AX2591" s="341" t="s">
        <v>4837</v>
      </c>
      <c r="AY2591" s="342" t="s">
        <v>4838</v>
      </c>
      <c r="AZ2591" s="341" t="s">
        <v>4837</v>
      </c>
    </row>
    <row r="2592" spans="50:52" hidden="1">
      <c r="AX2592" s="341" t="s">
        <v>4839</v>
      </c>
      <c r="AY2592" s="342" t="s">
        <v>4840</v>
      </c>
      <c r="AZ2592" s="341" t="s">
        <v>4839</v>
      </c>
    </row>
    <row r="2593" spans="50:52" hidden="1">
      <c r="AX2593" s="341" t="s">
        <v>4841</v>
      </c>
      <c r="AY2593" s="342" t="s">
        <v>4842</v>
      </c>
      <c r="AZ2593" s="341" t="s">
        <v>4841</v>
      </c>
    </row>
    <row r="2594" spans="50:52" hidden="1">
      <c r="AX2594" s="341" t="s">
        <v>4843</v>
      </c>
      <c r="AY2594" s="342" t="s">
        <v>4844</v>
      </c>
      <c r="AZ2594" s="341" t="s">
        <v>4843</v>
      </c>
    </row>
    <row r="2595" spans="50:52" hidden="1">
      <c r="AX2595" s="341" t="s">
        <v>4845</v>
      </c>
      <c r="AY2595" s="342" t="s">
        <v>4846</v>
      </c>
      <c r="AZ2595" s="341" t="s">
        <v>4845</v>
      </c>
    </row>
    <row r="2596" spans="50:52" hidden="1">
      <c r="AX2596" s="341" t="s">
        <v>4847</v>
      </c>
      <c r="AY2596" s="342" t="s">
        <v>4848</v>
      </c>
      <c r="AZ2596" s="341" t="s">
        <v>4847</v>
      </c>
    </row>
    <row r="2597" spans="50:52" hidden="1">
      <c r="AX2597" s="341" t="s">
        <v>4849</v>
      </c>
      <c r="AY2597" s="342" t="s">
        <v>4850</v>
      </c>
      <c r="AZ2597" s="341" t="s">
        <v>4849</v>
      </c>
    </row>
    <row r="2598" spans="50:52" hidden="1">
      <c r="AX2598" s="341" t="s">
        <v>4851</v>
      </c>
      <c r="AY2598" s="342" t="s">
        <v>4852</v>
      </c>
      <c r="AZ2598" s="341" t="s">
        <v>4851</v>
      </c>
    </row>
    <row r="2599" spans="50:52" hidden="1">
      <c r="AX2599" s="341" t="s">
        <v>4853</v>
      </c>
      <c r="AY2599" s="342" t="s">
        <v>4854</v>
      </c>
      <c r="AZ2599" s="341" t="s">
        <v>4853</v>
      </c>
    </row>
  </sheetData>
  <mergeCells count="2200">
    <mergeCell ref="AN8:AQ8"/>
    <mergeCell ref="AS8:AU8"/>
    <mergeCell ref="AW8:AY8"/>
    <mergeCell ref="AN11:AQ11"/>
    <mergeCell ref="AS11:AT11"/>
    <mergeCell ref="AW11:AY11"/>
    <mergeCell ref="AN24:AQ24"/>
    <mergeCell ref="AN28:AQ28"/>
    <mergeCell ref="AN23:AY23"/>
    <mergeCell ref="AR24:AY24"/>
    <mergeCell ref="AR28:AY28"/>
    <mergeCell ref="L150:W151"/>
    <mergeCell ref="X150:Z151"/>
    <mergeCell ref="AA150:AD151"/>
    <mergeCell ref="L617:N617"/>
    <mergeCell ref="Y617:AL617"/>
    <mergeCell ref="W615:AL615"/>
    <mergeCell ref="P612:AL612"/>
    <mergeCell ref="L608:S608"/>
    <mergeCell ref="T608:AL608"/>
    <mergeCell ref="L526:O526"/>
    <mergeCell ref="P526:AL526"/>
    <mergeCell ref="L534:O534"/>
    <mergeCell ref="P534:AL534"/>
    <mergeCell ref="L542:O542"/>
    <mergeCell ref="P542:AL542"/>
    <mergeCell ref="L550:O550"/>
    <mergeCell ref="P550:AL550"/>
    <mergeCell ref="L558:O558"/>
    <mergeCell ref="P558:AL558"/>
    <mergeCell ref="L566:O566"/>
    <mergeCell ref="P566:AL566"/>
    <mergeCell ref="U530:V530"/>
    <mergeCell ref="X530:AL530"/>
    <mergeCell ref="U522:V522"/>
    <mergeCell ref="X522:AL522"/>
    <mergeCell ref="L493:O493"/>
    <mergeCell ref="P493:AL493"/>
    <mergeCell ref="L509:O509"/>
    <mergeCell ref="P509:AL509"/>
    <mergeCell ref="L496:S496"/>
    <mergeCell ref="T496:AL496"/>
    <mergeCell ref="L497:N497"/>
    <mergeCell ref="Y497:AL497"/>
    <mergeCell ref="L495:O495"/>
    <mergeCell ref="Q495:T495"/>
    <mergeCell ref="U495:V495"/>
    <mergeCell ref="W495:AL495"/>
    <mergeCell ref="L494:O494"/>
    <mergeCell ref="L512:S512"/>
    <mergeCell ref="T512:AL512"/>
    <mergeCell ref="P494:AL494"/>
    <mergeCell ref="L502:O502"/>
    <mergeCell ref="P502:AL502"/>
    <mergeCell ref="L510:O510"/>
    <mergeCell ref="P510:AL510"/>
    <mergeCell ref="L518:O518"/>
    <mergeCell ref="P518:AL518"/>
    <mergeCell ref="O506:P506"/>
    <mergeCell ref="R506:S506"/>
    <mergeCell ref="U498:V498"/>
    <mergeCell ref="X498:AL498"/>
    <mergeCell ref="L513:N513"/>
    <mergeCell ref="Y513:AL513"/>
    <mergeCell ref="X482:AL482"/>
    <mergeCell ref="L213:AL213"/>
    <mergeCell ref="L589:O589"/>
    <mergeCell ref="V158:AL158"/>
    <mergeCell ref="V169:AL169"/>
    <mergeCell ref="V112:AL112"/>
    <mergeCell ref="B592:E599"/>
    <mergeCell ref="B600:E607"/>
    <mergeCell ref="B608:E615"/>
    <mergeCell ref="B616:E623"/>
    <mergeCell ref="B368:E378"/>
    <mergeCell ref="B381:E391"/>
    <mergeCell ref="F391:K391"/>
    <mergeCell ref="F416:K416"/>
    <mergeCell ref="B395:E404"/>
    <mergeCell ref="B407:E416"/>
    <mergeCell ref="B419:E428"/>
    <mergeCell ref="B432:E439"/>
    <mergeCell ref="B440:E447"/>
    <mergeCell ref="B448:E455"/>
    <mergeCell ref="B456:E463"/>
    <mergeCell ref="B464:E471"/>
    <mergeCell ref="B472:E479"/>
    <mergeCell ref="B480:E487"/>
    <mergeCell ref="B488:E495"/>
    <mergeCell ref="Q615:T615"/>
    <mergeCell ref="U615:V615"/>
    <mergeCell ref="F314:K315"/>
    <mergeCell ref="P603:AL603"/>
    <mergeCell ref="X586:AL586"/>
    <mergeCell ref="L587:O587"/>
    <mergeCell ref="P587:AL587"/>
    <mergeCell ref="B496:E503"/>
    <mergeCell ref="B504:E511"/>
    <mergeCell ref="B512:E519"/>
    <mergeCell ref="B520:E527"/>
    <mergeCell ref="B528:E535"/>
    <mergeCell ref="B536:E543"/>
    <mergeCell ref="B544:E551"/>
    <mergeCell ref="B552:E559"/>
    <mergeCell ref="B560:E567"/>
    <mergeCell ref="B568:E575"/>
    <mergeCell ref="B576:E583"/>
    <mergeCell ref="B584:E591"/>
    <mergeCell ref="F512:K513"/>
    <mergeCell ref="F507:K507"/>
    <mergeCell ref="F480:K481"/>
    <mergeCell ref="F325:K325"/>
    <mergeCell ref="F282:K282"/>
    <mergeCell ref="F557:K557"/>
    <mergeCell ref="F563:K563"/>
    <mergeCell ref="F549:K549"/>
    <mergeCell ref="F482:K482"/>
    <mergeCell ref="F316:K316"/>
    <mergeCell ref="F576:K577"/>
    <mergeCell ref="F496:K497"/>
    <mergeCell ref="F494:K495"/>
    <mergeCell ref="F448:K449"/>
    <mergeCell ref="F518:K519"/>
    <mergeCell ref="F587:K587"/>
    <mergeCell ref="F590:K591"/>
    <mergeCell ref="F586:K586"/>
    <mergeCell ref="F578:K578"/>
    <mergeCell ref="F571:K571"/>
    <mergeCell ref="B8:B12"/>
    <mergeCell ref="B273:E281"/>
    <mergeCell ref="B282:E290"/>
    <mergeCell ref="B291:E299"/>
    <mergeCell ref="B300:E308"/>
    <mergeCell ref="B309:E317"/>
    <mergeCell ref="B152:E162"/>
    <mergeCell ref="B163:E173"/>
    <mergeCell ref="B174:E184"/>
    <mergeCell ref="B185:E195"/>
    <mergeCell ref="B196:E206"/>
    <mergeCell ref="B319:E329"/>
    <mergeCell ref="B330:E340"/>
    <mergeCell ref="B342:E352"/>
    <mergeCell ref="B355:E365"/>
    <mergeCell ref="F365:K365"/>
    <mergeCell ref="F493:K493"/>
    <mergeCell ref="F397:K397"/>
    <mergeCell ref="F472:K473"/>
    <mergeCell ref="F468:K468"/>
    <mergeCell ref="F456:K457"/>
    <mergeCell ref="F452:K452"/>
    <mergeCell ref="F438:K439"/>
    <mergeCell ref="F388:K390"/>
    <mergeCell ref="F347:K347"/>
    <mergeCell ref="F190:K190"/>
    <mergeCell ref="C12:K12"/>
    <mergeCell ref="B150:E151"/>
    <mergeCell ref="F150:K151"/>
    <mergeCell ref="F100:AL100"/>
    <mergeCell ref="F296:K297"/>
    <mergeCell ref="F101:K101"/>
    <mergeCell ref="L101:U101"/>
    <mergeCell ref="L601:N601"/>
    <mergeCell ref="Y601:AL601"/>
    <mergeCell ref="F602:K602"/>
    <mergeCell ref="L602:N602"/>
    <mergeCell ref="L609:N609"/>
    <mergeCell ref="Y609:AL609"/>
    <mergeCell ref="F610:K610"/>
    <mergeCell ref="L610:N610"/>
    <mergeCell ref="O610:P610"/>
    <mergeCell ref="R610:S610"/>
    <mergeCell ref="U610:V610"/>
    <mergeCell ref="X610:AL610"/>
    <mergeCell ref="F612:K612"/>
    <mergeCell ref="F618:K618"/>
    <mergeCell ref="L618:N618"/>
    <mergeCell ref="L599:O599"/>
    <mergeCell ref="Q599:T599"/>
    <mergeCell ref="U599:V599"/>
    <mergeCell ref="W599:AL599"/>
    <mergeCell ref="F605:K605"/>
    <mergeCell ref="L605:O605"/>
    <mergeCell ref="P605:AL605"/>
    <mergeCell ref="F606:K607"/>
    <mergeCell ref="L607:O607"/>
    <mergeCell ref="Q607:T607"/>
    <mergeCell ref="U607:V607"/>
    <mergeCell ref="W607:AL607"/>
    <mergeCell ref="U602:V602"/>
    <mergeCell ref="X602:AL602"/>
    <mergeCell ref="F603:K603"/>
    <mergeCell ref="F604:K604"/>
    <mergeCell ref="L622:O622"/>
    <mergeCell ref="P622:AL622"/>
    <mergeCell ref="F613:K613"/>
    <mergeCell ref="F616:K617"/>
    <mergeCell ref="L611:O611"/>
    <mergeCell ref="P611:AL611"/>
    <mergeCell ref="L615:O615"/>
    <mergeCell ref="AH624:AL624"/>
    <mergeCell ref="F621:K621"/>
    <mergeCell ref="L621:O621"/>
    <mergeCell ref="P621:AL621"/>
    <mergeCell ref="F622:K623"/>
    <mergeCell ref="L623:O623"/>
    <mergeCell ref="Q623:T623"/>
    <mergeCell ref="U623:V623"/>
    <mergeCell ref="W623:AL623"/>
    <mergeCell ref="U618:V618"/>
    <mergeCell ref="X618:AL618"/>
    <mergeCell ref="F619:K619"/>
    <mergeCell ref="L619:O619"/>
    <mergeCell ref="P619:AL619"/>
    <mergeCell ref="F620:K620"/>
    <mergeCell ref="L620:O620"/>
    <mergeCell ref="P620:AL620"/>
    <mergeCell ref="O618:P618"/>
    <mergeCell ref="R618:S618"/>
    <mergeCell ref="L616:S616"/>
    <mergeCell ref="T616:AL616"/>
    <mergeCell ref="F611:K611"/>
    <mergeCell ref="L612:O612"/>
    <mergeCell ref="F608:K609"/>
    <mergeCell ref="L606:O606"/>
    <mergeCell ref="P606:AL606"/>
    <mergeCell ref="L614:O614"/>
    <mergeCell ref="P614:AL614"/>
    <mergeCell ref="L604:O604"/>
    <mergeCell ref="P604:AL604"/>
    <mergeCell ref="L613:O613"/>
    <mergeCell ref="P613:AL613"/>
    <mergeCell ref="F614:K615"/>
    <mergeCell ref="T600:AL600"/>
    <mergeCell ref="F592:K593"/>
    <mergeCell ref="L592:S592"/>
    <mergeCell ref="T592:AL592"/>
    <mergeCell ref="L593:N593"/>
    <mergeCell ref="Y593:AL593"/>
    <mergeCell ref="F594:K594"/>
    <mergeCell ref="L594:N594"/>
    <mergeCell ref="O594:P594"/>
    <mergeCell ref="R594:S594"/>
    <mergeCell ref="O602:P602"/>
    <mergeCell ref="R602:S602"/>
    <mergeCell ref="F597:K597"/>
    <mergeCell ref="L597:O597"/>
    <mergeCell ref="P597:AL597"/>
    <mergeCell ref="F598:K599"/>
    <mergeCell ref="L603:O603"/>
    <mergeCell ref="U594:V594"/>
    <mergeCell ref="X594:AL594"/>
    <mergeCell ref="L591:O591"/>
    <mergeCell ref="Q591:T591"/>
    <mergeCell ref="U591:V591"/>
    <mergeCell ref="W591:AL591"/>
    <mergeCell ref="L598:O598"/>
    <mergeCell ref="P598:AL598"/>
    <mergeCell ref="F595:K595"/>
    <mergeCell ref="L595:O595"/>
    <mergeCell ref="P595:AL595"/>
    <mergeCell ref="F596:K596"/>
    <mergeCell ref="L596:O596"/>
    <mergeCell ref="P596:AL596"/>
    <mergeCell ref="F600:K601"/>
    <mergeCell ref="L600:S600"/>
    <mergeCell ref="F589:K589"/>
    <mergeCell ref="F588:K588"/>
    <mergeCell ref="L588:O588"/>
    <mergeCell ref="P588:AL588"/>
    <mergeCell ref="P589:AL589"/>
    <mergeCell ref="L590:O590"/>
    <mergeCell ref="P590:AL590"/>
    <mergeCell ref="L586:N586"/>
    <mergeCell ref="O586:P586"/>
    <mergeCell ref="R586:S586"/>
    <mergeCell ref="P581:AL581"/>
    <mergeCell ref="F582:K583"/>
    <mergeCell ref="L583:O583"/>
    <mergeCell ref="Q583:T583"/>
    <mergeCell ref="U583:V583"/>
    <mergeCell ref="W583:AL583"/>
    <mergeCell ref="F584:K585"/>
    <mergeCell ref="L584:S584"/>
    <mergeCell ref="T584:AL584"/>
    <mergeCell ref="L585:N585"/>
    <mergeCell ref="Y585:AL585"/>
    <mergeCell ref="F581:K581"/>
    <mergeCell ref="L581:O581"/>
    <mergeCell ref="L582:O582"/>
    <mergeCell ref="P582:AL582"/>
    <mergeCell ref="U586:V586"/>
    <mergeCell ref="L578:N578"/>
    <mergeCell ref="O578:P578"/>
    <mergeCell ref="R578:S578"/>
    <mergeCell ref="U578:V578"/>
    <mergeCell ref="X578:AL578"/>
    <mergeCell ref="F579:K579"/>
    <mergeCell ref="L579:O579"/>
    <mergeCell ref="P579:AL579"/>
    <mergeCell ref="F580:K580"/>
    <mergeCell ref="L580:O580"/>
    <mergeCell ref="P580:AL580"/>
    <mergeCell ref="L573:O573"/>
    <mergeCell ref="P573:AL573"/>
    <mergeCell ref="F574:K575"/>
    <mergeCell ref="L575:O575"/>
    <mergeCell ref="Q575:T575"/>
    <mergeCell ref="U575:V575"/>
    <mergeCell ref="W575:AL575"/>
    <mergeCell ref="F573:K573"/>
    <mergeCell ref="L576:S576"/>
    <mergeCell ref="T576:AL576"/>
    <mergeCell ref="L577:N577"/>
    <mergeCell ref="Y577:AL577"/>
    <mergeCell ref="L574:O574"/>
    <mergeCell ref="P574:AL574"/>
    <mergeCell ref="L571:O571"/>
    <mergeCell ref="P571:AL571"/>
    <mergeCell ref="F572:K572"/>
    <mergeCell ref="L572:O572"/>
    <mergeCell ref="P572:AL572"/>
    <mergeCell ref="L564:O564"/>
    <mergeCell ref="P564:AL564"/>
    <mergeCell ref="F560:K561"/>
    <mergeCell ref="L560:S560"/>
    <mergeCell ref="T560:AL560"/>
    <mergeCell ref="L561:N561"/>
    <mergeCell ref="Y561:AL561"/>
    <mergeCell ref="F562:K562"/>
    <mergeCell ref="L562:N562"/>
    <mergeCell ref="O562:P562"/>
    <mergeCell ref="R562:S562"/>
    <mergeCell ref="O570:P570"/>
    <mergeCell ref="R570:S570"/>
    <mergeCell ref="F565:K565"/>
    <mergeCell ref="L565:O565"/>
    <mergeCell ref="P565:AL565"/>
    <mergeCell ref="F566:K567"/>
    <mergeCell ref="L567:O567"/>
    <mergeCell ref="Q567:T567"/>
    <mergeCell ref="U567:V567"/>
    <mergeCell ref="W567:AL567"/>
    <mergeCell ref="F568:K569"/>
    <mergeCell ref="L568:S568"/>
    <mergeCell ref="T568:AL568"/>
    <mergeCell ref="L569:N569"/>
    <mergeCell ref="Y569:AL569"/>
    <mergeCell ref="F570:K570"/>
    <mergeCell ref="L570:N570"/>
    <mergeCell ref="U562:V562"/>
    <mergeCell ref="X562:AL562"/>
    <mergeCell ref="L563:O563"/>
    <mergeCell ref="P563:AL563"/>
    <mergeCell ref="L557:O557"/>
    <mergeCell ref="P557:AL557"/>
    <mergeCell ref="F558:K559"/>
    <mergeCell ref="L559:O559"/>
    <mergeCell ref="Q559:T559"/>
    <mergeCell ref="U559:V559"/>
    <mergeCell ref="W559:AL559"/>
    <mergeCell ref="U554:V554"/>
    <mergeCell ref="X554:AL554"/>
    <mergeCell ref="F555:K555"/>
    <mergeCell ref="L555:O555"/>
    <mergeCell ref="P555:AL555"/>
    <mergeCell ref="F556:K556"/>
    <mergeCell ref="L556:O556"/>
    <mergeCell ref="P556:AL556"/>
    <mergeCell ref="F554:K554"/>
    <mergeCell ref="L554:N554"/>
    <mergeCell ref="O554:P554"/>
    <mergeCell ref="R554:S554"/>
    <mergeCell ref="U570:V570"/>
    <mergeCell ref="X570:AL570"/>
    <mergeCell ref="F564:K564"/>
    <mergeCell ref="F550:K551"/>
    <mergeCell ref="L551:O551"/>
    <mergeCell ref="Q551:T551"/>
    <mergeCell ref="U551:V551"/>
    <mergeCell ref="W551:AL551"/>
    <mergeCell ref="F552:K553"/>
    <mergeCell ref="L552:S552"/>
    <mergeCell ref="T552:AL552"/>
    <mergeCell ref="L553:N553"/>
    <mergeCell ref="Y553:AL553"/>
    <mergeCell ref="F544:K545"/>
    <mergeCell ref="L544:S544"/>
    <mergeCell ref="T544:AL544"/>
    <mergeCell ref="L545:N545"/>
    <mergeCell ref="Y545:AL545"/>
    <mergeCell ref="F546:K546"/>
    <mergeCell ref="L546:N546"/>
    <mergeCell ref="O546:P546"/>
    <mergeCell ref="R546:S546"/>
    <mergeCell ref="U546:V546"/>
    <mergeCell ref="X546:AL546"/>
    <mergeCell ref="F547:K547"/>
    <mergeCell ref="L547:O547"/>
    <mergeCell ref="P547:AL547"/>
    <mergeCell ref="F548:K548"/>
    <mergeCell ref="L548:O548"/>
    <mergeCell ref="P548:AL548"/>
    <mergeCell ref="L549:O549"/>
    <mergeCell ref="P549:AL549"/>
    <mergeCell ref="F533:K533"/>
    <mergeCell ref="L533:O533"/>
    <mergeCell ref="P533:AL533"/>
    <mergeCell ref="F534:K535"/>
    <mergeCell ref="L535:O535"/>
    <mergeCell ref="Q535:T535"/>
    <mergeCell ref="U535:V535"/>
    <mergeCell ref="W535:AL535"/>
    <mergeCell ref="F541:K541"/>
    <mergeCell ref="L541:O541"/>
    <mergeCell ref="P541:AL541"/>
    <mergeCell ref="F542:K543"/>
    <mergeCell ref="L543:O543"/>
    <mergeCell ref="Q543:T543"/>
    <mergeCell ref="U543:V543"/>
    <mergeCell ref="W543:AL543"/>
    <mergeCell ref="U538:V538"/>
    <mergeCell ref="X538:AL538"/>
    <mergeCell ref="F539:K539"/>
    <mergeCell ref="L539:O539"/>
    <mergeCell ref="P539:AL539"/>
    <mergeCell ref="F540:K540"/>
    <mergeCell ref="L540:O540"/>
    <mergeCell ref="P540:AL540"/>
    <mergeCell ref="F536:K537"/>
    <mergeCell ref="L536:S536"/>
    <mergeCell ref="T536:AL536"/>
    <mergeCell ref="L537:N537"/>
    <mergeCell ref="Y537:AL537"/>
    <mergeCell ref="F538:K538"/>
    <mergeCell ref="O538:P538"/>
    <mergeCell ref="R538:S538"/>
    <mergeCell ref="F531:K531"/>
    <mergeCell ref="L531:O531"/>
    <mergeCell ref="P531:AL531"/>
    <mergeCell ref="F532:K532"/>
    <mergeCell ref="L532:O532"/>
    <mergeCell ref="P532:AL532"/>
    <mergeCell ref="F528:K529"/>
    <mergeCell ref="L528:S528"/>
    <mergeCell ref="T528:AL528"/>
    <mergeCell ref="L529:N529"/>
    <mergeCell ref="Y529:AL529"/>
    <mergeCell ref="F530:K530"/>
    <mergeCell ref="L530:N530"/>
    <mergeCell ref="O530:P530"/>
    <mergeCell ref="R530:S530"/>
    <mergeCell ref="L538:N538"/>
    <mergeCell ref="U514:V514"/>
    <mergeCell ref="X514:AL514"/>
    <mergeCell ref="F515:K515"/>
    <mergeCell ref="L515:O515"/>
    <mergeCell ref="P515:AL515"/>
    <mergeCell ref="F516:K516"/>
    <mergeCell ref="L516:O516"/>
    <mergeCell ref="P516:AL516"/>
    <mergeCell ref="F525:K525"/>
    <mergeCell ref="L525:O525"/>
    <mergeCell ref="P525:AL525"/>
    <mergeCell ref="F526:K527"/>
    <mergeCell ref="L527:O527"/>
    <mergeCell ref="Q527:T527"/>
    <mergeCell ref="U527:V527"/>
    <mergeCell ref="W527:AL527"/>
    <mergeCell ref="F523:K523"/>
    <mergeCell ref="L523:O523"/>
    <mergeCell ref="P523:AL523"/>
    <mergeCell ref="F524:K524"/>
    <mergeCell ref="L524:O524"/>
    <mergeCell ref="P524:AL524"/>
    <mergeCell ref="F522:K522"/>
    <mergeCell ref="L522:N522"/>
    <mergeCell ref="O522:P522"/>
    <mergeCell ref="R522:S522"/>
    <mergeCell ref="F517:K517"/>
    <mergeCell ref="L517:O517"/>
    <mergeCell ref="P517:AL517"/>
    <mergeCell ref="L519:O519"/>
    <mergeCell ref="Q519:T519"/>
    <mergeCell ref="U519:V519"/>
    <mergeCell ref="W519:AL519"/>
    <mergeCell ref="F520:K521"/>
    <mergeCell ref="L520:S520"/>
    <mergeCell ref="T520:AL520"/>
    <mergeCell ref="L521:N521"/>
    <mergeCell ref="Y521:AL521"/>
    <mergeCell ref="F514:K514"/>
    <mergeCell ref="L514:N514"/>
    <mergeCell ref="O514:P514"/>
    <mergeCell ref="R514:S514"/>
    <mergeCell ref="F510:K511"/>
    <mergeCell ref="L511:O511"/>
    <mergeCell ref="Q511:T511"/>
    <mergeCell ref="U511:V511"/>
    <mergeCell ref="W511:AL511"/>
    <mergeCell ref="U506:V506"/>
    <mergeCell ref="X506:AL506"/>
    <mergeCell ref="L507:O507"/>
    <mergeCell ref="P507:AL507"/>
    <mergeCell ref="F508:K508"/>
    <mergeCell ref="L508:O508"/>
    <mergeCell ref="P508:AL508"/>
    <mergeCell ref="F506:K506"/>
    <mergeCell ref="L506:N506"/>
    <mergeCell ref="F509:K509"/>
    <mergeCell ref="F499:K499"/>
    <mergeCell ref="L499:O499"/>
    <mergeCell ref="P499:AL499"/>
    <mergeCell ref="F500:K500"/>
    <mergeCell ref="L500:O500"/>
    <mergeCell ref="P500:AL500"/>
    <mergeCell ref="F498:K498"/>
    <mergeCell ref="L498:N498"/>
    <mergeCell ref="O498:P498"/>
    <mergeCell ref="R498:S498"/>
    <mergeCell ref="F504:K505"/>
    <mergeCell ref="L504:S504"/>
    <mergeCell ref="T504:AL504"/>
    <mergeCell ref="L505:N505"/>
    <mergeCell ref="Y505:AL505"/>
    <mergeCell ref="F501:K501"/>
    <mergeCell ref="L501:O501"/>
    <mergeCell ref="P501:AL501"/>
    <mergeCell ref="F502:K503"/>
    <mergeCell ref="L503:O503"/>
    <mergeCell ref="Q503:T503"/>
    <mergeCell ref="U503:V503"/>
    <mergeCell ref="W503:AL503"/>
    <mergeCell ref="F491:K491"/>
    <mergeCell ref="L491:O491"/>
    <mergeCell ref="P491:AL491"/>
    <mergeCell ref="F492:K492"/>
    <mergeCell ref="L492:O492"/>
    <mergeCell ref="P492:AL492"/>
    <mergeCell ref="F490:K490"/>
    <mergeCell ref="L490:N490"/>
    <mergeCell ref="O490:P490"/>
    <mergeCell ref="R490:S490"/>
    <mergeCell ref="F485:K485"/>
    <mergeCell ref="L485:O485"/>
    <mergeCell ref="P485:AL485"/>
    <mergeCell ref="F486:K487"/>
    <mergeCell ref="L487:O487"/>
    <mergeCell ref="Q487:T487"/>
    <mergeCell ref="U487:V487"/>
    <mergeCell ref="W487:AL487"/>
    <mergeCell ref="F488:K489"/>
    <mergeCell ref="L488:S488"/>
    <mergeCell ref="T488:AL488"/>
    <mergeCell ref="L489:N489"/>
    <mergeCell ref="Y489:AL489"/>
    <mergeCell ref="L486:O486"/>
    <mergeCell ref="P486:AL486"/>
    <mergeCell ref="U490:V490"/>
    <mergeCell ref="X490:AL490"/>
    <mergeCell ref="F483:K483"/>
    <mergeCell ref="L483:O483"/>
    <mergeCell ref="P483:AL483"/>
    <mergeCell ref="F484:K484"/>
    <mergeCell ref="L484:O484"/>
    <mergeCell ref="P484:AL484"/>
    <mergeCell ref="F477:K477"/>
    <mergeCell ref="L477:O477"/>
    <mergeCell ref="P477:AL477"/>
    <mergeCell ref="F478:K479"/>
    <mergeCell ref="L479:O479"/>
    <mergeCell ref="Q479:T479"/>
    <mergeCell ref="U479:V479"/>
    <mergeCell ref="W479:AL479"/>
    <mergeCell ref="L478:O478"/>
    <mergeCell ref="P478:AL478"/>
    <mergeCell ref="U474:V474"/>
    <mergeCell ref="X474:AL474"/>
    <mergeCell ref="F475:K475"/>
    <mergeCell ref="L475:O475"/>
    <mergeCell ref="P475:AL475"/>
    <mergeCell ref="F476:K476"/>
    <mergeCell ref="L476:O476"/>
    <mergeCell ref="P476:AL476"/>
    <mergeCell ref="Y481:AL481"/>
    <mergeCell ref="L480:S480"/>
    <mergeCell ref="T480:AL480"/>
    <mergeCell ref="L481:N481"/>
    <mergeCell ref="L482:N482"/>
    <mergeCell ref="O482:P482"/>
    <mergeCell ref="R482:S482"/>
    <mergeCell ref="U482:V482"/>
    <mergeCell ref="L472:S472"/>
    <mergeCell ref="T472:AL472"/>
    <mergeCell ref="L473:N473"/>
    <mergeCell ref="Y473:AL473"/>
    <mergeCell ref="F474:K474"/>
    <mergeCell ref="L474:N474"/>
    <mergeCell ref="O474:P474"/>
    <mergeCell ref="R474:S474"/>
    <mergeCell ref="P468:AL468"/>
    <mergeCell ref="F469:K469"/>
    <mergeCell ref="L469:O469"/>
    <mergeCell ref="P469:AL469"/>
    <mergeCell ref="F470:K471"/>
    <mergeCell ref="L471:O471"/>
    <mergeCell ref="L470:O470"/>
    <mergeCell ref="P470:AL470"/>
    <mergeCell ref="Q471:T471"/>
    <mergeCell ref="U471:V471"/>
    <mergeCell ref="W471:AL471"/>
    <mergeCell ref="L468:O468"/>
    <mergeCell ref="R466:S466"/>
    <mergeCell ref="U466:V466"/>
    <mergeCell ref="X466:AL466"/>
    <mergeCell ref="F467:K467"/>
    <mergeCell ref="L467:O467"/>
    <mergeCell ref="P467:AL467"/>
    <mergeCell ref="W463:AL463"/>
    <mergeCell ref="F464:K465"/>
    <mergeCell ref="L464:S464"/>
    <mergeCell ref="T464:AL464"/>
    <mergeCell ref="L465:N465"/>
    <mergeCell ref="Y465:AL465"/>
    <mergeCell ref="F466:K466"/>
    <mergeCell ref="L466:N466"/>
    <mergeCell ref="O466:P466"/>
    <mergeCell ref="L456:S456"/>
    <mergeCell ref="T456:AL456"/>
    <mergeCell ref="L457:N457"/>
    <mergeCell ref="Y457:AL457"/>
    <mergeCell ref="L462:O462"/>
    <mergeCell ref="P462:AL462"/>
    <mergeCell ref="X450:AL450"/>
    <mergeCell ref="F451:K451"/>
    <mergeCell ref="L451:O451"/>
    <mergeCell ref="P451:AL451"/>
    <mergeCell ref="F461:K461"/>
    <mergeCell ref="L461:O461"/>
    <mergeCell ref="P461:Z461"/>
    <mergeCell ref="AA461:AL461"/>
    <mergeCell ref="F462:K463"/>
    <mergeCell ref="L463:O463"/>
    <mergeCell ref="Q463:T463"/>
    <mergeCell ref="U463:V463"/>
    <mergeCell ref="U458:V458"/>
    <mergeCell ref="X458:AL458"/>
    <mergeCell ref="F459:K459"/>
    <mergeCell ref="L459:O459"/>
    <mergeCell ref="P459:AL459"/>
    <mergeCell ref="F460:K460"/>
    <mergeCell ref="L460:O460"/>
    <mergeCell ref="P460:Z460"/>
    <mergeCell ref="AA460:AL460"/>
    <mergeCell ref="F458:K458"/>
    <mergeCell ref="L458:N458"/>
    <mergeCell ref="O458:P458"/>
    <mergeCell ref="R458:S458"/>
    <mergeCell ref="L454:O454"/>
    <mergeCell ref="P454:AL454"/>
    <mergeCell ref="L448:S448"/>
    <mergeCell ref="T448:AL448"/>
    <mergeCell ref="L449:N449"/>
    <mergeCell ref="Y449:AL449"/>
    <mergeCell ref="F450:K450"/>
    <mergeCell ref="L450:N450"/>
    <mergeCell ref="O450:P450"/>
    <mergeCell ref="F445:K445"/>
    <mergeCell ref="L445:O445"/>
    <mergeCell ref="P445:Z445"/>
    <mergeCell ref="AA445:AL445"/>
    <mergeCell ref="F446:K447"/>
    <mergeCell ref="L447:O447"/>
    <mergeCell ref="Q447:T447"/>
    <mergeCell ref="U447:V447"/>
    <mergeCell ref="F454:K455"/>
    <mergeCell ref="L455:O455"/>
    <mergeCell ref="Q455:T455"/>
    <mergeCell ref="U455:V455"/>
    <mergeCell ref="W455:AL455"/>
    <mergeCell ref="L452:O452"/>
    <mergeCell ref="P452:Z452"/>
    <mergeCell ref="AA452:AL452"/>
    <mergeCell ref="F453:K453"/>
    <mergeCell ref="L453:O453"/>
    <mergeCell ref="W447:AL447"/>
    <mergeCell ref="L446:O446"/>
    <mergeCell ref="P446:AL446"/>
    <mergeCell ref="P453:Z453"/>
    <mergeCell ref="AA453:AL453"/>
    <mergeCell ref="R450:S450"/>
    <mergeCell ref="U450:V450"/>
    <mergeCell ref="U442:V442"/>
    <mergeCell ref="X442:AL442"/>
    <mergeCell ref="F443:K443"/>
    <mergeCell ref="L443:O443"/>
    <mergeCell ref="P443:AL443"/>
    <mergeCell ref="F444:K444"/>
    <mergeCell ref="L444:O444"/>
    <mergeCell ref="P444:Z444"/>
    <mergeCell ref="AA444:AL444"/>
    <mergeCell ref="F440:K441"/>
    <mergeCell ref="L440:S440"/>
    <mergeCell ref="T440:AL440"/>
    <mergeCell ref="L441:N441"/>
    <mergeCell ref="Y441:AL441"/>
    <mergeCell ref="F442:K442"/>
    <mergeCell ref="L442:N442"/>
    <mergeCell ref="O442:P442"/>
    <mergeCell ref="R442:S442"/>
    <mergeCell ref="L439:O439"/>
    <mergeCell ref="Q439:T439"/>
    <mergeCell ref="U439:V439"/>
    <mergeCell ref="W439:AL439"/>
    <mergeCell ref="F436:K436"/>
    <mergeCell ref="L436:O436"/>
    <mergeCell ref="P436:Z436"/>
    <mergeCell ref="AA436:AL436"/>
    <mergeCell ref="F437:K437"/>
    <mergeCell ref="L437:O437"/>
    <mergeCell ref="P437:Z437"/>
    <mergeCell ref="AA437:AL437"/>
    <mergeCell ref="O434:P434"/>
    <mergeCell ref="R434:S434"/>
    <mergeCell ref="U434:V434"/>
    <mergeCell ref="X434:AL434"/>
    <mergeCell ref="F435:K435"/>
    <mergeCell ref="L435:O435"/>
    <mergeCell ref="P435:AL435"/>
    <mergeCell ref="L438:O438"/>
    <mergeCell ref="P438:AL438"/>
    <mergeCell ref="AH431:AL431"/>
    <mergeCell ref="F432:K433"/>
    <mergeCell ref="L432:S432"/>
    <mergeCell ref="T432:AL432"/>
    <mergeCell ref="L433:N433"/>
    <mergeCell ref="Y433:AL433"/>
    <mergeCell ref="F434:K434"/>
    <mergeCell ref="L434:N434"/>
    <mergeCell ref="AA427:AL427"/>
    <mergeCell ref="L428:AH428"/>
    <mergeCell ref="AI428:AL428"/>
    <mergeCell ref="L429:N430"/>
    <mergeCell ref="AI429:AL430"/>
    <mergeCell ref="AC424:AD424"/>
    <mergeCell ref="AE424:AG424"/>
    <mergeCell ref="AH424:AL424"/>
    <mergeCell ref="F425:K427"/>
    <mergeCell ref="L425:Q425"/>
    <mergeCell ref="S425:Z425"/>
    <mergeCell ref="AA425:AL425"/>
    <mergeCell ref="L426:N426"/>
    <mergeCell ref="T426:AL426"/>
    <mergeCell ref="L427:Z427"/>
    <mergeCell ref="F424:K424"/>
    <mergeCell ref="L424:O424"/>
    <mergeCell ref="P424:Q424"/>
    <mergeCell ref="R424:U424"/>
    <mergeCell ref="V424:Z424"/>
    <mergeCell ref="AA424:AB424"/>
    <mergeCell ref="F428:K428"/>
    <mergeCell ref="L422:N422"/>
    <mergeCell ref="AI422:AL422"/>
    <mergeCell ref="F423:K423"/>
    <mergeCell ref="L423:N423"/>
    <mergeCell ref="O423:P423"/>
    <mergeCell ref="R423:S423"/>
    <mergeCell ref="U423:V423"/>
    <mergeCell ref="X423:AL423"/>
    <mergeCell ref="F419:K419"/>
    <mergeCell ref="L419:U419"/>
    <mergeCell ref="V419:AL419"/>
    <mergeCell ref="L420:N420"/>
    <mergeCell ref="AI420:AL420"/>
    <mergeCell ref="L421:Y421"/>
    <mergeCell ref="Z421:AL421"/>
    <mergeCell ref="F422:K422"/>
    <mergeCell ref="F421:K421"/>
    <mergeCell ref="V407:AL407"/>
    <mergeCell ref="L408:N408"/>
    <mergeCell ref="AI408:AL408"/>
    <mergeCell ref="L409:Y409"/>
    <mergeCell ref="Z409:AL409"/>
    <mergeCell ref="F410:K410"/>
    <mergeCell ref="AA415:AL415"/>
    <mergeCell ref="L416:AH416"/>
    <mergeCell ref="AI416:AL416"/>
    <mergeCell ref="L417:N418"/>
    <mergeCell ref="AI417:AL418"/>
    <mergeCell ref="AC412:AD412"/>
    <mergeCell ref="AE412:AG412"/>
    <mergeCell ref="AH412:AL412"/>
    <mergeCell ref="F413:K415"/>
    <mergeCell ref="L413:Q413"/>
    <mergeCell ref="S413:Z413"/>
    <mergeCell ref="AA413:AL413"/>
    <mergeCell ref="L414:N414"/>
    <mergeCell ref="T414:AL414"/>
    <mergeCell ref="L415:Z415"/>
    <mergeCell ref="F412:K412"/>
    <mergeCell ref="L412:O412"/>
    <mergeCell ref="P412:Q412"/>
    <mergeCell ref="R412:U412"/>
    <mergeCell ref="V412:Z412"/>
    <mergeCell ref="AA412:AB412"/>
    <mergeCell ref="F409:K409"/>
    <mergeCell ref="L402:N402"/>
    <mergeCell ref="T402:AL402"/>
    <mergeCell ref="L403:Z403"/>
    <mergeCell ref="F400:K400"/>
    <mergeCell ref="L400:O400"/>
    <mergeCell ref="P400:Q400"/>
    <mergeCell ref="R400:U400"/>
    <mergeCell ref="V400:Z400"/>
    <mergeCell ref="AA400:AB400"/>
    <mergeCell ref="L410:N410"/>
    <mergeCell ref="AI410:AL410"/>
    <mergeCell ref="F411:K411"/>
    <mergeCell ref="L411:N411"/>
    <mergeCell ref="O411:P411"/>
    <mergeCell ref="R411:S411"/>
    <mergeCell ref="U411:V411"/>
    <mergeCell ref="X411:AL411"/>
    <mergeCell ref="AA403:AL403"/>
    <mergeCell ref="F404:K406"/>
    <mergeCell ref="L404:AH404"/>
    <mergeCell ref="AI404:AL404"/>
    <mergeCell ref="L405:N406"/>
    <mergeCell ref="AI405:AL406"/>
    <mergeCell ref="AC400:AD400"/>
    <mergeCell ref="AE400:AG400"/>
    <mergeCell ref="AH400:AL400"/>
    <mergeCell ref="F401:K403"/>
    <mergeCell ref="L401:Q401"/>
    <mergeCell ref="S401:Z401"/>
    <mergeCell ref="AA401:AL401"/>
    <mergeCell ref="F407:K407"/>
    <mergeCell ref="L407:U407"/>
    <mergeCell ref="L398:N398"/>
    <mergeCell ref="AI398:AL398"/>
    <mergeCell ref="F399:K399"/>
    <mergeCell ref="L399:N399"/>
    <mergeCell ref="O399:P399"/>
    <mergeCell ref="R399:S399"/>
    <mergeCell ref="U399:V399"/>
    <mergeCell ref="X399:AL399"/>
    <mergeCell ref="F395:K395"/>
    <mergeCell ref="L395:U395"/>
    <mergeCell ref="V395:AL395"/>
    <mergeCell ref="L396:N396"/>
    <mergeCell ref="AI396:AL396"/>
    <mergeCell ref="L397:Y397"/>
    <mergeCell ref="Z397:AL397"/>
    <mergeCell ref="L391:AH391"/>
    <mergeCell ref="AI391:AL391"/>
    <mergeCell ref="L392:N393"/>
    <mergeCell ref="AI392:AL393"/>
    <mergeCell ref="AH394:AL394"/>
    <mergeCell ref="F398:K398"/>
    <mergeCell ref="L388:Q388"/>
    <mergeCell ref="S388:Z388"/>
    <mergeCell ref="AA388:AL388"/>
    <mergeCell ref="L389:N389"/>
    <mergeCell ref="T389:AL389"/>
    <mergeCell ref="L390:Z390"/>
    <mergeCell ref="AA390:AL390"/>
    <mergeCell ref="F387:K387"/>
    <mergeCell ref="L387:N387"/>
    <mergeCell ref="O387:P387"/>
    <mergeCell ref="R387:S387"/>
    <mergeCell ref="U387:V387"/>
    <mergeCell ref="X387:AL387"/>
    <mergeCell ref="O374:P374"/>
    <mergeCell ref="R374:S374"/>
    <mergeCell ref="U374:V374"/>
    <mergeCell ref="X374:AL374"/>
    <mergeCell ref="F384:K385"/>
    <mergeCell ref="L384:N384"/>
    <mergeCell ref="AI384:AL384"/>
    <mergeCell ref="L385:Y385"/>
    <mergeCell ref="Z385:AL385"/>
    <mergeCell ref="X382:AL382"/>
    <mergeCell ref="F383:K383"/>
    <mergeCell ref="L383:U383"/>
    <mergeCell ref="V383:AL383"/>
    <mergeCell ref="L378:AH378"/>
    <mergeCell ref="AI378:AL378"/>
    <mergeCell ref="L379:N380"/>
    <mergeCell ref="AI379:AL380"/>
    <mergeCell ref="F381:K381"/>
    <mergeCell ref="L381:P381"/>
    <mergeCell ref="Q381:AL381"/>
    <mergeCell ref="F382:K382"/>
    <mergeCell ref="F378:K378"/>
    <mergeCell ref="L386:N386"/>
    <mergeCell ref="AI386:AL386"/>
    <mergeCell ref="L382:N382"/>
    <mergeCell ref="O382:P382"/>
    <mergeCell ref="R382:S382"/>
    <mergeCell ref="U382:V382"/>
    <mergeCell ref="F371:K372"/>
    <mergeCell ref="L371:N371"/>
    <mergeCell ref="AI371:AL371"/>
    <mergeCell ref="L372:Y372"/>
    <mergeCell ref="Z372:AL372"/>
    <mergeCell ref="F373:K373"/>
    <mergeCell ref="L373:N373"/>
    <mergeCell ref="AI373:AL373"/>
    <mergeCell ref="F386:K386"/>
    <mergeCell ref="L369:N369"/>
    <mergeCell ref="O369:P369"/>
    <mergeCell ref="R369:S369"/>
    <mergeCell ref="U369:V369"/>
    <mergeCell ref="X369:AL369"/>
    <mergeCell ref="F370:K370"/>
    <mergeCell ref="L370:U370"/>
    <mergeCell ref="V370:AL370"/>
    <mergeCell ref="F375:K377"/>
    <mergeCell ref="L375:Q375"/>
    <mergeCell ref="S375:Z375"/>
    <mergeCell ref="AA375:AL375"/>
    <mergeCell ref="L376:N376"/>
    <mergeCell ref="T376:AL376"/>
    <mergeCell ref="L377:Z377"/>
    <mergeCell ref="AA377:AL377"/>
    <mergeCell ref="F374:K374"/>
    <mergeCell ref="L374:N374"/>
    <mergeCell ref="L365:AH365"/>
    <mergeCell ref="AI365:AL365"/>
    <mergeCell ref="L366:N367"/>
    <mergeCell ref="AI366:AL367"/>
    <mergeCell ref="F368:K368"/>
    <mergeCell ref="L368:P368"/>
    <mergeCell ref="Q368:AL368"/>
    <mergeCell ref="F369:K369"/>
    <mergeCell ref="F355:K355"/>
    <mergeCell ref="L355:P355"/>
    <mergeCell ref="Q355:AL355"/>
    <mergeCell ref="F356:K356"/>
    <mergeCell ref="F362:K364"/>
    <mergeCell ref="L362:Q362"/>
    <mergeCell ref="S362:Z362"/>
    <mergeCell ref="AA362:AL362"/>
    <mergeCell ref="L363:N363"/>
    <mergeCell ref="T363:AL363"/>
    <mergeCell ref="L364:Z364"/>
    <mergeCell ref="AA364:AL364"/>
    <mergeCell ref="F361:K361"/>
    <mergeCell ref="L361:N361"/>
    <mergeCell ref="O361:P361"/>
    <mergeCell ref="R361:S361"/>
    <mergeCell ref="U361:V361"/>
    <mergeCell ref="X361:AL361"/>
    <mergeCell ref="F358:K359"/>
    <mergeCell ref="L358:N358"/>
    <mergeCell ref="AI358:AL358"/>
    <mergeCell ref="L359:Y359"/>
    <mergeCell ref="Z359:AL359"/>
    <mergeCell ref="F360:K360"/>
    <mergeCell ref="L360:N360"/>
    <mergeCell ref="AI360:AL360"/>
    <mergeCell ref="L348:N348"/>
    <mergeCell ref="O348:P348"/>
    <mergeCell ref="R348:S348"/>
    <mergeCell ref="U348:V348"/>
    <mergeCell ref="X348:AL348"/>
    <mergeCell ref="L356:N356"/>
    <mergeCell ref="O356:P356"/>
    <mergeCell ref="R356:S356"/>
    <mergeCell ref="U356:V356"/>
    <mergeCell ref="X356:AL356"/>
    <mergeCell ref="F357:K357"/>
    <mergeCell ref="L357:U357"/>
    <mergeCell ref="V357:AL357"/>
    <mergeCell ref="F352:K354"/>
    <mergeCell ref="L352:AH352"/>
    <mergeCell ref="AI352:AL352"/>
    <mergeCell ref="L353:N354"/>
    <mergeCell ref="AI353:AL354"/>
    <mergeCell ref="F349:K351"/>
    <mergeCell ref="L349:Q349"/>
    <mergeCell ref="S349:Z349"/>
    <mergeCell ref="AA349:AL349"/>
    <mergeCell ref="L350:N350"/>
    <mergeCell ref="T350:AL350"/>
    <mergeCell ref="L351:Z351"/>
    <mergeCell ref="AA351:AL351"/>
    <mergeCell ref="U343:V343"/>
    <mergeCell ref="X343:AL343"/>
    <mergeCell ref="F344:K344"/>
    <mergeCell ref="L344:U344"/>
    <mergeCell ref="V344:AL344"/>
    <mergeCell ref="F345:K346"/>
    <mergeCell ref="L345:N345"/>
    <mergeCell ref="AI345:AL345"/>
    <mergeCell ref="L346:Y346"/>
    <mergeCell ref="Z346:AL346"/>
    <mergeCell ref="AH341:AL341"/>
    <mergeCell ref="F342:K342"/>
    <mergeCell ref="L342:P342"/>
    <mergeCell ref="Q342:AL342"/>
    <mergeCell ref="F343:K343"/>
    <mergeCell ref="L343:N343"/>
    <mergeCell ref="O343:P343"/>
    <mergeCell ref="R343:S343"/>
    <mergeCell ref="L347:N347"/>
    <mergeCell ref="AI347:AL347"/>
    <mergeCell ref="F348:K348"/>
    <mergeCell ref="F330:K330"/>
    <mergeCell ref="L330:U330"/>
    <mergeCell ref="V330:AL330"/>
    <mergeCell ref="F331:K332"/>
    <mergeCell ref="L331:N331"/>
    <mergeCell ref="AI331:AL331"/>
    <mergeCell ref="L332:Y332"/>
    <mergeCell ref="Z332:AL332"/>
    <mergeCell ref="F333:K333"/>
    <mergeCell ref="L339:N339"/>
    <mergeCell ref="Z339:AL339"/>
    <mergeCell ref="F340:K340"/>
    <mergeCell ref="L340:N340"/>
    <mergeCell ref="O340:P340"/>
    <mergeCell ref="R340:S340"/>
    <mergeCell ref="U340:V340"/>
    <mergeCell ref="X340:AB340"/>
    <mergeCell ref="AC340:AH340"/>
    <mergeCell ref="AI340:AL340"/>
    <mergeCell ref="F337:K339"/>
    <mergeCell ref="L337:U337"/>
    <mergeCell ref="V337:AL337"/>
    <mergeCell ref="M338:P338"/>
    <mergeCell ref="Q338:S338"/>
    <mergeCell ref="V338:Z338"/>
    <mergeCell ref="AA338:AC338"/>
    <mergeCell ref="AD338:AE338"/>
    <mergeCell ref="AG338:AH338"/>
    <mergeCell ref="AJ338:AK338"/>
    <mergeCell ref="AI329:AL329"/>
    <mergeCell ref="F326:K328"/>
    <mergeCell ref="L326:U326"/>
    <mergeCell ref="V326:AL326"/>
    <mergeCell ref="M327:P327"/>
    <mergeCell ref="Q327:S327"/>
    <mergeCell ref="V327:Z327"/>
    <mergeCell ref="AA327:AC327"/>
    <mergeCell ref="AD327:AE327"/>
    <mergeCell ref="AG327:AH327"/>
    <mergeCell ref="AJ327:AK327"/>
    <mergeCell ref="F335:K335"/>
    <mergeCell ref="L335:AL335"/>
    <mergeCell ref="F336:K336"/>
    <mergeCell ref="L336:M336"/>
    <mergeCell ref="O336:Q336"/>
    <mergeCell ref="S336:U336"/>
    <mergeCell ref="V336:AL336"/>
    <mergeCell ref="L333:N333"/>
    <mergeCell ref="AI333:AL333"/>
    <mergeCell ref="F334:K334"/>
    <mergeCell ref="L334:M334"/>
    <mergeCell ref="O334:Q334"/>
    <mergeCell ref="R334:AL334"/>
    <mergeCell ref="L328:N328"/>
    <mergeCell ref="Z328:AL328"/>
    <mergeCell ref="F329:K329"/>
    <mergeCell ref="L329:N329"/>
    <mergeCell ref="O329:P329"/>
    <mergeCell ref="R329:S329"/>
    <mergeCell ref="U329:V329"/>
    <mergeCell ref="X329:AB329"/>
    <mergeCell ref="L325:M325"/>
    <mergeCell ref="O325:Q325"/>
    <mergeCell ref="S325:U325"/>
    <mergeCell ref="V325:AL325"/>
    <mergeCell ref="L322:N322"/>
    <mergeCell ref="AI322:AL322"/>
    <mergeCell ref="F323:K323"/>
    <mergeCell ref="L323:M323"/>
    <mergeCell ref="O323:Q323"/>
    <mergeCell ref="R323:AL323"/>
    <mergeCell ref="F319:K319"/>
    <mergeCell ref="L319:U319"/>
    <mergeCell ref="V319:AL319"/>
    <mergeCell ref="F320:K321"/>
    <mergeCell ref="L320:N320"/>
    <mergeCell ref="AI320:AL320"/>
    <mergeCell ref="L321:Y321"/>
    <mergeCell ref="Z321:AL321"/>
    <mergeCell ref="F322:K322"/>
    <mergeCell ref="AC329:AH329"/>
    <mergeCell ref="F196:K196"/>
    <mergeCell ref="L196:U196"/>
    <mergeCell ref="V196:AL196"/>
    <mergeCell ref="F197:K198"/>
    <mergeCell ref="L197:N197"/>
    <mergeCell ref="AI197:AL197"/>
    <mergeCell ref="L198:Y198"/>
    <mergeCell ref="Z198:AL198"/>
    <mergeCell ref="F199:K199"/>
    <mergeCell ref="L205:N205"/>
    <mergeCell ref="Z205:AL205"/>
    <mergeCell ref="F206:K206"/>
    <mergeCell ref="L206:N206"/>
    <mergeCell ref="O206:P206"/>
    <mergeCell ref="R206:S206"/>
    <mergeCell ref="U206:V206"/>
    <mergeCell ref="X206:AB206"/>
    <mergeCell ref="AC206:AH206"/>
    <mergeCell ref="AI206:AL206"/>
    <mergeCell ref="F203:K205"/>
    <mergeCell ref="L203:U203"/>
    <mergeCell ref="V203:AL203"/>
    <mergeCell ref="M204:P204"/>
    <mergeCell ref="Q204:S204"/>
    <mergeCell ref="V204:Z204"/>
    <mergeCell ref="AA204:AC204"/>
    <mergeCell ref="AD204:AE204"/>
    <mergeCell ref="AG204:AH204"/>
    <mergeCell ref="AJ204:AK204"/>
    <mergeCell ref="F324:K324"/>
    <mergeCell ref="L324:AL324"/>
    <mergeCell ref="AI195:AL195"/>
    <mergeCell ref="F192:K194"/>
    <mergeCell ref="L192:U192"/>
    <mergeCell ref="V192:AL192"/>
    <mergeCell ref="M193:P193"/>
    <mergeCell ref="Q193:S193"/>
    <mergeCell ref="V193:Z193"/>
    <mergeCell ref="AA193:AC193"/>
    <mergeCell ref="AD193:AE193"/>
    <mergeCell ref="AG193:AH193"/>
    <mergeCell ref="AJ193:AK193"/>
    <mergeCell ref="F201:K201"/>
    <mergeCell ref="L201:AL201"/>
    <mergeCell ref="F202:K202"/>
    <mergeCell ref="L202:M202"/>
    <mergeCell ref="O202:Q202"/>
    <mergeCell ref="S202:U202"/>
    <mergeCell ref="V202:AL202"/>
    <mergeCell ref="L199:N199"/>
    <mergeCell ref="AI199:AL199"/>
    <mergeCell ref="F200:K200"/>
    <mergeCell ref="L200:M200"/>
    <mergeCell ref="O200:Q200"/>
    <mergeCell ref="R200:AL200"/>
    <mergeCell ref="L194:N194"/>
    <mergeCell ref="Z194:AL194"/>
    <mergeCell ref="F195:K195"/>
    <mergeCell ref="L195:N195"/>
    <mergeCell ref="O195:P195"/>
    <mergeCell ref="R195:S195"/>
    <mergeCell ref="U195:V195"/>
    <mergeCell ref="X195:AB195"/>
    <mergeCell ref="L179:AL179"/>
    <mergeCell ref="F180:K180"/>
    <mergeCell ref="L190:AL190"/>
    <mergeCell ref="F191:K191"/>
    <mergeCell ref="L191:M191"/>
    <mergeCell ref="O191:Q191"/>
    <mergeCell ref="S191:U191"/>
    <mergeCell ref="V191:AL191"/>
    <mergeCell ref="L188:N188"/>
    <mergeCell ref="AI188:AL188"/>
    <mergeCell ref="F189:K189"/>
    <mergeCell ref="L189:M189"/>
    <mergeCell ref="O189:Q189"/>
    <mergeCell ref="R189:AL189"/>
    <mergeCell ref="F185:K185"/>
    <mergeCell ref="L185:U185"/>
    <mergeCell ref="V185:AL185"/>
    <mergeCell ref="F186:K187"/>
    <mergeCell ref="L186:N186"/>
    <mergeCell ref="AI186:AL186"/>
    <mergeCell ref="L187:Y187"/>
    <mergeCell ref="Z187:AL187"/>
    <mergeCell ref="F188:K188"/>
    <mergeCell ref="V180:AL180"/>
    <mergeCell ref="AC195:AH195"/>
    <mergeCell ref="L177:N177"/>
    <mergeCell ref="AI177:AL177"/>
    <mergeCell ref="F178:K178"/>
    <mergeCell ref="L178:M178"/>
    <mergeCell ref="O178:Q178"/>
    <mergeCell ref="R178:AL178"/>
    <mergeCell ref="AC173:AH173"/>
    <mergeCell ref="AI173:AL173"/>
    <mergeCell ref="L183:N183"/>
    <mergeCell ref="Z183:AL183"/>
    <mergeCell ref="F184:K184"/>
    <mergeCell ref="L184:N184"/>
    <mergeCell ref="O184:P184"/>
    <mergeCell ref="R184:S184"/>
    <mergeCell ref="U184:V184"/>
    <mergeCell ref="X184:AB184"/>
    <mergeCell ref="AC184:AH184"/>
    <mergeCell ref="AI184:AL184"/>
    <mergeCell ref="F181:K183"/>
    <mergeCell ref="L181:U181"/>
    <mergeCell ref="V181:AL181"/>
    <mergeCell ref="M182:P182"/>
    <mergeCell ref="Q182:S182"/>
    <mergeCell ref="V182:Z182"/>
    <mergeCell ref="AA182:AC182"/>
    <mergeCell ref="AD182:AE182"/>
    <mergeCell ref="F175:K176"/>
    <mergeCell ref="L175:N175"/>
    <mergeCell ref="AG182:AH182"/>
    <mergeCell ref="AJ182:AK182"/>
    <mergeCell ref="F179:K179"/>
    <mergeCell ref="AI175:AL175"/>
    <mergeCell ref="L176:Y176"/>
    <mergeCell ref="F173:K173"/>
    <mergeCell ref="L173:N173"/>
    <mergeCell ref="O173:P173"/>
    <mergeCell ref="R173:S173"/>
    <mergeCell ref="U173:V173"/>
    <mergeCell ref="X173:AB173"/>
    <mergeCell ref="V171:Z171"/>
    <mergeCell ref="AA171:AC171"/>
    <mergeCell ref="AD171:AE171"/>
    <mergeCell ref="AG171:AH171"/>
    <mergeCell ref="AJ171:AK171"/>
    <mergeCell ref="L172:N172"/>
    <mergeCell ref="Z172:AL172"/>
    <mergeCell ref="Z176:AL176"/>
    <mergeCell ref="F177:K177"/>
    <mergeCell ref="F174:K174"/>
    <mergeCell ref="L174:U174"/>
    <mergeCell ref="V174:AL174"/>
    <mergeCell ref="F163:K163"/>
    <mergeCell ref="L163:U163"/>
    <mergeCell ref="V163:AL163"/>
    <mergeCell ref="F164:K165"/>
    <mergeCell ref="L164:N164"/>
    <mergeCell ref="AI164:AL164"/>
    <mergeCell ref="L165:Y165"/>
    <mergeCell ref="F162:K162"/>
    <mergeCell ref="L162:N162"/>
    <mergeCell ref="O162:P162"/>
    <mergeCell ref="R162:S162"/>
    <mergeCell ref="U162:V162"/>
    <mergeCell ref="X162:AB162"/>
    <mergeCell ref="F170:K172"/>
    <mergeCell ref="L170:U170"/>
    <mergeCell ref="V170:Z170"/>
    <mergeCell ref="AA170:AC170"/>
    <mergeCell ref="AD170:AE170"/>
    <mergeCell ref="AG170:AH170"/>
    <mergeCell ref="AJ170:AK170"/>
    <mergeCell ref="M171:P171"/>
    <mergeCell ref="Q171:S171"/>
    <mergeCell ref="F168:K168"/>
    <mergeCell ref="L168:AL168"/>
    <mergeCell ref="F169:K169"/>
    <mergeCell ref="L169:M169"/>
    <mergeCell ref="O169:Q169"/>
    <mergeCell ref="S169:U169"/>
    <mergeCell ref="AH318:AL318"/>
    <mergeCell ref="L316:N316"/>
    <mergeCell ref="Z316:AL316"/>
    <mergeCell ref="Z165:AL165"/>
    <mergeCell ref="F166:K166"/>
    <mergeCell ref="L166:N166"/>
    <mergeCell ref="AI166:AL166"/>
    <mergeCell ref="F167:K167"/>
    <mergeCell ref="L167:M167"/>
    <mergeCell ref="O167:Q167"/>
    <mergeCell ref="R167:AL167"/>
    <mergeCell ref="AC162:AH162"/>
    <mergeCell ref="AI162:AL162"/>
    <mergeCell ref="L158:M158"/>
    <mergeCell ref="O158:Q158"/>
    <mergeCell ref="S158:U158"/>
    <mergeCell ref="AG160:AH160"/>
    <mergeCell ref="AJ160:AK160"/>
    <mergeCell ref="V160:Z160"/>
    <mergeCell ref="AA160:AC160"/>
    <mergeCell ref="AD160:AE160"/>
    <mergeCell ref="L161:N161"/>
    <mergeCell ref="Z161:AL161"/>
    <mergeCell ref="F159:K161"/>
    <mergeCell ref="L159:U159"/>
    <mergeCell ref="V159:Z159"/>
    <mergeCell ref="AA159:AC159"/>
    <mergeCell ref="AG159:AH159"/>
    <mergeCell ref="AJ159:AK159"/>
    <mergeCell ref="M160:P160"/>
    <mergeCell ref="Q160:S160"/>
    <mergeCell ref="T315:AL315"/>
    <mergeCell ref="F152:K152"/>
    <mergeCell ref="L152:U152"/>
    <mergeCell ref="V152:AL152"/>
    <mergeCell ref="F153:K154"/>
    <mergeCell ref="L153:N153"/>
    <mergeCell ref="AI153:AL153"/>
    <mergeCell ref="L154:Y154"/>
    <mergeCell ref="F317:K317"/>
    <mergeCell ref="L317:N317"/>
    <mergeCell ref="O317:P317"/>
    <mergeCell ref="R317:S317"/>
    <mergeCell ref="U317:V317"/>
    <mergeCell ref="X317:AL317"/>
    <mergeCell ref="F157:K157"/>
    <mergeCell ref="L157:AL157"/>
    <mergeCell ref="F158:K158"/>
    <mergeCell ref="Z154:AL154"/>
    <mergeCell ref="F155:K155"/>
    <mergeCell ref="L155:N155"/>
    <mergeCell ref="AI155:AL155"/>
    <mergeCell ref="F156:K156"/>
    <mergeCell ref="L156:M156"/>
    <mergeCell ref="O156:Q156"/>
    <mergeCell ref="R156:AL156"/>
    <mergeCell ref="AD159:AE159"/>
    <mergeCell ref="L180:M180"/>
    <mergeCell ref="O180:Q180"/>
    <mergeCell ref="S180:U180"/>
    <mergeCell ref="L314:U314"/>
    <mergeCell ref="V314:AL314"/>
    <mergeCell ref="M315:P315"/>
    <mergeCell ref="Q315:S315"/>
    <mergeCell ref="L312:N312"/>
    <mergeCell ref="AI312:AL312"/>
    <mergeCell ref="F313:K313"/>
    <mergeCell ref="L313:U313"/>
    <mergeCell ref="W313:AF313"/>
    <mergeCell ref="AG313:AL313"/>
    <mergeCell ref="F307:K307"/>
    <mergeCell ref="L307:N307"/>
    <mergeCell ref="Z307:AL307"/>
    <mergeCell ref="F308:K308"/>
    <mergeCell ref="L308:N308"/>
    <mergeCell ref="O308:P308"/>
    <mergeCell ref="R308:S308"/>
    <mergeCell ref="U308:V308"/>
    <mergeCell ref="X308:AL308"/>
    <mergeCell ref="F309:K309"/>
    <mergeCell ref="L309:U309"/>
    <mergeCell ref="V309:AL309"/>
    <mergeCell ref="F310:K310"/>
    <mergeCell ref="L310:N310"/>
    <mergeCell ref="AI310:AL310"/>
    <mergeCell ref="F311:K311"/>
    <mergeCell ref="L311:Y311"/>
    <mergeCell ref="Z311:AL311"/>
    <mergeCell ref="F312:K312"/>
    <mergeCell ref="L302:Y302"/>
    <mergeCell ref="Z302:AL302"/>
    <mergeCell ref="F298:K298"/>
    <mergeCell ref="L298:N298"/>
    <mergeCell ref="Z298:AL298"/>
    <mergeCell ref="F299:K299"/>
    <mergeCell ref="L299:N299"/>
    <mergeCell ref="O299:P299"/>
    <mergeCell ref="R299:S299"/>
    <mergeCell ref="U299:V299"/>
    <mergeCell ref="X299:AL299"/>
    <mergeCell ref="Q306:S306"/>
    <mergeCell ref="T306:AL306"/>
    <mergeCell ref="F303:K303"/>
    <mergeCell ref="L303:N303"/>
    <mergeCell ref="AI303:AL303"/>
    <mergeCell ref="F304:K304"/>
    <mergeCell ref="L304:U304"/>
    <mergeCell ref="W304:AF304"/>
    <mergeCell ref="AG304:AL304"/>
    <mergeCell ref="F305:K306"/>
    <mergeCell ref="L305:U305"/>
    <mergeCell ref="V305:AL305"/>
    <mergeCell ref="M306:P306"/>
    <mergeCell ref="F300:K300"/>
    <mergeCell ref="L300:U300"/>
    <mergeCell ref="V300:AL300"/>
    <mergeCell ref="F301:K301"/>
    <mergeCell ref="L301:N301"/>
    <mergeCell ref="AI301:AL301"/>
    <mergeCell ref="F302:K302"/>
    <mergeCell ref="L296:U296"/>
    <mergeCell ref="V296:AL296"/>
    <mergeCell ref="M297:P297"/>
    <mergeCell ref="Q297:S297"/>
    <mergeCell ref="T297:AL297"/>
    <mergeCell ref="F294:K294"/>
    <mergeCell ref="L294:N294"/>
    <mergeCell ref="AI294:AL294"/>
    <mergeCell ref="F295:K295"/>
    <mergeCell ref="L295:U295"/>
    <mergeCell ref="W295:AF295"/>
    <mergeCell ref="AG295:AL295"/>
    <mergeCell ref="F291:K291"/>
    <mergeCell ref="L291:U291"/>
    <mergeCell ref="V291:AL291"/>
    <mergeCell ref="F292:K292"/>
    <mergeCell ref="L292:N292"/>
    <mergeCell ref="AI292:AL292"/>
    <mergeCell ref="F293:K293"/>
    <mergeCell ref="L293:Y293"/>
    <mergeCell ref="Z293:AL293"/>
    <mergeCell ref="O211:P212"/>
    <mergeCell ref="L290:N290"/>
    <mergeCell ref="O290:P290"/>
    <mergeCell ref="R290:S290"/>
    <mergeCell ref="U290:V290"/>
    <mergeCell ref="X290:AL290"/>
    <mergeCell ref="F287:K288"/>
    <mergeCell ref="L287:U287"/>
    <mergeCell ref="V287:AL287"/>
    <mergeCell ref="M288:P288"/>
    <mergeCell ref="Q288:S288"/>
    <mergeCell ref="T288:AL288"/>
    <mergeCell ref="F285:K285"/>
    <mergeCell ref="L285:N285"/>
    <mergeCell ref="AI285:AL285"/>
    <mergeCell ref="F286:K286"/>
    <mergeCell ref="L286:U286"/>
    <mergeCell ref="W286:AF286"/>
    <mergeCell ref="AG286:AL286"/>
    <mergeCell ref="F289:K289"/>
    <mergeCell ref="L289:N289"/>
    <mergeCell ref="Z289:AL289"/>
    <mergeCell ref="F290:K290"/>
    <mergeCell ref="L282:U282"/>
    <mergeCell ref="V282:AL282"/>
    <mergeCell ref="F283:K283"/>
    <mergeCell ref="L283:N283"/>
    <mergeCell ref="AI283:AL283"/>
    <mergeCell ref="F284:K284"/>
    <mergeCell ref="L284:Y284"/>
    <mergeCell ref="Z284:AL284"/>
    <mergeCell ref="F280:K280"/>
    <mergeCell ref="L280:N280"/>
    <mergeCell ref="Z280:AL280"/>
    <mergeCell ref="F281:K281"/>
    <mergeCell ref="L281:N281"/>
    <mergeCell ref="O281:P281"/>
    <mergeCell ref="R281:S281"/>
    <mergeCell ref="U281:V281"/>
    <mergeCell ref="X281:AL281"/>
    <mergeCell ref="F278:K279"/>
    <mergeCell ref="L278:U278"/>
    <mergeCell ref="V278:AL278"/>
    <mergeCell ref="M279:P279"/>
    <mergeCell ref="Q279:S279"/>
    <mergeCell ref="T279:AL279"/>
    <mergeCell ref="L275:Y275"/>
    <mergeCell ref="Z275:AL275"/>
    <mergeCell ref="F276:K276"/>
    <mergeCell ref="L276:N276"/>
    <mergeCell ref="AI276:AL276"/>
    <mergeCell ref="F277:K277"/>
    <mergeCell ref="L277:U277"/>
    <mergeCell ref="W277:AF277"/>
    <mergeCell ref="AG277:AL277"/>
    <mergeCell ref="F275:K275"/>
    <mergeCell ref="V147:W147"/>
    <mergeCell ref="X147:AL147"/>
    <mergeCell ref="F148:K149"/>
    <mergeCell ref="L148:AJ148"/>
    <mergeCell ref="AK148:AL148"/>
    <mergeCell ref="L149:AJ149"/>
    <mergeCell ref="AK149:AL149"/>
    <mergeCell ref="F273:K273"/>
    <mergeCell ref="L273:U273"/>
    <mergeCell ref="V273:AL273"/>
    <mergeCell ref="F274:K274"/>
    <mergeCell ref="L274:N274"/>
    <mergeCell ref="AI274:AL274"/>
    <mergeCell ref="L224:AL224"/>
    <mergeCell ref="L235:AL235"/>
    <mergeCell ref="L246:AL246"/>
    <mergeCell ref="F213:K213"/>
    <mergeCell ref="F214:K214"/>
    <mergeCell ref="L214:M214"/>
    <mergeCell ref="O214:Q214"/>
    <mergeCell ref="S214:U214"/>
    <mergeCell ref="V238:AL239"/>
    <mergeCell ref="M239:P239"/>
    <mergeCell ref="Q239:U239"/>
    <mergeCell ref="F231:K231"/>
    <mergeCell ref="F232:K232"/>
    <mergeCell ref="F226:K226"/>
    <mergeCell ref="F227:K228"/>
    <mergeCell ref="V225:AL225"/>
    <mergeCell ref="L226:Q226"/>
    <mergeCell ref="R226:W226"/>
    <mergeCell ref="L257:AL257"/>
    <mergeCell ref="V106:Z106"/>
    <mergeCell ref="AA106:AC106"/>
    <mergeCell ref="AD106:AE106"/>
    <mergeCell ref="AG106:AH106"/>
    <mergeCell ref="AJ106:AK106"/>
    <mergeCell ref="R108:S108"/>
    <mergeCell ref="U108:V108"/>
    <mergeCell ref="P112:U112"/>
    <mergeCell ref="L115:Y115"/>
    <mergeCell ref="Z115:AL115"/>
    <mergeCell ref="B147:E149"/>
    <mergeCell ref="F147:K147"/>
    <mergeCell ref="L147:N147"/>
    <mergeCell ref="O147:Q147"/>
    <mergeCell ref="R147:S147"/>
    <mergeCell ref="T147:U147"/>
    <mergeCell ref="AH114:AL114"/>
    <mergeCell ref="F113:K113"/>
    <mergeCell ref="L111:M111"/>
    <mergeCell ref="O111:Q111"/>
    <mergeCell ref="S111:U111"/>
    <mergeCell ref="V111:AL111"/>
    <mergeCell ref="L112:O112"/>
    <mergeCell ref="AH145:AL145"/>
    <mergeCell ref="S139:Z139"/>
    <mergeCell ref="AA139:AL139"/>
    <mergeCell ref="B115:E115"/>
    <mergeCell ref="F115:K115"/>
    <mergeCell ref="F111:K111"/>
    <mergeCell ref="F112:K112"/>
    <mergeCell ref="B100:B113"/>
    <mergeCell ref="C100:E113"/>
    <mergeCell ref="V101:AL101"/>
    <mergeCell ref="F102:K102"/>
    <mergeCell ref="L102:N102"/>
    <mergeCell ref="AI102:AL102"/>
    <mergeCell ref="F103:K103"/>
    <mergeCell ref="F109:K109"/>
    <mergeCell ref="L109:M109"/>
    <mergeCell ref="O109:Q109"/>
    <mergeCell ref="R109:AL109"/>
    <mergeCell ref="F110:K110"/>
    <mergeCell ref="L110:AL110"/>
    <mergeCell ref="F107:K107"/>
    <mergeCell ref="L107:N107"/>
    <mergeCell ref="Z107:AL107"/>
    <mergeCell ref="F108:K108"/>
    <mergeCell ref="L108:N108"/>
    <mergeCell ref="O108:P108"/>
    <mergeCell ref="L103:Y103"/>
    <mergeCell ref="Z103:AL103"/>
    <mergeCell ref="F104:K104"/>
    <mergeCell ref="L104:N104"/>
    <mergeCell ref="AI104:AL104"/>
    <mergeCell ref="F105:K106"/>
    <mergeCell ref="L105:U105"/>
    <mergeCell ref="V105:Z105"/>
    <mergeCell ref="AA105:AC105"/>
    <mergeCell ref="AD105:AE105"/>
    <mergeCell ref="X108:AL108"/>
    <mergeCell ref="AG105:AH105"/>
    <mergeCell ref="AJ105:AK105"/>
    <mergeCell ref="M106:P106"/>
    <mergeCell ref="Q106:S106"/>
    <mergeCell ref="M98:P98"/>
    <mergeCell ref="Q98:AL98"/>
    <mergeCell ref="AH99:AL99"/>
    <mergeCell ref="F95:K95"/>
    <mergeCell ref="L95:M95"/>
    <mergeCell ref="O95:Q95"/>
    <mergeCell ref="R95:AL95"/>
    <mergeCell ref="F96:K96"/>
    <mergeCell ref="L96:AL96"/>
    <mergeCell ref="F93:K93"/>
    <mergeCell ref="L93:M93"/>
    <mergeCell ref="O93:Q93"/>
    <mergeCell ref="S93:U93"/>
    <mergeCell ref="V93:AL93"/>
    <mergeCell ref="F94:K94"/>
    <mergeCell ref="L94:O94"/>
    <mergeCell ref="P94:AL94"/>
    <mergeCell ref="F92:K92"/>
    <mergeCell ref="L92:N92"/>
    <mergeCell ref="O92:P92"/>
    <mergeCell ref="R92:S92"/>
    <mergeCell ref="U92:V92"/>
    <mergeCell ref="X92:AL92"/>
    <mergeCell ref="F88:K88"/>
    <mergeCell ref="L88:U88"/>
    <mergeCell ref="V88:AL88"/>
    <mergeCell ref="F89:K90"/>
    <mergeCell ref="L89:N89"/>
    <mergeCell ref="AI89:AL89"/>
    <mergeCell ref="L90:Y90"/>
    <mergeCell ref="Z90:AL90"/>
    <mergeCell ref="F91:K91"/>
    <mergeCell ref="L97:U97"/>
    <mergeCell ref="V97:AL97"/>
    <mergeCell ref="AG86:AL86"/>
    <mergeCell ref="AH87:AL87"/>
    <mergeCell ref="W84:X84"/>
    <mergeCell ref="Y84:Z84"/>
    <mergeCell ref="AA84:AB84"/>
    <mergeCell ref="AD84:AE84"/>
    <mergeCell ref="AG84:AH84"/>
    <mergeCell ref="AJ84:AL84"/>
    <mergeCell ref="L83:M83"/>
    <mergeCell ref="N83:O83"/>
    <mergeCell ref="Q83:R83"/>
    <mergeCell ref="T83:U83"/>
    <mergeCell ref="W83:AL83"/>
    <mergeCell ref="L84:M84"/>
    <mergeCell ref="N84:O84"/>
    <mergeCell ref="L91:N91"/>
    <mergeCell ref="AI91:AL91"/>
    <mergeCell ref="Q84:R84"/>
    <mergeCell ref="T84:U84"/>
    <mergeCell ref="B81:B86"/>
    <mergeCell ref="C81:E86"/>
    <mergeCell ref="F81:AL81"/>
    <mergeCell ref="F82:K82"/>
    <mergeCell ref="L82:Q82"/>
    <mergeCell ref="R82:T82"/>
    <mergeCell ref="V82:Y82"/>
    <mergeCell ref="AA82:AL82"/>
    <mergeCell ref="F83:K83"/>
    <mergeCell ref="AA141:AL141"/>
    <mergeCell ref="F142:K144"/>
    <mergeCell ref="L142:AH142"/>
    <mergeCell ref="AI142:AL142"/>
    <mergeCell ref="L143:N144"/>
    <mergeCell ref="AI143:AL144"/>
    <mergeCell ref="C133:E144"/>
    <mergeCell ref="F133:K133"/>
    <mergeCell ref="L133:U133"/>
    <mergeCell ref="V133:AL133"/>
    <mergeCell ref="L134:N134"/>
    <mergeCell ref="AI134:AL134"/>
    <mergeCell ref="L135:Y135"/>
    <mergeCell ref="Z135:AL135"/>
    <mergeCell ref="L85:AL85"/>
    <mergeCell ref="L86:T86"/>
    <mergeCell ref="U86:Y86"/>
    <mergeCell ref="Z86:AF86"/>
    <mergeCell ref="AC138:AD138"/>
    <mergeCell ref="AE138:AG138"/>
    <mergeCell ref="AH138:AL138"/>
    <mergeCell ref="F139:K141"/>
    <mergeCell ref="L139:Q139"/>
    <mergeCell ref="L140:N140"/>
    <mergeCell ref="T140:AL140"/>
    <mergeCell ref="L141:Z141"/>
    <mergeCell ref="F138:K138"/>
    <mergeCell ref="L138:O138"/>
    <mergeCell ref="P138:Q138"/>
    <mergeCell ref="R138:U138"/>
    <mergeCell ref="V138:Z138"/>
    <mergeCell ref="AA138:AB138"/>
    <mergeCell ref="L136:N136"/>
    <mergeCell ref="AI136:AL136"/>
    <mergeCell ref="F137:K137"/>
    <mergeCell ref="L137:N137"/>
    <mergeCell ref="O137:P137"/>
    <mergeCell ref="R137:S137"/>
    <mergeCell ref="U137:V137"/>
    <mergeCell ref="X137:AL137"/>
    <mergeCell ref="F136:K136"/>
    <mergeCell ref="W124:W126"/>
    <mergeCell ref="X124:AG126"/>
    <mergeCell ref="AH124:AL126"/>
    <mergeCell ref="L125:V125"/>
    <mergeCell ref="L131:Y131"/>
    <mergeCell ref="AA131:AC131"/>
    <mergeCell ref="AD131:AE131"/>
    <mergeCell ref="AG131:AH131"/>
    <mergeCell ref="AJ131:AK131"/>
    <mergeCell ref="L132:Y132"/>
    <mergeCell ref="AA132:AC132"/>
    <mergeCell ref="AD132:AE132"/>
    <mergeCell ref="AG132:AH132"/>
    <mergeCell ref="AJ132:AK132"/>
    <mergeCell ref="AA129:AC129"/>
    <mergeCell ref="AD129:AE129"/>
    <mergeCell ref="AG129:AH129"/>
    <mergeCell ref="AJ129:AK129"/>
    <mergeCell ref="L130:Y130"/>
    <mergeCell ref="AA130:AC130"/>
    <mergeCell ref="AD130:AE130"/>
    <mergeCell ref="AG130:AH130"/>
    <mergeCell ref="AJ130:AK130"/>
    <mergeCell ref="L67:Q67"/>
    <mergeCell ref="S67:AE67"/>
    <mergeCell ref="AF67:AL67"/>
    <mergeCell ref="O122:P122"/>
    <mergeCell ref="R122:S122"/>
    <mergeCell ref="U122:V122"/>
    <mergeCell ref="X122:AL122"/>
    <mergeCell ref="AH118:AL118"/>
    <mergeCell ref="B119:B142"/>
    <mergeCell ref="C119:E132"/>
    <mergeCell ref="F119:K119"/>
    <mergeCell ref="L119:Q119"/>
    <mergeCell ref="R119:AL119"/>
    <mergeCell ref="F120:K120"/>
    <mergeCell ref="L120:N120"/>
    <mergeCell ref="Y120:AB120"/>
    <mergeCell ref="AC120:AL120"/>
    <mergeCell ref="L126:V126"/>
    <mergeCell ref="F127:K132"/>
    <mergeCell ref="L127:Y127"/>
    <mergeCell ref="AA127:AL127"/>
    <mergeCell ref="L128:Y128"/>
    <mergeCell ref="AA128:AC128"/>
    <mergeCell ref="AD128:AE128"/>
    <mergeCell ref="AG128:AH128"/>
    <mergeCell ref="AJ128:AK128"/>
    <mergeCell ref="L129:Y129"/>
    <mergeCell ref="F123:K123"/>
    <mergeCell ref="L123:M123"/>
    <mergeCell ref="N123:O123"/>
    <mergeCell ref="P123:AL123"/>
    <mergeCell ref="L124:V124"/>
    <mergeCell ref="F60:K60"/>
    <mergeCell ref="L60:AA60"/>
    <mergeCell ref="AB60:AD60"/>
    <mergeCell ref="AE60:AI60"/>
    <mergeCell ref="L75:N75"/>
    <mergeCell ref="AI75:AL75"/>
    <mergeCell ref="F76:K76"/>
    <mergeCell ref="L76:O76"/>
    <mergeCell ref="P76:Y76"/>
    <mergeCell ref="Z76:AL76"/>
    <mergeCell ref="F72:K72"/>
    <mergeCell ref="L72:U72"/>
    <mergeCell ref="V72:AL72"/>
    <mergeCell ref="F73:K74"/>
    <mergeCell ref="L73:N73"/>
    <mergeCell ref="AI73:AL73"/>
    <mergeCell ref="L74:Y74"/>
    <mergeCell ref="Z74:AL74"/>
    <mergeCell ref="H68:K71"/>
    <mergeCell ref="L68:Y68"/>
    <mergeCell ref="Z68:AL68"/>
    <mergeCell ref="L69:Y69"/>
    <mergeCell ref="Z69:AL69"/>
    <mergeCell ref="L70:N71"/>
    <mergeCell ref="AI70:AL71"/>
    <mergeCell ref="F65:G71"/>
    <mergeCell ref="H65:K66"/>
    <mergeCell ref="L65:S65"/>
    <mergeCell ref="T65:AL65"/>
    <mergeCell ref="L66:N66"/>
    <mergeCell ref="T66:AL66"/>
    <mergeCell ref="H67:K67"/>
    <mergeCell ref="W57:AB57"/>
    <mergeCell ref="T52:T53"/>
    <mergeCell ref="U52:V53"/>
    <mergeCell ref="W52:W53"/>
    <mergeCell ref="X52:AL53"/>
    <mergeCell ref="F54:K54"/>
    <mergeCell ref="L54:M54"/>
    <mergeCell ref="O54:Q54"/>
    <mergeCell ref="R54:AL54"/>
    <mergeCell ref="L62:U62"/>
    <mergeCell ref="V62:AL63"/>
    <mergeCell ref="M63:P63"/>
    <mergeCell ref="Q63:U63"/>
    <mergeCell ref="F64:K64"/>
    <mergeCell ref="L64:N64"/>
    <mergeCell ref="Z64:AL64"/>
    <mergeCell ref="F59:K59"/>
    <mergeCell ref="L59:O59"/>
    <mergeCell ref="P59:AL59"/>
    <mergeCell ref="F61:K61"/>
    <mergeCell ref="L61:Q61"/>
    <mergeCell ref="R61:W61"/>
    <mergeCell ref="X61:AA61"/>
    <mergeCell ref="AB61:AL61"/>
    <mergeCell ref="AC57:AD57"/>
    <mergeCell ref="AF57:AH57"/>
    <mergeCell ref="AJ57:AL57"/>
    <mergeCell ref="F58:K58"/>
    <mergeCell ref="L58:M58"/>
    <mergeCell ref="O58:Q58"/>
    <mergeCell ref="S58:U58"/>
    <mergeCell ref="V58:AL58"/>
    <mergeCell ref="W43:X43"/>
    <mergeCell ref="L50:Y50"/>
    <mergeCell ref="Z50:AL50"/>
    <mergeCell ref="F51:K51"/>
    <mergeCell ref="L51:N51"/>
    <mergeCell ref="AI51:AL51"/>
    <mergeCell ref="F52:K53"/>
    <mergeCell ref="L52:N53"/>
    <mergeCell ref="O52:P53"/>
    <mergeCell ref="Q52:Q53"/>
    <mergeCell ref="R52:S53"/>
    <mergeCell ref="B47:AG47"/>
    <mergeCell ref="AH47:AL47"/>
    <mergeCell ref="F48:K48"/>
    <mergeCell ref="L48:U48"/>
    <mergeCell ref="V48:AL48"/>
    <mergeCell ref="L49:N49"/>
    <mergeCell ref="AI49:AL49"/>
    <mergeCell ref="F50:K50"/>
    <mergeCell ref="F49:K49"/>
    <mergeCell ref="B48:E76"/>
    <mergeCell ref="F55:K55"/>
    <mergeCell ref="F62:K63"/>
    <mergeCell ref="F75:K75"/>
    <mergeCell ref="L55:AL55"/>
    <mergeCell ref="F56:K56"/>
    <mergeCell ref="L56:AA56"/>
    <mergeCell ref="AB56:AL56"/>
    <mergeCell ref="F57:K57"/>
    <mergeCell ref="L57:M57"/>
    <mergeCell ref="O57:Q57"/>
    <mergeCell ref="S57:U57"/>
    <mergeCell ref="N42:O42"/>
    <mergeCell ref="Q42:R42"/>
    <mergeCell ref="T42:U42"/>
    <mergeCell ref="W42:AL42"/>
    <mergeCell ref="L38:Q38"/>
    <mergeCell ref="R38:AB38"/>
    <mergeCell ref="AC38:AF38"/>
    <mergeCell ref="AG38:AL38"/>
    <mergeCell ref="F39:AL39"/>
    <mergeCell ref="F40:G46"/>
    <mergeCell ref="H40:K41"/>
    <mergeCell ref="L40:Q40"/>
    <mergeCell ref="R40:AB40"/>
    <mergeCell ref="AC40:AL40"/>
    <mergeCell ref="H45:K45"/>
    <mergeCell ref="L45:Q45"/>
    <mergeCell ref="R45:AL45"/>
    <mergeCell ref="H46:K46"/>
    <mergeCell ref="L46:Q46"/>
    <mergeCell ref="R46:AL46"/>
    <mergeCell ref="Y43:Z43"/>
    <mergeCell ref="AA43:AB43"/>
    <mergeCell ref="AD43:AE43"/>
    <mergeCell ref="AG43:AH43"/>
    <mergeCell ref="AJ43:AL43"/>
    <mergeCell ref="L44:O44"/>
    <mergeCell ref="P44:AL44"/>
    <mergeCell ref="H43:K44"/>
    <mergeCell ref="L43:M43"/>
    <mergeCell ref="N43:O43"/>
    <mergeCell ref="Q43:R43"/>
    <mergeCell ref="T43:U43"/>
    <mergeCell ref="C28:K28"/>
    <mergeCell ref="L28:Y28"/>
    <mergeCell ref="Z28:AL28"/>
    <mergeCell ref="C29:K30"/>
    <mergeCell ref="L29:M29"/>
    <mergeCell ref="O29:Q29"/>
    <mergeCell ref="S29:U29"/>
    <mergeCell ref="V29:AL29"/>
    <mergeCell ref="L30:N30"/>
    <mergeCell ref="AB30:AL30"/>
    <mergeCell ref="AA23:AL23"/>
    <mergeCell ref="C24:K25"/>
    <mergeCell ref="L24:AH24"/>
    <mergeCell ref="AI24:AL24"/>
    <mergeCell ref="L25:AL25"/>
    <mergeCell ref="C26:K27"/>
    <mergeCell ref="L26:N27"/>
    <mergeCell ref="AI26:AL26"/>
    <mergeCell ref="AI27:AL27"/>
    <mergeCell ref="C16:K17"/>
    <mergeCell ref="L16:Y16"/>
    <mergeCell ref="Z16:AL16"/>
    <mergeCell ref="V5:V6"/>
    <mergeCell ref="W5:AL6"/>
    <mergeCell ref="C8:K8"/>
    <mergeCell ref="L8:AD8"/>
    <mergeCell ref="AE8:AL8"/>
    <mergeCell ref="L9:N10"/>
    <mergeCell ref="AI9:AL10"/>
    <mergeCell ref="L12:AH12"/>
    <mergeCell ref="C20:K20"/>
    <mergeCell ref="L20:AD20"/>
    <mergeCell ref="AE20:AL20"/>
    <mergeCell ref="C21:K23"/>
    <mergeCell ref="L21:Q21"/>
    <mergeCell ref="S21:Z21"/>
    <mergeCell ref="AA21:AL21"/>
    <mergeCell ref="L22:N22"/>
    <mergeCell ref="T22:AL22"/>
    <mergeCell ref="L23:Z23"/>
    <mergeCell ref="L17:N17"/>
    <mergeCell ref="AI17:AL17"/>
    <mergeCell ref="C18:K18"/>
    <mergeCell ref="L18:M18"/>
    <mergeCell ref="O18:Q18"/>
    <mergeCell ref="R18:AL18"/>
    <mergeCell ref="L19:N19"/>
    <mergeCell ref="W19:AL19"/>
    <mergeCell ref="C11:K11"/>
    <mergeCell ref="L11:AH11"/>
    <mergeCell ref="AI11:AL11"/>
    <mergeCell ref="L121:R121"/>
    <mergeCell ref="Y121:AL121"/>
    <mergeCell ref="F122:K122"/>
    <mergeCell ref="L122:N122"/>
    <mergeCell ref="B1:AL1"/>
    <mergeCell ref="V3:V4"/>
    <mergeCell ref="W3:AF4"/>
    <mergeCell ref="AG3:AL4"/>
    <mergeCell ref="C5:K6"/>
    <mergeCell ref="L5:M6"/>
    <mergeCell ref="N5:O6"/>
    <mergeCell ref="P5:P6"/>
    <mergeCell ref="Q5:R6"/>
    <mergeCell ref="S5:S6"/>
    <mergeCell ref="T5:U6"/>
    <mergeCell ref="C2:K2"/>
    <mergeCell ref="L2:AL2"/>
    <mergeCell ref="B3:B6"/>
    <mergeCell ref="C3:K4"/>
    <mergeCell ref="L3:M4"/>
    <mergeCell ref="N3:O4"/>
    <mergeCell ref="P3:P4"/>
    <mergeCell ref="Q3:R4"/>
    <mergeCell ref="S3:S4"/>
    <mergeCell ref="T3:U4"/>
    <mergeCell ref="AI12:AL12"/>
    <mergeCell ref="L13:N14"/>
    <mergeCell ref="AI13:AL14"/>
    <mergeCell ref="B15:B46"/>
    <mergeCell ref="C15:K15"/>
    <mergeCell ref="L15:R15"/>
    <mergeCell ref="S15:AL15"/>
    <mergeCell ref="H42:K42"/>
    <mergeCell ref="L42:M42"/>
    <mergeCell ref="F135:K135"/>
    <mergeCell ref="F121:K121"/>
    <mergeCell ref="F124:K126"/>
    <mergeCell ref="F84:K86"/>
    <mergeCell ref="B88:E98"/>
    <mergeCell ref="B78:K79"/>
    <mergeCell ref="F97:K98"/>
    <mergeCell ref="AG116:AL116"/>
    <mergeCell ref="F117:K117"/>
    <mergeCell ref="L117:N117"/>
    <mergeCell ref="O117:T117"/>
    <mergeCell ref="U117:W117"/>
    <mergeCell ref="X117:Y117"/>
    <mergeCell ref="AA117:AB117"/>
    <mergeCell ref="AD117:AE117"/>
    <mergeCell ref="AG117:AL117"/>
    <mergeCell ref="AH78:AI79"/>
    <mergeCell ref="AJ78:AL79"/>
    <mergeCell ref="B116:E117"/>
    <mergeCell ref="F116:K116"/>
    <mergeCell ref="L116:N116"/>
    <mergeCell ref="O116:T116"/>
    <mergeCell ref="U116:W116"/>
    <mergeCell ref="X116:Y116"/>
    <mergeCell ref="AA116:AB116"/>
    <mergeCell ref="AD116:AE116"/>
    <mergeCell ref="L78:T79"/>
    <mergeCell ref="U78:U79"/>
    <mergeCell ref="V78:AC79"/>
    <mergeCell ref="AD78:AG79"/>
    <mergeCell ref="X211:AL212"/>
    <mergeCell ref="V214:AL214"/>
    <mergeCell ref="C32:K32"/>
    <mergeCell ref="C31:K31"/>
    <mergeCell ref="L31:M31"/>
    <mergeCell ref="O31:Q31"/>
    <mergeCell ref="S31:U31"/>
    <mergeCell ref="V31:AL31"/>
    <mergeCell ref="L32:Y32"/>
    <mergeCell ref="Z32:AL32"/>
    <mergeCell ref="L33:Y33"/>
    <mergeCell ref="Z33:AL33"/>
    <mergeCell ref="AG34:AL34"/>
    <mergeCell ref="L35:N35"/>
    <mergeCell ref="S35:AL35"/>
    <mergeCell ref="C36:E46"/>
    <mergeCell ref="F36:AL36"/>
    <mergeCell ref="F37:G38"/>
    <mergeCell ref="H37:K38"/>
    <mergeCell ref="L37:Q37"/>
    <mergeCell ref="R37:AB37"/>
    <mergeCell ref="AC37:AL37"/>
    <mergeCell ref="C33:K33"/>
    <mergeCell ref="C34:K35"/>
    <mergeCell ref="L34:M34"/>
    <mergeCell ref="N34:O34"/>
    <mergeCell ref="P34:AD34"/>
    <mergeCell ref="AE34:AF34"/>
    <mergeCell ref="L41:Q41"/>
    <mergeCell ref="R41:AB41"/>
    <mergeCell ref="AC41:AF41"/>
    <mergeCell ref="AG41:AL41"/>
    <mergeCell ref="Q228:U228"/>
    <mergeCell ref="F216:K217"/>
    <mergeCell ref="L216:U216"/>
    <mergeCell ref="V216:AL217"/>
    <mergeCell ref="M217:P217"/>
    <mergeCell ref="Q217:U217"/>
    <mergeCell ref="F215:K215"/>
    <mergeCell ref="L215:Q215"/>
    <mergeCell ref="R215:W215"/>
    <mergeCell ref="X215:AA215"/>
    <mergeCell ref="AB215:AL215"/>
    <mergeCell ref="F230:K230"/>
    <mergeCell ref="B207:E217"/>
    <mergeCell ref="F207:K207"/>
    <mergeCell ref="L207:U207"/>
    <mergeCell ref="V207:AL207"/>
    <mergeCell ref="F208:K208"/>
    <mergeCell ref="L208:N208"/>
    <mergeCell ref="AI208:AL208"/>
    <mergeCell ref="F209:K209"/>
    <mergeCell ref="L209:Y209"/>
    <mergeCell ref="Z209:AL209"/>
    <mergeCell ref="F210:K210"/>
    <mergeCell ref="L210:N210"/>
    <mergeCell ref="AI210:AL210"/>
    <mergeCell ref="F211:K212"/>
    <mergeCell ref="L211:N212"/>
    <mergeCell ref="Q211:Q212"/>
    <mergeCell ref="R211:S212"/>
    <mergeCell ref="T211:T212"/>
    <mergeCell ref="U211:V212"/>
    <mergeCell ref="W211:W212"/>
    <mergeCell ref="B218:E228"/>
    <mergeCell ref="F218:K218"/>
    <mergeCell ref="L218:U218"/>
    <mergeCell ref="V218:AL218"/>
    <mergeCell ref="F219:K219"/>
    <mergeCell ref="L219:N219"/>
    <mergeCell ref="AI219:AL219"/>
    <mergeCell ref="F220:K220"/>
    <mergeCell ref="L220:Y220"/>
    <mergeCell ref="Z220:AL220"/>
    <mergeCell ref="F221:K221"/>
    <mergeCell ref="L221:N221"/>
    <mergeCell ref="AI221:AL221"/>
    <mergeCell ref="F222:K223"/>
    <mergeCell ref="L222:N223"/>
    <mergeCell ref="O222:P223"/>
    <mergeCell ref="Q222:Q223"/>
    <mergeCell ref="R222:S223"/>
    <mergeCell ref="T222:T223"/>
    <mergeCell ref="U222:V223"/>
    <mergeCell ref="W222:W223"/>
    <mergeCell ref="X222:AL223"/>
    <mergeCell ref="F224:K224"/>
    <mergeCell ref="F225:K225"/>
    <mergeCell ref="L225:M225"/>
    <mergeCell ref="O225:Q225"/>
    <mergeCell ref="S225:U225"/>
    <mergeCell ref="X226:AA226"/>
    <mergeCell ref="AB226:AL226"/>
    <mergeCell ref="L227:U227"/>
    <mergeCell ref="V227:AL228"/>
    <mergeCell ref="M228:P228"/>
    <mergeCell ref="B229:E239"/>
    <mergeCell ref="F229:K229"/>
    <mergeCell ref="L229:U229"/>
    <mergeCell ref="V229:AL229"/>
    <mergeCell ref="L230:N230"/>
    <mergeCell ref="AI230:AL230"/>
    <mergeCell ref="L231:Y231"/>
    <mergeCell ref="Z231:AL231"/>
    <mergeCell ref="L232:N232"/>
    <mergeCell ref="AI232:AL232"/>
    <mergeCell ref="F233:K234"/>
    <mergeCell ref="L233:N234"/>
    <mergeCell ref="O233:P234"/>
    <mergeCell ref="Q233:Q234"/>
    <mergeCell ref="R233:S234"/>
    <mergeCell ref="T233:T234"/>
    <mergeCell ref="U233:V234"/>
    <mergeCell ref="W233:W234"/>
    <mergeCell ref="X233:AL234"/>
    <mergeCell ref="F235:K235"/>
    <mergeCell ref="L236:M236"/>
    <mergeCell ref="O236:Q236"/>
    <mergeCell ref="S236:U236"/>
    <mergeCell ref="V236:AL236"/>
    <mergeCell ref="L237:Q237"/>
    <mergeCell ref="R237:W237"/>
    <mergeCell ref="X237:AA237"/>
    <mergeCell ref="AB237:AL237"/>
    <mergeCell ref="F238:K239"/>
    <mergeCell ref="L238:U238"/>
    <mergeCell ref="F236:K236"/>
    <mergeCell ref="F237:K237"/>
    <mergeCell ref="B240:E250"/>
    <mergeCell ref="F240:K240"/>
    <mergeCell ref="L240:U240"/>
    <mergeCell ref="V240:AL240"/>
    <mergeCell ref="F241:K241"/>
    <mergeCell ref="L241:N241"/>
    <mergeCell ref="AI241:AL241"/>
    <mergeCell ref="F242:K242"/>
    <mergeCell ref="L242:Y242"/>
    <mergeCell ref="Z242:AL242"/>
    <mergeCell ref="F243:K243"/>
    <mergeCell ref="L243:N243"/>
    <mergeCell ref="AI243:AL243"/>
    <mergeCell ref="F244:K245"/>
    <mergeCell ref="L244:N245"/>
    <mergeCell ref="O244:P245"/>
    <mergeCell ref="Q244:Q245"/>
    <mergeCell ref="R244:S245"/>
    <mergeCell ref="T244:T245"/>
    <mergeCell ref="U244:V245"/>
    <mergeCell ref="W244:W245"/>
    <mergeCell ref="X244:AL245"/>
    <mergeCell ref="F246:K246"/>
    <mergeCell ref="F247:K247"/>
    <mergeCell ref="L247:M247"/>
    <mergeCell ref="O247:Q247"/>
    <mergeCell ref="S247:U247"/>
    <mergeCell ref="V247:AL247"/>
    <mergeCell ref="F248:K248"/>
    <mergeCell ref="L248:Q248"/>
    <mergeCell ref="R248:W248"/>
    <mergeCell ref="X248:AA248"/>
    <mergeCell ref="AB248:AL248"/>
    <mergeCell ref="F249:K250"/>
    <mergeCell ref="L249:U249"/>
    <mergeCell ref="V249:AL250"/>
    <mergeCell ref="M250:P250"/>
    <mergeCell ref="Q250:U250"/>
    <mergeCell ref="B251:E261"/>
    <mergeCell ref="F251:K251"/>
    <mergeCell ref="L251:U251"/>
    <mergeCell ref="V251:AL251"/>
    <mergeCell ref="F252:K252"/>
    <mergeCell ref="L252:N252"/>
    <mergeCell ref="AI252:AL252"/>
    <mergeCell ref="F253:K253"/>
    <mergeCell ref="L253:Y253"/>
    <mergeCell ref="Z253:AL253"/>
    <mergeCell ref="F254:K254"/>
    <mergeCell ref="L254:N254"/>
    <mergeCell ref="AI254:AL254"/>
    <mergeCell ref="F255:K256"/>
    <mergeCell ref="L255:N256"/>
    <mergeCell ref="O255:P256"/>
    <mergeCell ref="Q255:Q256"/>
    <mergeCell ref="R255:S256"/>
    <mergeCell ref="T255:T256"/>
    <mergeCell ref="U255:V256"/>
    <mergeCell ref="W255:W256"/>
    <mergeCell ref="X255:AL256"/>
    <mergeCell ref="F257:K257"/>
    <mergeCell ref="F258:K258"/>
    <mergeCell ref="L258:M258"/>
    <mergeCell ref="O258:Q258"/>
    <mergeCell ref="AB259:AL259"/>
    <mergeCell ref="F260:K261"/>
    <mergeCell ref="L260:U260"/>
    <mergeCell ref="V260:AL261"/>
    <mergeCell ref="M261:P261"/>
    <mergeCell ref="Q261:U261"/>
    <mergeCell ref="B262:E272"/>
    <mergeCell ref="F262:K262"/>
    <mergeCell ref="L262:U262"/>
    <mergeCell ref="V262:AL262"/>
    <mergeCell ref="F263:K263"/>
    <mergeCell ref="L263:N263"/>
    <mergeCell ref="AI263:AL263"/>
    <mergeCell ref="F264:K264"/>
    <mergeCell ref="L264:Y264"/>
    <mergeCell ref="Z264:AL264"/>
    <mergeCell ref="F265:K265"/>
    <mergeCell ref="L265:N265"/>
    <mergeCell ref="AI265:AL265"/>
    <mergeCell ref="F266:K267"/>
    <mergeCell ref="L266:N267"/>
    <mergeCell ref="O266:P267"/>
    <mergeCell ref="F271:K272"/>
    <mergeCell ref="L271:U271"/>
    <mergeCell ref="V271:AL272"/>
    <mergeCell ref="M272:P272"/>
    <mergeCell ref="L268:AL268"/>
    <mergeCell ref="AQ31:AQ34"/>
    <mergeCell ref="AS31:AV31"/>
    <mergeCell ref="AS32:AV32"/>
    <mergeCell ref="AS33:AV33"/>
    <mergeCell ref="AS34:AV34"/>
    <mergeCell ref="AE150:AL151"/>
    <mergeCell ref="L113:O113"/>
    <mergeCell ref="P113:AL113"/>
    <mergeCell ref="Q272:U272"/>
    <mergeCell ref="Q266:Q267"/>
    <mergeCell ref="R266:S267"/>
    <mergeCell ref="T266:T267"/>
    <mergeCell ref="U266:V267"/>
    <mergeCell ref="W266:W267"/>
    <mergeCell ref="X266:AL267"/>
    <mergeCell ref="F268:K268"/>
    <mergeCell ref="F269:K269"/>
    <mergeCell ref="L269:M269"/>
    <mergeCell ref="O269:Q269"/>
    <mergeCell ref="S269:U269"/>
    <mergeCell ref="V269:AL269"/>
    <mergeCell ref="F270:K270"/>
    <mergeCell ref="L270:Q270"/>
    <mergeCell ref="R270:W270"/>
    <mergeCell ref="X270:AA270"/>
    <mergeCell ref="AB270:AL270"/>
    <mergeCell ref="S258:U258"/>
    <mergeCell ref="V258:AL258"/>
    <mergeCell ref="F259:K259"/>
    <mergeCell ref="L259:Q259"/>
    <mergeCell ref="R259:W259"/>
    <mergeCell ref="X259:AA259"/>
  </mergeCells>
  <phoneticPr fontId="5"/>
  <dataValidations count="92">
    <dataValidation imeMode="on" allowBlank="1" showInputMessage="1" showErrorMessage="1" sqref="S413:Z413 S139 S362:Z362 S375:Z375 S388:Z388 S401:Z401" xr:uid="{34AE0332-1A86-4449-BC56-F139EB33C3F1}"/>
    <dataValidation type="list" imeMode="disabled" allowBlank="1" showInputMessage="1" showErrorMessage="1" sqref="L61:Q61 L259:Q259 L248:Q248 L270:Q270 L226:Q226 L215:Q215" xr:uid="{2328B379-8806-49DC-A722-B3F607F1886F}">
      <formula1>$AR$637:$AR$643</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57:U357 L344:U344 L383:U383 L370:U370" xr:uid="{6B3584CD-6C0A-4522-95FF-DF8F22BB964A}">
      <formula1>AND(L344=PHONETIC(L344),LEN(L344)&lt;21)</formula1>
    </dataValidation>
    <dataValidation type="list" imeMode="hiragana" allowBlank="1" showInputMessage="1" showErrorMessage="1" sqref="L82:Q82" xr:uid="{FD71F0FB-191D-432E-A2D8-A158CE5C7558}">
      <formula1>$C$630:$C$678</formula1>
    </dataValidation>
    <dataValidation type="list" imeMode="hiragana" allowBlank="1" showInputMessage="1" showErrorMessage="1" sqref="AA128:AC132" xr:uid="{FE775080-2818-4D93-A0B7-22039B5C9579}">
      <formula1>$Y$631:$Y$634</formula1>
    </dataValidation>
    <dataValidation type="list" allowBlank="1" showInputMessage="1" showErrorMessage="1" sqref="L125:V126" xr:uid="{A3F283C8-8962-4CC6-A586-6137E0A6A9D4}">
      <formula1>$U$642:$U$657</formula1>
    </dataValidation>
    <dataValidation type="textLength" imeMode="disabled" operator="equal" allowBlank="1" showInputMessage="1" showErrorMessage="1" sqref="L178:M178 L189:M189 L200:M200 L323:M323 L334:M334" xr:uid="{5A2A4741-9FC5-43C6-83E7-5B96B666C109}">
      <formula1>3</formula1>
    </dataValidation>
    <dataValidation type="textLength" imeMode="off" operator="equal" allowBlank="1" showInputMessage="1" showErrorMessage="1" errorTitle="文字数制限" error="月は半角数字2桁を入力_x000a__x000a_1月の場合は「01」と入力" sqref="AG160:AH160 AG171:AH171 AG182:AH182 AG193:AH193 AG204:AH204 AG327:AH327 AG338:AH338" xr:uid="{30DC1892-2350-4296-8762-FF81F3D382C7}">
      <formula1>2</formula1>
    </dataValidation>
    <dataValidation type="textLength" imeMode="off" operator="equal" allowBlank="1" showInputMessage="1" showErrorMessage="1" errorTitle="文字数制限" error="年は半角数字2桁を入力_x000a__x000a_1年の場合は「01」と入力" sqref="AD160:AE160 AD171:AE171 AD182:AE182 AD193:AE193 AD204:AE204 AD327:AE327 AD338:AE338" xr:uid="{E351387A-74A3-49DB-A3A5-4C76BAC4B340}">
      <formula1>2</formula1>
    </dataValidation>
    <dataValidation type="textLength" operator="lessThanOrEqual" allowBlank="1" showInputMessage="1" showErrorMessage="1" errorTitle="文字数オーバー" error="20文字まで。（空白を含む）" sqref="L103:Y103 L421:Y421 L409:Y409 L397:Y397 L385:Y385 L372:Y372 L321:Y321 L332:Y332 L346:Y346 L359:Y359" xr:uid="{2D565040-9E04-43AD-AB25-31F39B2DEE84}">
      <formula1>20</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01:U101 L174:U174 L185:U185 L196:U196 L319:U319 L330:U330 L163:U163 L152:U152 L395:U395 L407:U407 L419:U419" xr:uid="{7DB24865-55BB-4AEF-935A-3B583DEF387F}">
      <formula1>AND(L101=PHONETIC(L101),LEN(L101)&lt;21)</formula1>
    </dataValidation>
    <dataValidation type="textLength" imeMode="disabled" operator="lessThanOrEqual" allowBlank="1" showInputMessage="1" showErrorMessage="1" errorTitle="文字数制限" error="日は半角数字2桁を入力_x000a__x000a_1日の場合は「01」と入力" sqref="T83:U83" xr:uid="{59224735-7A4B-4703-A221-0F4BECDE0045}">
      <formula1>2</formula1>
    </dataValidation>
    <dataValidation type="textLength" imeMode="off" operator="equal" allowBlank="1" showInputMessage="1" showErrorMessage="1" errorTitle="文字数制限" error="2桁の数字を入力。_x000a_免許番号が6桁未満の場合は、頭に「0」を入力します。" sqref="O108:P108 AD105:AE106 AD170:AE170 AD159:AE159" xr:uid="{A4BE67F3-26FA-4097-AB57-CECA6B2553EC}">
      <formula1>2</formula1>
    </dataValidation>
    <dataValidation type="list" allowBlank="1" showInputMessage="1" showErrorMessage="1" sqref="L97:U97 L326:U326 L337:U337" xr:uid="{0E3EAFEE-F071-4758-A423-ACD0C43E43DE}">
      <formula1>$I$630:$I$691</formula1>
    </dataValidation>
    <dataValidation type="list" allowBlank="1" showInputMessage="1" showErrorMessage="1" sqref="L439:O439 L447:O447 L455:O455 L463:O463 L471:O471 L479:O479 L487:O487 L495:O495 L503:O503 L511:O511 L519:O519 L527:O527 L535:O535 L543:O543 L551:O551 L559:O559 L567:O567 L575:O575 L583:O583 L591:O591 L599:O599 L607:O607 L615:O615 L623:O623" xr:uid="{FDB88B5F-080E-4CBE-84B1-04ADE26C8F37}">
      <formula1>$BA$630:$BA$692</formula1>
    </dataValidation>
    <dataValidation type="list" allowBlank="1" showInputMessage="1" showErrorMessage="1" sqref="L437:O437 L445:O445 L453:O453 L461:O461 L469:O469 L477:O477 L485:O485 L493:O493 L501:O501 L509:O509 L517:O517 L525:O525 L533:O533 L541:O541 L549:O549 L557:O557 L565:O565 L573:O573 L581:O581 L589:O589 L597:O597 L605:O605 L613:O613 L621:O621" xr:uid="{CB67F71F-6DDA-4C98-B6E6-5669275667B8}">
      <formula1>$AL$642:$AL$654</formula1>
    </dataValidation>
    <dataValidation type="list" imeMode="disabled" allowBlank="1" showInputMessage="1" showErrorMessage="1" sqref="AA160:AC160 AA338:AC338 AA182:AC182 AA193:AC193 AA204:AC204 AA327:AC327 AA171:AC171" xr:uid="{F3C792B6-933E-4A13-8355-1BFA0BB7EFED}">
      <formula1>$Y$631:$Y$633</formula1>
    </dataValidation>
    <dataValidation type="list" allowBlank="1" showInputMessage="1" showErrorMessage="1" sqref="L349:Q349 L362:Q362 L375:Q375 L388:Q388 L401:Q401 L413:Q413 L425:Q425" xr:uid="{CFACCA7A-8B6A-44B5-B783-503CF80A578D}">
      <formula1>$AW$630:$AW$677</formula1>
    </dataValidation>
    <dataValidation type="list" allowBlank="1" showInputMessage="1" showErrorMessage="1" sqref="L342:P342 L355:P355 L368:P368 L381:P381" xr:uid="{1AAA996B-6718-404C-85D3-A7E725498E05}">
      <formula1>$AG$658:$AG$660</formula1>
    </dataValidation>
    <dataValidation type="list" imeMode="disabled" allowBlank="1" showInputMessage="1" showErrorMessage="1" sqref="L277:U277 L286:U286 L295:U295 L304:U304 L313:U313" xr:uid="{BACFB3E2-EB16-42BF-8AED-067921BE78FF}">
      <formula1>$AG$642:$AG$653</formula1>
    </dataValidation>
    <dataValidation type="list" allowBlank="1" showInputMessage="1" showErrorMessage="1" sqref="V147:W147" xr:uid="{44CB17A7-8F4C-4D2F-ADD3-E6AFD6017A3E}">
      <formula1>"□総合,☑総合"</formula1>
    </dataValidation>
    <dataValidation type="list" allowBlank="1" showInputMessage="1" showErrorMessage="1" sqref="T147:U147" xr:uid="{1A12E036-E94A-429C-9D1E-12A450B017FE}">
      <formula1>"□開発,☑開発"</formula1>
    </dataValidation>
    <dataValidation type="list" allowBlank="1" showInputMessage="1" showErrorMessage="1" sqref="R147:S147" xr:uid="{4074079F-F187-416D-9EFF-FA7155F3DC3E}">
      <formula1>"□建築,☑建築"</formula1>
    </dataValidation>
    <dataValidation type="list" allowBlank="1" showInputMessage="1" showErrorMessage="1" sqref="O147:Q147" xr:uid="{E40F3C20-9831-4B88-A573-5B918E1EEF6C}">
      <formula1>"□賃貸管理,☑賃貸管理"</formula1>
    </dataValidation>
    <dataValidation type="list" imeMode="hiragana" allowBlank="1" showInputMessage="1" sqref="L147:N147" xr:uid="{C65797E5-59C1-4CF6-B110-ADD8A8523E93}">
      <formula1>"□売買仲介,☑売買仲介"</formula1>
    </dataValidation>
    <dataValidation type="list" allowBlank="1" showInputMessage="1" showErrorMessage="1" sqref="L128:Y132" xr:uid="{D0AD2137-1CB0-4D39-886C-16B85588A0F3}">
      <formula1>$Y$642:$Y$650</formula1>
    </dataValidation>
    <dataValidation type="textLength" imeMode="disabled" operator="lessThanOrEqual" allowBlank="1" showInputMessage="1" showErrorMessage="1" errorTitle="文字数制限" error="半角数字　3桁まで" sqref="L58:M58" xr:uid="{3E0990AD-2E32-4E01-B92D-72F8DC13A370}">
      <formula1>3</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5:AL55" xr:uid="{4ACF4EEE-66E2-467D-AA6D-3606EF3C49BA}"/>
    <dataValidation type="list" imeMode="hiragana" allowBlank="1" showInputMessage="1" showErrorMessage="1" sqref="X61:AA61 X259:AA259 X248:AA248 X270:AA270 X226:AA226 X215:AA215 X237:AA237" xr:uid="{29D82AC2-CB7B-4188-93F6-FC1B28E5C0AF}">
      <formula1>$AN$631:$AN$632</formula1>
    </dataValidation>
    <dataValidation type="textLength" imeMode="disabled" operator="equal" allowBlank="1" showInputMessage="1" showErrorMessage="1" errorTitle="文字数制限" error="年は半角数字2桁を入力_x000a__x000a_1年の場合は「01」と入力" sqref="O52:P52 O137:P137 O92:P92 O153:P153 O108:P108 O281:P281 O290:P290 O299:P299 O308:P308 O353:P354 O328:P329 O366:P367 O624:O626 O339:P341 O166:P166 O177:P177 O405:P406 O188:P188 O199:P199 O386:P387 O325:P325 O347:P348 O373:P374 O360:P361 O350:P350 O363:P363 O376:P376 O389:P389 O379:P380 O422:O423 O398:O399 O402:P402 O414:P414 O426:P426 P601:P605 O433:O434 P593:P597 AD159:AE159 P441:P445 O222:P222 P449:P453 P457:P461 P465:P469 P473:P477 P481:P485 P489:P493 P497:P501 P505:P509 P513:P517 P521:P525 P529:P533 P537:P541 P545:P549 P553:P557 P561:P565 P569:P573 P577:P581 P585:P589 O417:P418 P433:P437 P617:P621 O449:O450 O457:O458 O465:O466 O473:O474 O481:O482 O489:O490 O497:O498 O505:O506 O513:O514 O521:O522 O529:O530 O537:O538 O545:O546 O553:O554 O561:O562 O569:O570 O577:O578 O585:O586 O593:O594 O609:O610 O617:O618 P623:P626 O343:P343 O345:P345 O356:P356 O369:P369 O382:P382 O358:P358 O371:P371 O384:P384 O194:P195 O331:P331 AD105:AE106 O320:P320 O197:P197 O186:P186 O175:P175 O164:P164 O183:P184 O205:P206 O172:P173 O161:P162 O155:P155 O317:P318 O392:P394 O410:O411 O336:P336 O396:P396 O408:P408 O420:P420 O266:P266 O255:P255 O244:P244 O322:P323 O333:P334 P398:P400 P410:P412 P422:P424 O429:O430 O601:O602 AD170:AE170 O233:P233 P609:P613 O211:P211 P429:P431 P439 P447 P455 P463 P471 P479 P487 P495 P503 P511 P519 P527 P535 P543 P551 P559 P567 P575 P583 P591 P599 P607 P615 O441:O442" xr:uid="{D5EFF1F8-2414-41E5-B6FF-B3B6EC5D521F}">
      <formula1>2</formula1>
    </dataValidation>
    <dataValidation type="list" imeMode="hiragana" allowBlank="1" showInputMessage="1" showErrorMessage="1" sqref="L67:O67" xr:uid="{CC0DECF2-851B-4DC1-BC83-2346D889182C}">
      <formula1>$CK$5:$CK$56</formula1>
    </dataValidation>
    <dataValidation type="textLength" imeMode="disabled" operator="equal" allowBlank="1" showInputMessage="1" showErrorMessage="1" errorTitle="文字数制限" error="日は半角数字 2桁を入力_x000a__x000a_1月の場合は「01」と入力" sqref="U52:V53 U211:V212 U222:V223 U233:V234 U244:V245 U255:V256 U266:V267" xr:uid="{20BECD6F-A541-4726-AED5-4B100B9FCEAA}">
      <formula1>2</formula1>
    </dataValidation>
    <dataValidation type="textLength" imeMode="disabled" operator="lessThanOrEqual" allowBlank="1" showInputMessage="1" showErrorMessage="1" errorTitle="文字数制限" error="年（和暦）は半角数字　2桁以内" sqref="N5:O6" xr:uid="{53F93895-9497-470F-B667-ACF11281DE7E}">
      <formula1>2</formula1>
    </dataValidation>
    <dataValidation type="textLength" imeMode="disabled" operator="lessThanOrEqual" allowBlank="1" showInputMessage="1" showErrorMessage="1" errorTitle="文字数制限" error="日は半角数字　2桁以内" sqref="T5:U6 AG84:AH84 T84:U84" xr:uid="{6E293736-10A0-48DD-95C7-F8FFC0EEA657}">
      <formula1>2</formula1>
    </dataValidation>
    <dataValidation type="textLength" imeMode="disabled" operator="lessThanOrEqual" allowBlank="1" showInputMessage="1" showErrorMessage="1" errorTitle="文字数制限" error="月は半角数字 2桁以内" sqref="Q5:R6" xr:uid="{09887805-562F-4CD9-B0CA-29BA12EE622A}">
      <formula1>2</formula1>
    </dataValidation>
    <dataValidation type="textLength" imeMode="disabled" operator="lessThanOrEqual" allowBlank="1" showInputMessage="1" showErrorMessage="1" errorTitle="文字数制限" error="日は半角数字2桁まで" sqref="AG43:AH43 T42:U43 T3:U4" xr:uid="{19F0845B-692A-4164-8909-4560EA38F001}">
      <formula1>2</formula1>
    </dataValidation>
    <dataValidation type="textLength" imeMode="disabled" operator="lessThanOrEqual" allowBlank="1" showInputMessage="1" showErrorMessage="1" errorTitle="文字数制限" error="月は半角数字2桁まで" sqref="AD43:AE43 Q42:R43 Q3:R4" xr:uid="{FE8933F3-39CC-4201-B1A8-8C945FA083E7}">
      <formula1>2</formula1>
    </dataValidation>
    <dataValidation type="textLength" imeMode="disabled" operator="lessThanOrEqual" allowBlank="1" showInputMessage="1" showErrorMessage="1" errorTitle="文字数制限" error="半角数字　2桁まで" sqref="N42:O43 AA43:AB43" xr:uid="{29F741FD-8AE8-4305-BF29-59DF8D39D0AE}">
      <formula1>2</formula1>
    </dataValidation>
    <dataValidation type="textLength" imeMode="disabled" operator="equal" allowBlank="1" showInputMessage="1" showErrorMessage="1" errorTitle="文字数制限" error="月は半角数字2桁を入力_x000a__x000a_1月の場合は「01」と入力" sqref="R52:S52 AG105:AH106 R137:S137 R92:S92 R108:S108 R153:S153 R281:S281 R290:S290 R299:S299 R308:S308 R155:S155 R166:S166 R266:S266 R405:S406 R180 R191 S386:S387 S350 R347:R350 S398:S400 R373:R376 R360:R363 R386:R389 S363 R623:S626 S347:S348 S376 S373:S374 S389 S410:S412 R325:S325 S422:S424 S402 S360:S361 R410:R414 S414 R398:R402 S426 R417:S418 R433:S437 R441:S445 R449:S453 R457:S461 R465:S469 R473:S477 R481:S485 R489:S493 R497:S501 R505:S509 R513:S517 R521:S525 R529:S533 R537:S541 R545:S549 R553:S557 R561:S565 R569:S573 R577:S581 R585:S589 R593:S597 R601:S605 R609:S613 R338:S343 R345:S345 R353:S356 R366:S369 R379:S382 R358:S358 R371:S371 R384:S384 R327:S329 R331:S331 R317:S318 R320:S320 R197:S197 R186:S186 R175:S175 R164:S164 R204:S206 R193:S195 R182:S184 R171:S173 R160:S162 R392:S394 R422:R426 R336:S336 R396:S396 R408:S408 R420:S420 R177:S178 R188:S189 R199:S200 R322:S323 R333:S334 R255:S255 AG170:AH170 R202 AG159:AH159 R211:S211 R222:S222 R233:S233 R244:S244 R429:S431 R439:S439 R447:S447 R455:S455 R463:S463 R471:S471 R479:S479 R487:S487 R495:S495 R503:S503 R511:S511 R519:S519 R527:S527 R535:S535 R543:S543 R551:S551 R559:S559 R567:S567 R575:S575 R583:S583 R591:S591 R599:S599 R607:S607 R615:S615 R617:S621" xr:uid="{69176D81-70FB-4B66-BBF5-FD411670DB36}">
      <formula1>2</formula1>
    </dataValidation>
    <dataValidation type="textLength" imeMode="disabled" operator="lessThanOrEqual" allowBlank="1" showInputMessage="1" showErrorMessage="1" errorTitle="文字数制限" error="半角数字　4桁以下" sqref="O336:Q336 AF57:AH57 O57:Q57 O93:Q93 O111:Q111 S111:U111 S158:U158 O158:Q158 S169:U169 O169:Q169 O191:Q191 S180:U180 O202:Q202 S191:U191 O180:Q180 O269:Q269 S325:U325 O325:Q325 S336:U336 S30:U30 O29:Q31 O214:Q214 O225:Q225 O236:Q236 O247:Q247 O258:Q258 S202:U202" xr:uid="{92B25EA8-BF2A-4640-96C5-8FAE22F102EE}">
      <formula1>4</formula1>
    </dataValidation>
    <dataValidation type="textLength" imeMode="disabled" operator="lessThanOrEqual" allowBlank="1" showInputMessage="1" showErrorMessage="1" errorTitle="文字数制限" error="半角数字　5桁まで" sqref="L29:M29 L336:M336 AC57:AD57 L57:M57 L93:M93 L158:M158 L111:M111 L169:M169 L191:M191 L202:M202 L180:M180 L325:M325 L31:M31 L214:M214 L225:M225 L236:M236 L247:M247 L258:M258 L269:M269" xr:uid="{7B373178-5D80-4F7E-951B-624BA961D8AF}">
      <formula1>5</formula1>
    </dataValidation>
    <dataValidation imeMode="off" operator="equal" allowBlank="1" showInputMessage="1" errorTitle="文字数制限" error="従業者証明書番号は半角数字6桁" sqref="L76:O76" xr:uid="{4D3E0CB3-8A0D-4C92-99DD-77B9C3630823}"/>
    <dataValidation imeMode="off" allowBlank="1" showInputMessage="1" showErrorMessage="1" sqref="L138:O138 AE138:AG138 V138:Z138 AE60:AI60 AE424:AG424 AE412:AG412 V400:Z400 AH121:AI122 L400:O400 V424:Z424 L424:O424 AE400:AG400 L412:O412 V412:Z412 AH119:AI119 AH78:AI79 L32:Y33 AH124:AI138 AH140:AI144" xr:uid="{79B07E77-05A8-4776-9560-3A9C3D96BEB3}"/>
    <dataValidation type="textLength" imeMode="hiragana" operator="lessThanOrEqual" allowBlank="1" showInputMessage="1" showErrorMessage="1" errorTitle="文字数オーバー" error="40文字まで。（空白を含む）" sqref="L24:AH24 L11:AH12 L142:AH142 L378:AH378 L391:AH391 L352:AH352 L365:AH365 L404:AH404 L428:AH428 L416:AH416" xr:uid="{B9738218-652E-42AF-84ED-E545566BB6E9}">
      <formula1>40</formula1>
    </dataValidation>
    <dataValidation type="textLength" imeMode="hiragana" operator="lessThanOrEqual" allowBlank="1" showInputMessage="1" showErrorMessage="1" errorTitle="文字数オーバー" error="20文字まで。（空白を含む）" sqref="L16:Y16 L68:Y69 L74:Y74 L50:Y50 L135:Y135 L90:Y90 L311:Y311 L115:Y115 L275:Y275 L284:Y284 L293:Y293 L302:Y302 L209:Y209 L220:Y220 L231:Y231 L242:Y242 L253:Y253 L264:Y264 L176:Y176 L165:Y165 L187:Y187 L198:Y198 L154:Y154" xr:uid="{B9929C57-7EF1-4CDE-A8A6-CBB981600078}">
      <formula1>20</formula1>
    </dataValidation>
    <dataValidation type="textLength" imeMode="disabled" operator="lessThanOrEqual" allowBlank="1" showInputMessage="1" showErrorMessage="1" errorTitle="文字数制限" error="半角数字　4桁" sqref="L123 AE34 L34:M34" xr:uid="{5DBC68C9-E1D1-4183-936C-139FE318F877}">
      <formula1>4</formula1>
    </dataValidation>
    <dataValidation type="textLength" imeMode="disabled" operator="equal" allowBlank="1" showInputMessage="1" showErrorMessage="1" errorTitle="文字数制限" error="半角数字　4桁" sqref="S57:U58 O54:Q54 S29:U29 S269:U269 AJ57:AL57 O58:Q58 O18:Q18 S93:U93 O95:Q95 O109:Q109 O156:Q156 O167:Q167 O178:Q178 O189:Q189 O334:Q334 O323:Q323 S31:U31 S214:U214 S225:U225 S236:U236 S247:U247 S258:U258 O200:Q200" xr:uid="{E16FB18E-EC2A-4E33-8859-47AAFC235827}">
      <formula1>4</formula1>
    </dataValidation>
    <dataValidation type="list" allowBlank="1" showInputMessage="1" showErrorMessage="1" sqref="L62:U62 L105:U105" xr:uid="{B8325840-E510-4DCC-91C1-E102E10F9266}">
      <formula1>$BC$631:$BC$694</formula1>
    </dataValidation>
    <dataValidation type="textLength" imeMode="disabled" operator="equal" allowBlank="1" showInputMessage="1" showErrorMessage="1" errorTitle="文字数制限" error="半角数字　3桁" sqref="L54:M54 L18:M18 L95:M95 L109:M109 L156:M156 L167:M167 L178:M178 L200:M200 L334:M334 L323:M323 L189:M189" xr:uid="{FEB90201-B6CA-4767-88FD-52C546810CF9}">
      <formula1>3</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2:U72 L48:U48 L133:U133 L88:U88 L282:U282 L273:U273 L291:U291 L300:U300 L309:U309 L207:U207 L218:U218 L229:U229 L240:U240 L251:U251 L262:U262" xr:uid="{70D9397E-A240-47C0-B217-6246F720D53B}">
      <formula1>AND(L48=PHONETIC(L48),LEN(L48)&lt;21)</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20:AE20" xr:uid="{392D92EB-513D-4C07-9F88-87CE6256F761}">
      <formula1>AND(L8=PHONETIC(L8),LEN(L8)&lt;41)</formula1>
    </dataValidation>
    <dataValidation type="textLength" imeMode="off" operator="equal" allowBlank="1" showInputMessage="1" showErrorMessage="1" errorTitle="文字数制限" error="6桁の数字を入力。_x000a_免許番号が6桁未満の場合は、頭に「0」を入力します。" sqref="M63:P63 N158 M279:P279 M288:P288 M297:P297 M306:P306 M315:P315 AJ195:AL195 AJ340:AL340 AJ329:AL329 AJ206:AL206 AJ184:AL184 AJ173:AL173 AJ162:AL162 AB170:AC170 N111:N112 O106:P107 M106:N109 M98:P100 M102:P102 M104:P104 AB159:AC159 N169 N191 N202 N180 N325 N336 M261:P261 AB105:AC106 M272:P272 M114:P115 M146:P146 M217:P217 M228:P228 M239:P239 M250:P250 M112 O112:P112" xr:uid="{95E01630-2962-4AB7-B62C-B7839F087938}">
      <formula1>6</formula1>
    </dataValidation>
    <dataValidation imeMode="hiragana" allowBlank="1" showInputMessage="1" showErrorMessage="1" sqref="R45:R46 V127 AC38 H40 P44 V124 L201:AL201 V78:AC79 L179:AL179 AB140:AC145 L190:AL190 L324:AL324 B608 H67:H68 F65 P76 C24 F60:K61 AC41 S15 AG34 P34 N34 C34 S35 H37 R37:R38 R40:R41 W42:W43 H45:H46 H42:H43 F123 L78 C3 F142 N123 W615 P459:P462 P451:P454 F270:K270 AA124:AC127 Z124:Z138 V133:Y138 V118:Y122 AC118:AC122 Z118:AB119 L335:AL335 AE116:AF117 Z121:AB122 F352 F378 P619:P622 F391 F404 F416 F428 P611:P614 W607 B432 V140:Z145 F365 B440 B448 B456 B464 B472 B480 B488 B496 B504 B512 B520 B528 B536 B544 B552 B560 B568 B576 B584 B592 B600 W439 P443:P446 P467:P470 P483:P486 P499:P502 P515:P518 P531:P534 P547:P550 P571:P574 P563:P566 P595:P598 W455 W463 W479 W495 W511 W527 W543 W559 W575 W591 P587:P590 P475:P478 P491:P494 P507:P510 P523:P526 P539:P542 P555:P558 P579:P582 W583 P603:P606 W447 W599 W471 W487 W503 W519 W535 W551 W567 B616 L60:AA60 F215:K215 F226:K226 F237:K237 F248:K248 F259:K259 AA133:AA145 AB133:AC138 W124:Y127 P435:P438 W623" xr:uid="{CD27FD3C-69B1-44EB-8694-FA84042AE398}"/>
    <dataValidation imeMode="hiragana" allowBlank="1" showInputMessage="1" sqref="T429:T437 F49 C9 F115 F56 F73 S42:S43 V5:W5 S5 B47 C36 V42:V43 AF43 AI43 F54 T52 F52 W52 L56:AA56 F76 Q63 V3 S3 L2 S83:S84 Z82:AA82 L85:L86 F82:F84 V83:V84 AF84 AI84:AJ84 V121:Y121 W122 L96 AL128:AL132 AI128:AI132 F134 F137:F138 AA138 AH138 AC138 P138 T137 W137 F92 F89 T92 W92 F94:F96 T122 F103 F108:F110 L110 T108 W108 AF105:AF106 AI105:AI106 AL105:AL106 U106:V106 P622 AC116:AC117 L28 AF116:AF117 Q279 W281 F275 Q315 F299 W299 W317:W320 F308 F284 T308 F281 F302 F311 T290 T281 Q288 W290 F290 T299 Q297 Q306 W308 Q193 Q160 Q171 Q182 Q204 Q338 Q327 U338:V338 AI159:AI160 U160:V160 AF159 T166 W172:W175 AF170 AA424 AH424 AA400 AH400 P424 AC400 P400 AA412 AH412 AC424 AC412 P412 V169:V170 U439 F317:F626 U447 U463 U471 U487 U503 U535 U551 U567 U583 U599 U455 U479 U495 U511 U519 U527 U543 U559 U575 U591 U607 U615 U623 T153 C5:F5 Q106:Q108 T405:T406 T171:T173 T182:T184 T193:T195 T204:T206 T327:T329 T386:T387 W350 T350 T347:T348 T398:T400 W347:W348 T623:T626 W360:W361 W373:W374 T360:T361 W386:W387 W363 T363 T376 W376 T389 W389 W336:W337 T373:T374 T410:T412 T422:T424 W398:W399 W402 T402 T414 W414 T426 W426 W417:W420 T439:T445 T447:T453 T455:T461 T463:T469 T471:T477 T479:T485 T487:T493 T495:T501 T503:T509 T511:T517 T519:T525 T527:T533 T535:T541 T543:T549 T551:T557 T559:T565 T567:T573 T575:T581 T583:T589 T591:T597 T599:T605 T607:T613 T615:T621 W339:W345 T345 T353:T356 T366:T369 T379:T382 W353:W358 T358 W366:W371 T371 W379:W384 T384 AI204 T331 AI327 AC340 T320 W191:W192 T197 T186 T175 T164 AI193 AI182 W161:W164 AI338 T160:T162 T317:T318 V112 Q98:Q100 Q102 Q104 AC162 AC329 AC173 AC184 AC195 AC206 T155 W155 AL170:AL171 L157:AL157 W183:W186 AL182 U182:V182 W177:W178 W194:W197 AL193 U193:V193 AL204 U204:V204 W328:W331 AL327 U327:V327 T338:T343 AL338 AL159:AL160 U171:V171 F293 W166 V158:V159 L268 T417:T418 W180:W181 L168:AL168 W266 T188:T189 L257 W325:W326 T325 W202:W203 F159:F168 T336 W322:W323 T392:T394 W405:W408 W333:W334 T396 W392:W396 T408 W410:W411 T420 T177:T178 W188:W189 T199:T200 W199:W200 T322:T323 T333:T334 W422:W423 V105 F170:F206 AI170:AI171 F59 F112 Q146 F208 F213 T211 F211 W211 Q272 Q217 F219 F224 T222 F222 W222 L213 Q228 F230 F235 T233 F233 W233 L224 Q239 F241 F246 T244 F244 W244 L235 Q250 F252 F257 T255 F255 W255 L246 Q261 F263 F268 T266 F266 F152:F157 W205:W206 W152:W153 P438 W429:W437 W439:W445 P446 W447:W453 P454 W455:W461 P462 W463:W469 P470 W471:W477 P478 W479:W485 P486 W487:W493 P494 W495:W501 P502 W503:W509 P510 W511:W517 P518 W519:W525 P526 W527:W533 P534 W535:W541 P542 W543:W549 P550 W551:W557 P558 W559:W565 P566 W567:W573 P574 W575:W581 P582 W583:W589 P590 W591:W597 P598 W599:W605 P606 W607:W613 P614 W615:W621 W623:W626 Q114:Q115 F113:K113" xr:uid="{436D9DE1-DE82-4649-AB1C-8600018A6E12}"/>
    <dataValidation type="list" imeMode="hiragana" allowBlank="1" showInputMessage="1" showErrorMessage="1" sqref="S21:Z21" xr:uid="{290F2854-14E5-4BAA-B7F5-85B44E9933CF}">
      <formula1>$P$631:$P$683</formula1>
    </dataValidation>
    <dataValidation type="list" imeMode="hiragana" allowBlank="1" showInputMessage="1" sqref="AG41:AL41 AG38:AL38" xr:uid="{735C3DA3-7131-47CE-88AD-BA050A25017B}">
      <formula1>$U$631:$U$635</formula1>
    </dataValidation>
    <dataValidation type="list" allowBlank="1" showInputMessage="1" showErrorMessage="1" sqref="L44:O44" xr:uid="{E8EE8B09-4F79-4FC8-90F6-571E59414AB8}">
      <formula1>$AB$631:$AB$633</formula1>
    </dataValidation>
    <dataValidation type="list" imeMode="hiragana" allowBlank="1" showInputMessage="1" sqref="L45:Q45" xr:uid="{0D2882C9-B03C-47F7-A4C6-91932B4A6769}">
      <formula1>$AF$631:$AF$634</formula1>
    </dataValidation>
    <dataValidation type="list" imeMode="hiragana" allowBlank="1" showInputMessage="1" sqref="L46:Q46" xr:uid="{8B6DBD93-CBCE-439F-9C04-DA48E4E100DC}">
      <formula1>$AK$631:$AK$637</formula1>
    </dataValidation>
    <dataValidation type="textLength" imeMode="disabled" operator="lessThanOrEqual" allowBlank="1" showInputMessage="1" showErrorMessage="1" errorTitle="文字数制限" error="年（和暦）は半角数字2桁まで" sqref="N3:O4" xr:uid="{992B6F4F-B0EC-40A6-953C-44542EF96EEB}">
      <formula1>2</formula1>
    </dataValidation>
    <dataValidation type="textLength" imeMode="disabled" operator="lessThanOrEqual" allowBlank="1" showInputMessage="1" showErrorMessage="1" errorTitle="文字数制限" error="年は半角数字2桁を入力_x000a__x000a_令和元年の場合は「01」と入力" sqref="N83:O84 AA84:AB84" xr:uid="{4FD43381-AF4C-4D16-8E2A-334DB225D0A7}">
      <formula1>2</formula1>
    </dataValidation>
    <dataValidation type="textLength" imeMode="disabled" operator="lessThanOrEqual" allowBlank="1" showInputMessage="1" showErrorMessage="1" errorTitle="文字数制限" error="月は半角数字 2桁以下" sqref="AD84:AE84 Q83:R84" xr:uid="{EA6E9DFC-D743-41D4-B0B9-9805E62A543C}">
      <formula1>2</formula1>
    </dataValidation>
    <dataValidation type="textLength" imeMode="disabled" operator="equal" allowBlank="1" showInputMessage="1" showErrorMessage="1" errorTitle="文字数制限" error="日は半角数字2桁を入力_x000a__x000a_1日の場合は「01」と入力" sqref="AJ105:AK106 U137:V137 U92:V92 U108:V108 U153 U281:V281 U290:V290 U299:V299 U308:V308 U155:V155 U171:U173 U182:U184 U193:U195 U204:U206 U327:U329 U386:V387 U350:V350 V336:V345 U623:V626 U347:V348 U363:V363 U376:V376 U389:V389 U402:V402 U414:V414 U426:V426 U417:U418 U439:V445 U447:V453 U455:V461 U463:V469 U471:V477 U479:V485 U487:V493 U495:V501 U503:V509 U511:V517 U519:V525 U527:V533 U535:V541 U543:V549 U551:V557 U559:V565 U567:V573 U575:V581 U583:V589 U591:V597 U599:V605 U607:V613 U615:V621 U345 U353:U356 U360:V361 U366:U369 U373:V374 U379:U382 V353:V358 U358 V366:V371 U371 V379:V384 U384 U331 V325:V331 V180:V186 U320 V191:V197 U197 U405:U406 U186 V319:V320 U175 U164 AJ159:AK159 U166:V166 AJ170:AK170 U338:U343 U160:U162 V160:V164 V171:V175 U325 U392:U394 U429:V437 V405:V408 V398:V399 V417:V420 V392:V396 U396 V410:V411 U408 U336 U420 U177:V178 U188:V189 U199:V200 U322:V323 U333:V334 U398:U400 U410:U412 U422:U424 V422:V423 V152:V153 U317:V318 V202:V206" xr:uid="{24359DFF-A51B-4803-B09F-D227939F2907}">
      <formula1>2</formula1>
    </dataValidation>
    <dataValidation imeMode="disabled" operator="equal" allowBlank="1" showInputMessage="1" showErrorMessage="1" errorTitle="半角10文字" error="YYYY/MM/DD_x000a_の形式で「/」（スラッシュ）を含め10文字" sqref="U86:Y86" xr:uid="{64E87933-35AF-41A1-8B3A-1966E468AF08}"/>
    <dataValidation type="textLength" imeMode="disabled" operator="equal" allowBlank="1" showInputMessage="1" showErrorMessage="1" errorTitle="文字数制限" error="6桁の数字を入力。_x000a_免許番号が6桁未満の場合は、頭に「0」を入力します。" sqref="V82:Y82 Q439:T439 Q615:T615 Q447:T447 Q463:T463 Q471:T471 Q487:T487 Q503:T503 Q519:T519 Q535:T535 Q551:T551 Q567:T567 Q583:T583 Q599:T599 Q455:T455 Q607:T607 Q479:T479 Q495:T495 Q511:T511 Q527:T527 Q543:T543 Q559:T559 Q575:T575 Q591:T591 Q623:T623" xr:uid="{5283CEF3-CEBE-4E45-8BBD-9E2595930083}">
      <formula1>6</formula1>
    </dataValidation>
    <dataValidation type="textLength" imeMode="disabled" operator="greaterThanOrEqual" allowBlank="1" showInputMessage="1" sqref="AG86:AK86" xr:uid="{EB8ED621-3751-48E6-AD3B-6F25F615A9F1}">
      <formula1>10</formula1>
    </dataValidation>
    <dataValidation type="list" imeMode="hiragana" allowBlank="1" showInputMessage="1" showErrorMessage="1" sqref="R82:T82" xr:uid="{4D9BDA1E-AE5F-4C36-A221-52E50A33E668}">
      <formula1>$AC$642:$AC$662</formula1>
    </dataValidation>
    <dataValidation type="list" imeMode="hiragana" allowBlank="1" showInputMessage="1" showErrorMessage="1" sqref="L139:Q139" xr:uid="{310568A7-1EF2-4554-B2DA-912E317C544E}">
      <formula1>$AW$630:$AW$677</formula1>
    </dataValidation>
    <dataValidation type="textLength" imeMode="disabled" operator="lessThanOrEqual" allowBlank="1" showInputMessage="1" showErrorMessage="1" errorTitle="文字数制限" error="日は半角数字2桁以下" sqref="U122:V122 AD116:AE117" xr:uid="{B405966B-9E91-4D56-8097-22316C9F385B}">
      <formula1>2</formula1>
    </dataValidation>
    <dataValidation type="textLength" imeMode="disabled" operator="lessThanOrEqual" allowBlank="1" showInputMessage="1" showErrorMessage="1" errorTitle="文字数制限" error="日は半角数字　2桁まで" sqref="AJ128:AK132" xr:uid="{D4DD2D83-456C-4A06-BFB1-068E8438FA6E}">
      <formula1>2</formula1>
    </dataValidation>
    <dataValidation type="textLength" imeMode="disabled" operator="lessThanOrEqual" allowBlank="1" showInputMessage="1" showErrorMessage="1" errorTitle="文字数制限" error="月は半角数字　2桁まで" sqref="AG128:AH132 R122:S122 AA116:AB117" xr:uid="{409A04FF-2989-4510-9346-A2064740C44E}">
      <formula1>2</formula1>
    </dataValidation>
    <dataValidation type="list" imeMode="disabled" allowBlank="1" showInputMessage="1" showErrorMessage="1" sqref="L124:V124" xr:uid="{35BE9E7E-0751-4FFD-BBB1-6EAB09991A44}">
      <formula1>$U$642:$U$657</formula1>
    </dataValidation>
    <dataValidation type="textLength" imeMode="disabled" operator="lessThanOrEqual" allowBlank="1" showInputMessage="1" showErrorMessage="1" errorTitle="文字数制限" error="年は半角数字2桁以下" sqref="AD128:AE132 O122:P122 X116:Y117" xr:uid="{8513ED42-4F5B-4C97-BA9E-9FC12AE7A153}">
      <formula1>2</formula1>
    </dataValidation>
    <dataValidation type="textLength" imeMode="disabled" operator="lessThanOrEqual" allowBlank="1" showInputMessage="1" showErrorMessage="1" errorTitle="文字数オーバー" error="10文字まで。（空白を含む）" sqref="L119:Q119" xr:uid="{9C289FA7-D01F-47C6-9E5B-6D3399DA8B2B}">
      <formula1>10</formula1>
    </dataValidation>
    <dataValidation type="textLength" imeMode="hiragana" operator="lessThanOrEqual" allowBlank="1" showInputMessage="1" showErrorMessage="1" errorTitle="文字数オーバー" error="20文字まで。（空白を含む）" sqref="R119" xr:uid="{E1EA392C-B5FA-4AAB-9C1D-FF9B53BFD63D}">
      <formula1>21</formula1>
    </dataValidation>
    <dataValidation type="list" imeMode="disabled" allowBlank="1" showInputMessage="1" showErrorMessage="1" sqref="M328:N328 L624:N626 L360:N360 M194:N194 L593:N593 L155:N155 M161:N161 M172:N172 M205:N205 M183:N183 M339:N339 L347:N347 L373:N373 L353:N354 L379:N380 L398:N398 L410:N410 L601:N601 L417:N418 L171:L172 L433:N433 L441:N441 L449:N449 L457:N457 L465:N465 L473:N473 L481:N481 L489:N489 L497:N497 L505:N505 L513:N513 L521:N521 L529:N529 L537:N537 L545:N545 L553:N553 L561:N561 L569:N569 L577:N577 L585:N585 L366:N367 L166:N166 L386:N386 L350:N350 L363:N363 L376:N376 L389:N389 N199:N200 N333:N334 N322:N323 L402:N402 L414:N414 L426:N426 L609:N609 L164:N164 L420:N420 L617:N617 L408:N408 L396:N396 N325 L422:N422 L392:N394 L333:M333 N202 L322:M322 N191 L199:M199 N180 L188:M188 L160:L161 L177:M177 L405:N406 L338:L339 L327:L328 L193:L194 L204:L205 L182:L183 L429:N430 L345:N345 N188:N189 N177:N178 N336 L358:N358 L371:N371 L384:N384 L331:N331 L153:N153 L320:N320 L197:N197 L186:N186 L175:N175" xr:uid="{803E9EF9-6F53-4CB3-9840-BA9669B354E9}">
      <formula1>$CB$2:$CB$4</formula1>
    </dataValidation>
    <dataValidation type="list" imeMode="disabled" allowBlank="1" showInputMessage="1" showErrorMessage="1" sqref="L108:N108 L255:N256 L244:N245 L266:N267 L222:N223 L233:N234 L369:N369 L356:N356 L343:N343 L382:N382 L52:N53 L92:N92 L137:N137 L281:N281 L290:N290 L299:N299 L308:N308 L317:N317 L162:N162 L173:N173 L184:N184 L195:N195 L206:N206 L329:N329 L340:N340 L348:N348 L610:N610 L361:N361 L374:N374 L399:N399 L387:N387 L411:N411 L423:N423 L434:N434 L442:N442 L450:N450 L458:N458 L466:N466 L474:N474 L482:N482 L490:N490 L498:N498 L506:N506 L514:N514 L522:N522 L530:N530 L538:N538 L546:N546 L554:N554 L562:N562 L570:N570 L578:N578 L586:N586 L594:N594 L602:N602 L618:N618 L211:N212" xr:uid="{70FF4869-AAD9-479A-A886-B4681B71246F}">
      <formula1>$AP$631:$AP$635</formula1>
    </dataValidation>
    <dataValidation type="list" imeMode="disabled" allowBlank="1" showInputMessage="1" showErrorMessage="1" sqref="L42:M43 Y84:Z84 L83:M84 L382:N382 Y43:Z43 L122:N122 U116:W117 AA105:AC106 L343:N343 L356:N356 L369:N369 AA128:AC132" xr:uid="{754D9CB0-DF75-4E58-B50B-F6A2E6A9944C}">
      <formula1>$Y$631:$Y$634</formula1>
    </dataValidation>
    <dataValidation type="list" imeMode="hiragana" allowBlank="1" showInputMessage="1" showErrorMessage="1" sqref="L112:O112 L94:O94 L59:O59 AI340:AL340 AI162:AL162 AI173:AL173 AI184:AL184 AI195:AL195 AI206:AL206 AI329:AL329" xr:uid="{3433804E-2245-478B-A6AC-81666B792082}">
      <formula1>$AQ$631:$AQ$633</formula1>
    </dataValidation>
    <dataValidation type="list" imeMode="disabled" allowBlank="1" showInputMessage="1" showErrorMessage="1" sqref="L116:N117" xr:uid="{173D1520-9405-4848-A344-2C5DB0EB1938}">
      <formula1>"□,☑"</formula1>
    </dataValidation>
    <dataValidation type="list" allowBlank="1" showInputMessage="1" showErrorMessage="1" sqref="AK148:AK149" xr:uid="{43CE7D9E-A6E4-4394-B224-86921EADCBBC}">
      <formula1>"▼選択,☑はい,☑いいえ"</formula1>
    </dataValidation>
    <dataValidation imeMode="disabled" allowBlank="1" showInputMessage="1" showErrorMessage="1" sqref="T297 T306 T288 T279 T315 T193 T327 T160 T182 T338 T204 T171 AA170:AC170 L325:M325 L336:M336 AA159:AC159 L180:M180 L191:M191 L202:M202" xr:uid="{840F9F7B-4ADC-4598-B5B9-3CC074E45509}"/>
    <dataValidation type="textLength" imeMode="off" operator="equal" allowBlank="1" showInputMessage="1" showErrorMessage="1" errorTitle="文字数制限" error="日は半角数字2桁を入力_x000a__x000a_1日の場合は「01」と入力" sqref="AJ338:AK338 AJ160:AK160 AJ171:AK171 AJ182:AK182 AJ193:AK193 AJ204:AK204 AJ327:AK327" xr:uid="{FB71B077-6B09-4AFC-A363-B836A42A0ED2}">
      <formula1>2</formula1>
    </dataValidation>
    <dataValidation type="list" allowBlank="1" showInputMessage="1" showErrorMessage="1" sqref="L435:O435 L619:O619 L611:O611 L603:O603 L595:O595 L587:O587 L579:O579 L571:O571 L563:O563 L555:O555 L547:O547 L539:O539 L531:O531 L523:O523 L515:O515 L507:O507 L499:O499 L491:O491 L483:O483 L475:O475 L467:O467 L459:O459 L451:O451 L443:O443" xr:uid="{483FF53C-196E-4F53-BFCB-B2840E93DE13}">
      <formula1>$AQ$631:$AQ$633</formula1>
    </dataValidation>
    <dataValidation type="list" imeMode="hiragana" allowBlank="1" showInputMessage="1" showErrorMessage="1" sqref="L65:S65" xr:uid="{B03567D1-66FF-4358-92AC-5A39E2C76401}">
      <formula1>$CS$5:$CS$2090</formula1>
    </dataValidation>
    <dataValidation type="list" allowBlank="1" showInputMessage="1" showErrorMessage="1" sqref="L159:U159 L170:U170 L181:U181 L192:U192 L203:U203 L216:U216 L227:U227 L260:U260 L249:U249 L314:U314 L271:U271 L278:U278 L287:U287 L296:U296 L305:U305 L238:U238" xr:uid="{8160069A-8742-4DE3-BA42-FFAECDD33B97}">
      <formula1>$BC$634:$BC$694</formula1>
    </dataValidation>
    <dataValidation type="list" imeMode="hiragana" allowBlank="1" showInputMessage="1" showErrorMessage="1" sqref="L237:Q237" xr:uid="{53C9AEE5-A353-4161-A2D2-602CB6906C89}">
      <formula1>$AR$637:$AR$643</formula1>
    </dataValidation>
    <dataValidation type="textLength" imeMode="hiragana" allowBlank="1" showInputMessage="1" showErrorMessage="1" error="10文字以内で入力してください" sqref="L432:S432 L440:S440 L448:S448 L456:S456 L464:S464 L472:S472 L480:S480 L488:S488 L496:S496 L504:S504 L512:S512 L520:S520 L528:S528 L536:S536 L544:S544 L552:S552 L560:S560 L568:S568 L576:S576 L584:S584 L592:S592 L600:S600 L608:S608 L616:S616" xr:uid="{16FD7319-6FB8-43C9-B141-F9F2925FC5A8}">
      <formula1>1</formula1>
      <formula2>10</formula2>
    </dataValidation>
    <dataValidation type="list" showInputMessage="1" showErrorMessage="1" sqref="L438 L446 L454 L462 L470 L478 L486 L494 L502 L510 L518 L526 L534 L542 L550 L558 L566 L574 L582 L590 L598 L606 L614 L622" xr:uid="{093EBD5C-45E3-45A4-AA45-4CEE0E896D0F}">
      <formula1>"　,○"</formula1>
    </dataValidation>
    <dataValidation imeMode="off" operator="equal" allowBlank="1" showInputMessage="1" showErrorMessage="1" errorTitle="文字数制限" error="6桁の数字を入力。_x000a_免許番号が6桁未満の場合は、頭に「0」を入力します。" sqref="P113:AL113" xr:uid="{4CAA5579-F98C-4195-864C-BF0CDC4ADF21}"/>
    <dataValidation type="list" imeMode="off" operator="equal" allowBlank="1" showInputMessage="1" errorTitle="文字数制限" error="従業者証明書番号は半角数字6桁" sqref="L113:O113" xr:uid="{C43095E4-892A-4663-BC47-56A6B163141C}">
      <formula1>"　,○"</formula1>
    </dataValidation>
    <dataValidation type="list" allowBlank="1" showInputMessage="1" showErrorMessage="1" sqref="AA150:AD151" xr:uid="{F2E20926-9DEE-4C79-A1F3-C9C9D8F40009}">
      <formula1>"☑　同意する,☑同意しない"</formula1>
    </dataValidation>
  </dataValidations>
  <hyperlinks>
    <hyperlink ref="AH47:AL47" location="★入力画面!B2" display="入力TOPへ↑" xr:uid="{85BC91F5-01D3-4E65-A849-82EBFEFE408D}"/>
    <hyperlink ref="AH118:AL118" location="★入力画面!B2" display="入力TOPへ↑" xr:uid="{EDF01FBF-61B7-43C7-9D59-C1AA9F1DAA46}"/>
    <hyperlink ref="AH145:AL145" location="★入力画面!B2" display="入力TOPへ↑" xr:uid="{DF3DD094-A6C0-4904-8628-F4636C3262B4}"/>
    <hyperlink ref="AH99:AL99" location="★入力画面!B2" display="入力TOPへ↑" xr:uid="{3928E80B-ECC0-41C4-842D-3B7A583872C7}"/>
    <hyperlink ref="AH114:AL114" location="★入力画面!B2" display="入力TOPへ↑" xr:uid="{226AEF5E-024C-4A27-BF65-AFB35DD31CD4}"/>
    <hyperlink ref="AH318:AL318" location="★入力画面!B2" display="入力TOPへ↑" xr:uid="{5C66389B-1B0C-44AD-9482-555348EA9D84}"/>
    <hyperlink ref="AH341:AL341" location="★入力画面!B2" display="入力TOPへ↑" xr:uid="{1319A02E-442C-40E3-A442-C380FE138B29}"/>
    <hyperlink ref="AH394:AL394" location="★入力画面!B2" display="入力TOPへ↑" xr:uid="{40FA8CB4-DC2A-40C8-89AE-326006114F7A}"/>
    <hyperlink ref="AH431:AL431" location="★入力画面!B2" display="入力TOPへ↑" xr:uid="{1DBA3B8E-E15E-4FA1-852F-ECE2A7A9C8AE}"/>
    <hyperlink ref="AN46" location="★入力画面!A1" display="↑(先頭へ)" xr:uid="{D514D989-CDA2-425A-A4B7-5EA56CE98C3F}"/>
    <hyperlink ref="AN76" location="★入力画面!A1" display="↑(先頭へ)" xr:uid="{6122A6EA-9238-4E70-8B35-D8A60573578E}"/>
    <hyperlink ref="AN79" location="★入力画面!A1" display="↑(先頭へ)" xr:uid="{170E71AE-DAD0-4DD0-A8E5-5DC1EACEDA48}"/>
    <hyperlink ref="AN142" location="★入力画面!A1" display="↑(先頭へ)" xr:uid="{285253D8-2C59-467E-9340-36DD593B2372}"/>
    <hyperlink ref="AN98" location="★入力画面!A1" display="↑(先頭へ)" xr:uid="{88240BB3-8A0E-4962-AAE4-9B89B788E0E3}"/>
    <hyperlink ref="AN112" location="★入力画面!A1" display="↑(先頭へ)" xr:uid="{F1FC35C5-9EF1-4C19-A10C-0A66E1555988}"/>
    <hyperlink ref="AN281" location="★入力画面!A1" display="↑(先頭へ)" xr:uid="{44F1F735-1808-43F5-BBFB-B2C72D3A1F3A}"/>
    <hyperlink ref="AN290" location="★入力画面!A1" display="↑(先頭へ)" xr:uid="{394CD036-FEEB-4467-94EA-F8079DE08C0C}"/>
    <hyperlink ref="AN300" location="★入力画面!A1" display="↑(先頭へ)" xr:uid="{5912F83F-52B3-4386-B154-C36225E57756}"/>
    <hyperlink ref="AN308" location="★入力画面!A1" display="↑(先頭へ)" xr:uid="{29953FF5-BC66-4A82-9E38-0440B9EDBE9E}"/>
    <hyperlink ref="AN317" location="★入力画面!A1" display="↑(先頭へ)" xr:uid="{2B534F24-3CA5-42DA-B7FD-7B97EF16A999}"/>
    <hyperlink ref="AN162" location="★入力画面!A1" display="↑(先頭へ)" xr:uid="{46C51824-0ABD-491C-B769-2F2EF28C47D4}"/>
    <hyperlink ref="AN173" location="★入力画面!A1" display="↑(先頭へ)" xr:uid="{2BD9CBD0-FCBA-4A57-B48D-0294EBAD404F}"/>
    <hyperlink ref="AN184" location="★入力画面!A1" display="↑(先頭へ)" xr:uid="{9BE6B15A-EDA6-4053-B628-F5232AE7F63E}"/>
    <hyperlink ref="AN195" location="★入力画面!A1" display="↑(先頭へ)" xr:uid="{82124AC2-8511-4028-82CA-908DCA51BB70}"/>
    <hyperlink ref="AN206" location="★入力画面!A1" display="↑(先頭へ)" xr:uid="{C221ED9D-5F98-45A7-BFBF-08BD21FD546F}"/>
    <hyperlink ref="AN329" location="★入力画面!A1" display="↑(先頭へ)" xr:uid="{E744832D-41A7-4647-8240-5FF5C34C9D25}"/>
    <hyperlink ref="AN340" location="★入力画面!A1" display="↑(先頭へ)" xr:uid="{2EAAF0EB-D9F3-42FE-BB6B-A55ED973639A}"/>
    <hyperlink ref="AN352" location="★入力画面!A1" display="↑(先頭へ)" xr:uid="{637365A7-31E5-4A94-A490-3E2F61046383}"/>
    <hyperlink ref="AN365" location="★入力画面!A1" display="↑(先頭へ)" xr:uid="{477326A5-38D1-4E8D-8E08-D430BD5EA068}"/>
    <hyperlink ref="AN378" location="★入力画面!A1" display="↑(先頭へ)" xr:uid="{B85BDF42-89D4-4D5B-B1A0-CAA62C2919C1}"/>
    <hyperlink ref="AN391" location="★入力画面!A1" display="↑(先頭へ)" xr:uid="{99DDC7F1-E00E-4F5F-8426-976CD0E07791}"/>
    <hyperlink ref="AN404" location="★入力画面!A1" display="↑(先頭へ)" xr:uid="{5FC1BF6C-0AC9-46FF-8BA6-1A044D0B991B}"/>
    <hyperlink ref="AN416" location="★入力画面!A1" display="↑(先頭へ)" xr:uid="{B80431F3-6755-4A7D-85B8-FB21E028AA84}"/>
    <hyperlink ref="AN428" location="★入力画面!A1" display="↑(先頭へ)" xr:uid="{78AD1872-1266-4CFC-B9EE-A4E694CD982D}"/>
    <hyperlink ref="AN439" location="★入力画面!A1" display="↑(先頭へ)" xr:uid="{DE4EE06F-F55A-44CB-8746-F37A96C75D17}"/>
    <hyperlink ref="AN447" location="★入力画面!A1" display="↑(先頭へ)" xr:uid="{89549A4D-F32E-484C-B4C3-B1BAC5379578}"/>
    <hyperlink ref="AN455" location="★入力画面!A1" display="↑(先頭へ)" xr:uid="{611254F1-F448-47BC-90C1-6DD96F546108}"/>
    <hyperlink ref="AN463" location="★入力画面!A1" display="↑(先頭へ)" xr:uid="{9F950307-8E29-487A-879A-D126FE79B6C9}"/>
    <hyperlink ref="AN471" location="★入力画面!A1" display="↑(先頭へ)" xr:uid="{92672B01-2B8E-41B7-A249-67E2638B77D6}"/>
    <hyperlink ref="AN479" location="★入力画面!A1" display="↑(先頭へ)" xr:uid="{11800B24-80FA-4F8C-95DF-5AEFA8589D15}"/>
    <hyperlink ref="AN487" location="★入力画面!A1" display="↑(先頭へ)" xr:uid="{8DEBAB8F-9C7F-485A-AFDA-B1531D031D91}"/>
    <hyperlink ref="AN495" location="★入力画面!A1" display="↑(先頭へ)" xr:uid="{26763E1C-E182-4503-B8DB-B5357140F4C8}"/>
    <hyperlink ref="AN503" location="★入力画面!A1" display="↑(先頭へ)" xr:uid="{5C91EE70-1F5B-49ED-96DC-709053A1EDD1}"/>
    <hyperlink ref="AN511" location="★入力画面!A1" display="↑(先頭へ)" xr:uid="{8AB64B82-7805-40F6-A676-4FD85F70FCD7}"/>
    <hyperlink ref="AN519" location="★入力画面!A1" display="↑(先頭へ)" xr:uid="{36150FD4-7F8B-4975-8180-34F823353AFE}"/>
    <hyperlink ref="AN527" location="★入力画面!A1" display="↑(先頭へ)" xr:uid="{6B38FB83-FDD9-46FB-A007-D8887F2564E1}"/>
    <hyperlink ref="AN535" location="★入力画面!A1" display="↑(先頭へ)" xr:uid="{17901892-DBE2-4B28-AC13-FED601432FFE}"/>
    <hyperlink ref="AN543" location="★入力画面!A1" display="↑(先頭へ)" xr:uid="{9FAE5582-90B5-498F-8521-F3CE2A22219F}"/>
    <hyperlink ref="AN551" location="★入力画面!A1" display="↑(先頭へ)" xr:uid="{6EC4757C-6A7E-4B12-B71D-F7038C57C01E}"/>
    <hyperlink ref="AN559" location="★入力画面!A1" display="↑(先頭へ)" xr:uid="{8B2638AD-B5BD-4696-890E-9C5D53B8F06E}"/>
    <hyperlink ref="AN567" location="★入力画面!A1" display="↑(先頭へ)" xr:uid="{CBE2270B-CFA2-4869-A575-EACF7ADABC94}"/>
    <hyperlink ref="AN575" location="★入力画面!A1" display="↑(先頭へ)" xr:uid="{44E4D4D9-1A75-480C-B5DD-BF17BED783B0}"/>
    <hyperlink ref="AN583" location="★入力画面!A1" display="↑(先頭へ)" xr:uid="{287F3989-388D-4B26-81F9-92D8A5A13968}"/>
    <hyperlink ref="AN591" location="★入力画面!A1" display="↑(先頭へ)" xr:uid="{D490AE03-6823-4D65-A2F7-18AE24449D00}"/>
    <hyperlink ref="AN599" location="★入力画面!A1" display="↑(先頭へ)" xr:uid="{98F87249-353D-4AA9-BE6C-37CAD398A27E}"/>
    <hyperlink ref="AN607" location="★入力画面!A1" display="↑(先頭へ)" xr:uid="{E4E22A72-99FA-49AD-BF66-77D11221255C}"/>
    <hyperlink ref="AN615" location="★入力画面!A1" display="↑(先頭へ)" xr:uid="{5D2E1F89-80EC-43AE-8B04-1D4A9921849E}"/>
    <hyperlink ref="AN623" location="★入力画面!A1" display="↑(先頭へ)" xr:uid="{14BC9DA6-88D9-4595-8860-F2DBF38D2305}"/>
    <hyperlink ref="AR24" r:id="rId1" display="https://www.pref.osaka.lg.jp/kenshin/takuchitatemonotorih/index.html" xr:uid="{FABF3B04-5010-41D5-9B52-5E9595B3969E}"/>
    <hyperlink ref="AR28" r:id="rId2" display="https://www.pref.osaka.lg.jp/attach/2484/00000000/tebiki R4.4.1.pdf" xr:uid="{BB8FEBAB-D60A-4474-90CC-8C6D038A374D}"/>
    <hyperlink ref="AE150:AL151" location="⑪登録申請書!A1" display="同意事項内容へ" xr:uid="{3BB40EBB-513A-43C8-B16B-2E0E0120FE9E}"/>
    <hyperlink ref="AV5" location="チェックリスト!A1" display="チェックリスト" xr:uid="{534E7A9C-622F-4F81-90EE-9A01820B3451}"/>
  </hyperlinks>
  <pageMargins left="0.7" right="0.7" top="0.75" bottom="0.75" header="0.3" footer="0.3"/>
  <pageSetup paperSize="9" scale="38" orientation="portrait" r:id="rId3"/>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6FBAB-D43A-43B9-AD29-2BBC8524F461}">
  <sheetPr>
    <pageSetUpPr fitToPage="1"/>
  </sheetPr>
  <dimension ref="A1:S59"/>
  <sheetViews>
    <sheetView showZeros="0" view="pageBreakPreview" zoomScale="89" zoomScaleNormal="80" zoomScaleSheetLayoutView="89" workbookViewId="0">
      <selection activeCell="V27" sqref="V27"/>
    </sheetView>
  </sheetViews>
  <sheetFormatPr defaultRowHeight="13.5"/>
  <cols>
    <col min="1" max="1" width="10.625" style="500" customWidth="1"/>
    <col min="2" max="2" width="4.625" style="500" customWidth="1"/>
    <col min="3" max="3" width="3.625" style="500" customWidth="1"/>
    <col min="4" max="6" width="4.625" style="500" customWidth="1"/>
    <col min="7" max="7" width="3.625" style="500" customWidth="1"/>
    <col min="8" max="12" width="4.625" style="500" customWidth="1"/>
    <col min="13" max="13" width="3.625" style="500" customWidth="1"/>
    <col min="14" max="16" width="4.625" style="500" customWidth="1"/>
    <col min="17" max="17" width="3.625" style="500" customWidth="1"/>
    <col min="18" max="18" width="4.625" style="500" customWidth="1"/>
    <col min="19" max="19" width="10.625" style="500" customWidth="1"/>
    <col min="20" max="16384" width="9" style="500"/>
  </cols>
  <sheetData>
    <row r="1" spans="1:19" ht="24">
      <c r="A1" s="630"/>
      <c r="B1" s="630"/>
      <c r="C1" s="631" t="s">
        <v>9</v>
      </c>
      <c r="D1" s="631"/>
      <c r="E1" s="2427">
        <f>'①入会申込書（全日・保証）'!M35</f>
        <v>0</v>
      </c>
      <c r="F1" s="2427"/>
      <c r="G1" s="2427"/>
      <c r="H1" s="2427"/>
      <c r="I1" s="2427"/>
      <c r="J1" s="2427"/>
      <c r="K1" s="2427"/>
      <c r="L1" s="2427"/>
      <c r="M1" s="2427"/>
      <c r="N1" s="632"/>
      <c r="O1" s="630"/>
      <c r="P1" s="630"/>
      <c r="Q1" s="630"/>
      <c r="R1" s="630"/>
      <c r="S1" s="630"/>
    </row>
    <row r="2" spans="1:19" ht="21.75" thickBot="1">
      <c r="A2" s="630"/>
      <c r="B2" s="630"/>
      <c r="C2" s="630"/>
      <c r="D2" s="630"/>
      <c r="E2" s="630"/>
      <c r="F2" s="630"/>
      <c r="G2" s="630"/>
      <c r="H2" s="630"/>
      <c r="I2" s="630"/>
      <c r="J2" s="630"/>
      <c r="K2" s="630"/>
      <c r="L2" s="630"/>
      <c r="M2" s="630"/>
      <c r="N2" s="630"/>
      <c r="O2" s="630"/>
      <c r="P2" s="630"/>
      <c r="Q2" s="630"/>
      <c r="R2" s="630"/>
      <c r="S2" s="630"/>
    </row>
    <row r="3" spans="1:19" ht="14.25" thickTop="1">
      <c r="A3" s="633"/>
      <c r="B3" s="633"/>
      <c r="C3" s="633"/>
      <c r="D3" s="633"/>
      <c r="E3" s="633"/>
      <c r="F3" s="633"/>
      <c r="G3" s="633"/>
      <c r="H3" s="2428" t="s">
        <v>5520</v>
      </c>
      <c r="I3" s="2429"/>
      <c r="J3" s="2429"/>
      <c r="K3" s="2429"/>
      <c r="L3" s="2430"/>
      <c r="M3" s="633"/>
      <c r="N3" s="633"/>
      <c r="O3" s="633"/>
      <c r="P3" s="633"/>
      <c r="Q3" s="633"/>
      <c r="R3" s="633"/>
      <c r="S3" s="633"/>
    </row>
    <row r="4" spans="1:19" ht="14.25" thickBot="1">
      <c r="A4" s="633"/>
      <c r="B4" s="633"/>
      <c r="C4" s="633"/>
      <c r="D4" s="633"/>
      <c r="E4" s="633"/>
      <c r="F4" s="633"/>
      <c r="G4" s="633"/>
      <c r="H4" s="2431"/>
      <c r="I4" s="2432"/>
      <c r="J4" s="2432"/>
      <c r="K4" s="2432"/>
      <c r="L4" s="2433"/>
      <c r="M4" s="633"/>
      <c r="N4" s="633"/>
      <c r="O4" s="633"/>
      <c r="P4" s="633"/>
      <c r="Q4" s="633"/>
      <c r="R4" s="633"/>
      <c r="S4" s="633"/>
    </row>
    <row r="5" spans="1:19" ht="15" thickTop="1">
      <c r="A5" s="633"/>
      <c r="B5" s="633"/>
      <c r="C5" s="2434"/>
      <c r="D5" s="2435"/>
      <c r="E5" s="2435"/>
      <c r="F5" s="2435"/>
      <c r="G5" s="2435"/>
      <c r="H5" s="633"/>
      <c r="I5" s="633"/>
      <c r="J5" s="633"/>
      <c r="K5" s="633"/>
      <c r="L5" s="633"/>
      <c r="M5" s="2434"/>
      <c r="N5" s="2435"/>
      <c r="O5" s="2435"/>
      <c r="P5" s="2435"/>
      <c r="Q5" s="2435"/>
      <c r="R5" s="633"/>
      <c r="S5" s="633"/>
    </row>
    <row r="6" spans="1:19" ht="14.25">
      <c r="A6" s="633"/>
      <c r="B6" s="633"/>
      <c r="C6" s="2434" t="s">
        <v>5521</v>
      </c>
      <c r="D6" s="2435"/>
      <c r="E6" s="2435"/>
      <c r="F6" s="2435"/>
      <c r="G6" s="2435"/>
      <c r="H6" s="633"/>
      <c r="I6" s="633"/>
      <c r="J6" s="633"/>
      <c r="K6" s="633"/>
      <c r="L6" s="633"/>
      <c r="M6" s="2434" t="s">
        <v>5522</v>
      </c>
      <c r="N6" s="2435"/>
      <c r="O6" s="2435"/>
      <c r="P6" s="2435"/>
      <c r="Q6" s="2435"/>
      <c r="R6" s="633"/>
      <c r="S6" s="633"/>
    </row>
    <row r="7" spans="1:19">
      <c r="A7" s="633"/>
      <c r="B7" s="633"/>
      <c r="C7" s="634"/>
      <c r="D7" s="635"/>
      <c r="E7" s="635"/>
      <c r="F7" s="635"/>
      <c r="G7" s="636"/>
      <c r="H7" s="633"/>
      <c r="I7" s="633"/>
      <c r="J7" s="633"/>
      <c r="K7" s="633"/>
      <c r="L7" s="633"/>
      <c r="M7" s="634"/>
      <c r="N7" s="635"/>
      <c r="O7" s="635"/>
      <c r="P7" s="635"/>
      <c r="Q7" s="636"/>
      <c r="R7" s="633"/>
      <c r="S7" s="633"/>
    </row>
    <row r="8" spans="1:19" ht="13.5" customHeight="1">
      <c r="A8" s="633"/>
      <c r="B8" s="633"/>
      <c r="C8" s="637"/>
      <c r="D8" s="2436" t="s">
        <v>5523</v>
      </c>
      <c r="E8" s="2436"/>
      <c r="F8" s="2436"/>
      <c r="G8" s="638"/>
      <c r="H8" s="633"/>
      <c r="I8" s="633"/>
      <c r="J8" s="633"/>
      <c r="K8" s="633"/>
      <c r="L8" s="633"/>
      <c r="M8" s="637"/>
      <c r="N8" s="2436" t="s">
        <v>5523</v>
      </c>
      <c r="O8" s="2436"/>
      <c r="P8" s="2436"/>
      <c r="Q8" s="638"/>
      <c r="R8" s="633"/>
      <c r="S8" s="633"/>
    </row>
    <row r="9" spans="1:19">
      <c r="A9" s="633"/>
      <c r="B9" s="633"/>
      <c r="C9" s="637"/>
      <c r="D9" s="2436"/>
      <c r="E9" s="2436"/>
      <c r="F9" s="2436"/>
      <c r="G9" s="638"/>
      <c r="H9" s="633"/>
      <c r="I9" s="633"/>
      <c r="J9" s="633"/>
      <c r="K9" s="633"/>
      <c r="L9" s="633"/>
      <c r="M9" s="637"/>
      <c r="N9" s="2436"/>
      <c r="O9" s="2436"/>
      <c r="P9" s="2436"/>
      <c r="Q9" s="638"/>
      <c r="R9" s="633"/>
      <c r="S9" s="633"/>
    </row>
    <row r="10" spans="1:19">
      <c r="A10" s="633"/>
      <c r="B10" s="633"/>
      <c r="C10" s="637"/>
      <c r="D10" s="2436"/>
      <c r="E10" s="2436"/>
      <c r="F10" s="2436"/>
      <c r="G10" s="638"/>
      <c r="H10" s="633"/>
      <c r="I10" s="633"/>
      <c r="J10" s="633"/>
      <c r="K10" s="633"/>
      <c r="L10" s="633"/>
      <c r="M10" s="637"/>
      <c r="N10" s="2436"/>
      <c r="O10" s="2436"/>
      <c r="P10" s="2436"/>
      <c r="Q10" s="638"/>
      <c r="R10" s="633"/>
      <c r="S10" s="633"/>
    </row>
    <row r="11" spans="1:19">
      <c r="A11" s="633"/>
      <c r="B11" s="633"/>
      <c r="C11" s="637"/>
      <c r="D11" s="2436"/>
      <c r="E11" s="2436"/>
      <c r="F11" s="2436"/>
      <c r="G11" s="638"/>
      <c r="H11" s="633"/>
      <c r="I11" s="633"/>
      <c r="J11" s="633"/>
      <c r="K11" s="633"/>
      <c r="L11" s="633"/>
      <c r="M11" s="637"/>
      <c r="N11" s="2436"/>
      <c r="O11" s="2436"/>
      <c r="P11" s="2436"/>
      <c r="Q11" s="638"/>
      <c r="R11" s="633"/>
      <c r="S11" s="633"/>
    </row>
    <row r="12" spans="1:19">
      <c r="A12" s="633"/>
      <c r="B12" s="633"/>
      <c r="C12" s="637"/>
      <c r="D12" s="2436"/>
      <c r="E12" s="2436"/>
      <c r="F12" s="2436"/>
      <c r="G12" s="638"/>
      <c r="H12" s="633"/>
      <c r="I12" s="633"/>
      <c r="J12" s="633"/>
      <c r="K12" s="633"/>
      <c r="L12" s="633"/>
      <c r="M12" s="637"/>
      <c r="N12" s="2436"/>
      <c r="O12" s="2436"/>
      <c r="P12" s="2436"/>
      <c r="Q12" s="638"/>
      <c r="R12" s="633"/>
      <c r="S12" s="633"/>
    </row>
    <row r="13" spans="1:19">
      <c r="A13" s="633"/>
      <c r="B13" s="633"/>
      <c r="C13" s="637"/>
      <c r="D13" s="2436"/>
      <c r="E13" s="2436"/>
      <c r="F13" s="2436"/>
      <c r="G13" s="638"/>
      <c r="H13" s="633"/>
      <c r="I13" s="633"/>
      <c r="J13" s="633"/>
      <c r="K13" s="633"/>
      <c r="L13" s="633"/>
      <c r="M13" s="637"/>
      <c r="N13" s="2436"/>
      <c r="O13" s="2436"/>
      <c r="P13" s="2436"/>
      <c r="Q13" s="638"/>
      <c r="R13" s="633"/>
      <c r="S13" s="633"/>
    </row>
    <row r="14" spans="1:19">
      <c r="A14" s="633"/>
      <c r="B14" s="633"/>
      <c r="C14" s="637"/>
      <c r="D14" s="2436"/>
      <c r="E14" s="2436"/>
      <c r="F14" s="2436"/>
      <c r="G14" s="638"/>
      <c r="H14" s="633"/>
      <c r="I14" s="633"/>
      <c r="J14" s="633"/>
      <c r="K14" s="633"/>
      <c r="L14" s="633"/>
      <c r="M14" s="637"/>
      <c r="N14" s="2436"/>
      <c r="O14" s="2436"/>
      <c r="P14" s="2436"/>
      <c r="Q14" s="638"/>
      <c r="R14" s="633"/>
      <c r="S14" s="633"/>
    </row>
    <row r="15" spans="1:19">
      <c r="A15" s="633"/>
      <c r="B15" s="633"/>
      <c r="C15" s="637"/>
      <c r="D15" s="2436"/>
      <c r="E15" s="2436"/>
      <c r="F15" s="2436"/>
      <c r="G15" s="638"/>
      <c r="H15" s="633"/>
      <c r="I15" s="633"/>
      <c r="J15" s="633"/>
      <c r="K15" s="633"/>
      <c r="L15" s="633"/>
      <c r="M15" s="637"/>
      <c r="N15" s="2436"/>
      <c r="O15" s="2436"/>
      <c r="P15" s="2436"/>
      <c r="Q15" s="638"/>
      <c r="R15" s="633"/>
      <c r="S15" s="633"/>
    </row>
    <row r="16" spans="1:19">
      <c r="A16" s="633"/>
      <c r="B16" s="633"/>
      <c r="C16" s="637"/>
      <c r="D16" s="2436"/>
      <c r="E16" s="2436"/>
      <c r="F16" s="2436"/>
      <c r="G16" s="638"/>
      <c r="H16" s="633"/>
      <c r="I16" s="633"/>
      <c r="J16" s="633"/>
      <c r="K16" s="633"/>
      <c r="L16" s="633"/>
      <c r="M16" s="637"/>
      <c r="N16" s="2436"/>
      <c r="O16" s="2436"/>
      <c r="P16" s="2436"/>
      <c r="Q16" s="638"/>
      <c r="R16" s="633"/>
      <c r="S16" s="633"/>
    </row>
    <row r="17" spans="1:19">
      <c r="A17" s="633"/>
      <c r="B17" s="633"/>
      <c r="C17" s="639"/>
      <c r="D17" s="640"/>
      <c r="E17" s="640"/>
      <c r="F17" s="640"/>
      <c r="G17" s="641"/>
      <c r="H17" s="633"/>
      <c r="I17" s="633"/>
      <c r="J17" s="633"/>
      <c r="K17" s="633"/>
      <c r="L17" s="633"/>
      <c r="M17" s="639"/>
      <c r="N17" s="640"/>
      <c r="O17" s="640"/>
      <c r="P17" s="640"/>
      <c r="Q17" s="641"/>
      <c r="R17" s="633"/>
      <c r="S17" s="633"/>
    </row>
    <row r="18" spans="1:19">
      <c r="A18" s="633"/>
      <c r="B18" s="633"/>
      <c r="C18" s="633"/>
      <c r="D18" s="633"/>
      <c r="E18" s="633"/>
      <c r="F18" s="633"/>
      <c r="G18" s="633"/>
      <c r="H18" s="633"/>
      <c r="I18" s="633"/>
      <c r="J18" s="633"/>
      <c r="K18" s="633"/>
      <c r="L18" s="633"/>
      <c r="M18" s="633"/>
      <c r="N18" s="633"/>
      <c r="O18" s="633"/>
      <c r="P18" s="633"/>
      <c r="Q18" s="633"/>
      <c r="R18" s="633"/>
      <c r="S18" s="633"/>
    </row>
    <row r="19" spans="1:19" ht="14.25">
      <c r="A19" s="633"/>
      <c r="B19" s="633"/>
      <c r="C19" s="642" t="s">
        <v>3</v>
      </c>
      <c r="D19" s="2437">
        <f>'①入会申込書（全日・保証）'!M47</f>
        <v>0</v>
      </c>
      <c r="E19" s="2437"/>
      <c r="F19" s="2437"/>
      <c r="G19" s="2437"/>
      <c r="H19" s="633"/>
      <c r="I19" s="633"/>
      <c r="J19" s="633"/>
      <c r="K19" s="633"/>
      <c r="L19" s="633"/>
      <c r="M19" s="642" t="s">
        <v>3</v>
      </c>
      <c r="N19" s="2437">
        <f>'①入会申込書（全日・保証）'!M62</f>
        <v>0</v>
      </c>
      <c r="O19" s="2437"/>
      <c r="P19" s="2437"/>
      <c r="Q19" s="2437"/>
      <c r="R19" s="633"/>
      <c r="S19" s="633"/>
    </row>
    <row r="20" spans="1:19">
      <c r="A20" s="633"/>
      <c r="B20" s="633"/>
      <c r="C20" s="633"/>
      <c r="D20" s="633"/>
      <c r="E20" s="633"/>
      <c r="F20" s="633"/>
      <c r="G20" s="633"/>
      <c r="H20" s="633"/>
      <c r="I20" s="633"/>
      <c r="J20" s="633"/>
      <c r="K20" s="633"/>
      <c r="L20" s="633"/>
      <c r="M20" s="633"/>
      <c r="N20" s="633"/>
      <c r="O20" s="633"/>
      <c r="P20" s="633"/>
      <c r="Q20" s="633"/>
      <c r="R20" s="633"/>
      <c r="S20" s="633"/>
    </row>
    <row r="21" spans="1:19" ht="14.25">
      <c r="A21" s="633"/>
      <c r="B21" s="633"/>
      <c r="C21" s="2438"/>
      <c r="D21" s="2438"/>
      <c r="E21" s="2438"/>
      <c r="F21" s="2438"/>
      <c r="G21" s="2438"/>
      <c r="H21" s="633"/>
      <c r="I21" s="633"/>
      <c r="J21" s="633"/>
      <c r="K21" s="633"/>
      <c r="L21" s="633"/>
      <c r="M21" s="2438"/>
      <c r="N21" s="2438"/>
      <c r="O21" s="2438"/>
      <c r="P21" s="2438"/>
      <c r="Q21" s="2438"/>
      <c r="R21" s="633"/>
      <c r="S21" s="633"/>
    </row>
    <row r="22" spans="1:19" ht="14.25">
      <c r="A22" s="633"/>
      <c r="B22" s="633"/>
      <c r="C22" s="2434" t="s">
        <v>5524</v>
      </c>
      <c r="D22" s="2434"/>
      <c r="E22" s="2434"/>
      <c r="F22" s="2434"/>
      <c r="G22" s="2434"/>
      <c r="H22" s="633"/>
      <c r="I22" s="633"/>
      <c r="J22" s="633"/>
      <c r="K22" s="633"/>
      <c r="L22" s="633"/>
      <c r="M22" s="643"/>
      <c r="N22" s="643"/>
      <c r="O22" s="643"/>
      <c r="P22" s="643"/>
      <c r="Q22" s="643"/>
      <c r="R22" s="633"/>
      <c r="S22" s="633"/>
    </row>
    <row r="23" spans="1:19" ht="15" thickBot="1">
      <c r="A23" s="633"/>
      <c r="B23" s="633"/>
      <c r="C23" s="634"/>
      <c r="D23" s="635"/>
      <c r="E23" s="635"/>
      <c r="F23" s="635"/>
      <c r="G23" s="636"/>
      <c r="H23" s="633"/>
      <c r="I23" s="633"/>
      <c r="J23" s="633"/>
      <c r="K23" s="633"/>
      <c r="L23" s="633"/>
      <c r="M23" s="643"/>
      <c r="N23" s="643"/>
      <c r="O23" s="643"/>
      <c r="P23" s="643"/>
      <c r="Q23" s="643"/>
      <c r="R23" s="633"/>
      <c r="S23" s="633"/>
    </row>
    <row r="24" spans="1:19" ht="14.25" customHeight="1">
      <c r="A24" s="633"/>
      <c r="B24" s="633"/>
      <c r="C24" s="637"/>
      <c r="D24" s="2436" t="s">
        <v>5523</v>
      </c>
      <c r="E24" s="2436"/>
      <c r="F24" s="2436"/>
      <c r="G24" s="638"/>
      <c r="H24" s="633"/>
      <c r="I24" s="633"/>
      <c r="J24" s="2447" t="s">
        <v>5525</v>
      </c>
      <c r="K24" s="2448"/>
      <c r="L24" s="2448"/>
      <c r="M24" s="2448"/>
      <c r="N24" s="2448"/>
      <c r="O24" s="2449"/>
      <c r="P24" s="643"/>
      <c r="Q24" s="643"/>
      <c r="R24" s="633"/>
      <c r="S24" s="633"/>
    </row>
    <row r="25" spans="1:19" ht="14.25">
      <c r="A25" s="633"/>
      <c r="B25" s="633"/>
      <c r="C25" s="637"/>
      <c r="D25" s="2436"/>
      <c r="E25" s="2436"/>
      <c r="F25" s="2436"/>
      <c r="G25" s="638"/>
      <c r="H25" s="633"/>
      <c r="I25" s="633"/>
      <c r="J25" s="2450"/>
      <c r="K25" s="2451"/>
      <c r="L25" s="2451"/>
      <c r="M25" s="2451"/>
      <c r="N25" s="2451"/>
      <c r="O25" s="2452"/>
      <c r="P25" s="643"/>
      <c r="Q25" s="643"/>
      <c r="R25" s="633"/>
      <c r="S25" s="633"/>
    </row>
    <row r="26" spans="1:19" ht="14.25">
      <c r="A26" s="633"/>
      <c r="B26" s="633"/>
      <c r="C26" s="637"/>
      <c r="D26" s="2436"/>
      <c r="E26" s="2436"/>
      <c r="F26" s="2436"/>
      <c r="G26" s="638"/>
      <c r="H26" s="633"/>
      <c r="I26" s="633"/>
      <c r="J26" s="2450"/>
      <c r="K26" s="2451"/>
      <c r="L26" s="2451"/>
      <c r="M26" s="2451"/>
      <c r="N26" s="2451"/>
      <c r="O26" s="2452"/>
      <c r="P26" s="643"/>
      <c r="Q26" s="643"/>
      <c r="R26" s="633"/>
      <c r="S26" s="633"/>
    </row>
    <row r="27" spans="1:19" ht="14.25">
      <c r="A27" s="633"/>
      <c r="B27" s="633"/>
      <c r="C27" s="637"/>
      <c r="D27" s="2436"/>
      <c r="E27" s="2436"/>
      <c r="F27" s="2436"/>
      <c r="G27" s="638"/>
      <c r="H27" s="633"/>
      <c r="I27" s="633"/>
      <c r="J27" s="2450"/>
      <c r="K27" s="2451"/>
      <c r="L27" s="2451"/>
      <c r="M27" s="2451"/>
      <c r="N27" s="2451"/>
      <c r="O27" s="2452"/>
      <c r="P27" s="643"/>
      <c r="Q27" s="643"/>
      <c r="R27" s="633"/>
      <c r="S27" s="633"/>
    </row>
    <row r="28" spans="1:19" ht="14.25">
      <c r="A28" s="633"/>
      <c r="B28" s="633"/>
      <c r="C28" s="637"/>
      <c r="D28" s="2436"/>
      <c r="E28" s="2436"/>
      <c r="F28" s="2436"/>
      <c r="G28" s="638"/>
      <c r="H28" s="633"/>
      <c r="I28" s="633"/>
      <c r="J28" s="2450"/>
      <c r="K28" s="2451"/>
      <c r="L28" s="2451"/>
      <c r="M28" s="2451"/>
      <c r="N28" s="2451"/>
      <c r="O28" s="2452"/>
      <c r="P28" s="643"/>
      <c r="Q28" s="643"/>
      <c r="R28" s="633"/>
      <c r="S28" s="633"/>
    </row>
    <row r="29" spans="1:19" ht="14.25">
      <c r="A29" s="633"/>
      <c r="B29" s="633"/>
      <c r="C29" s="637"/>
      <c r="D29" s="2436"/>
      <c r="E29" s="2436"/>
      <c r="F29" s="2436"/>
      <c r="G29" s="638"/>
      <c r="H29" s="633"/>
      <c r="I29" s="633"/>
      <c r="J29" s="2450"/>
      <c r="K29" s="2451"/>
      <c r="L29" s="2451"/>
      <c r="M29" s="2451"/>
      <c r="N29" s="2451"/>
      <c r="O29" s="2452"/>
      <c r="P29" s="643"/>
      <c r="Q29" s="643"/>
      <c r="R29" s="633"/>
      <c r="S29" s="633"/>
    </row>
    <row r="30" spans="1:19" ht="14.25">
      <c r="A30" s="633"/>
      <c r="B30" s="633"/>
      <c r="C30" s="637"/>
      <c r="D30" s="2436"/>
      <c r="E30" s="2436"/>
      <c r="F30" s="2436"/>
      <c r="G30" s="638"/>
      <c r="H30" s="633"/>
      <c r="I30" s="633"/>
      <c r="J30" s="2450"/>
      <c r="K30" s="2451"/>
      <c r="L30" s="2451"/>
      <c r="M30" s="2451"/>
      <c r="N30" s="2451"/>
      <c r="O30" s="2452"/>
      <c r="P30" s="643"/>
      <c r="Q30" s="643"/>
      <c r="R30" s="633"/>
      <c r="S30" s="633"/>
    </row>
    <row r="31" spans="1:19" ht="14.25">
      <c r="A31" s="633"/>
      <c r="B31" s="633"/>
      <c r="C31" s="637"/>
      <c r="D31" s="2436"/>
      <c r="E31" s="2436"/>
      <c r="F31" s="2436"/>
      <c r="G31" s="638"/>
      <c r="H31" s="633"/>
      <c r="I31" s="633"/>
      <c r="J31" s="2450"/>
      <c r="K31" s="2451"/>
      <c r="L31" s="2451"/>
      <c r="M31" s="2451"/>
      <c r="N31" s="2451"/>
      <c r="O31" s="2452"/>
      <c r="P31" s="643"/>
      <c r="Q31" s="643"/>
      <c r="R31" s="633"/>
      <c r="S31" s="633"/>
    </row>
    <row r="32" spans="1:19" ht="15" thickBot="1">
      <c r="A32" s="633"/>
      <c r="B32" s="633"/>
      <c r="C32" s="637"/>
      <c r="D32" s="2436"/>
      <c r="E32" s="2436"/>
      <c r="F32" s="2436"/>
      <c r="G32" s="638"/>
      <c r="H32" s="633"/>
      <c r="I32" s="633"/>
      <c r="J32" s="2453"/>
      <c r="K32" s="2454"/>
      <c r="L32" s="2454"/>
      <c r="M32" s="2454"/>
      <c r="N32" s="2454"/>
      <c r="O32" s="2455"/>
      <c r="P32" s="643"/>
      <c r="Q32" s="643"/>
      <c r="R32" s="633"/>
      <c r="S32" s="633"/>
    </row>
    <row r="33" spans="1:19" ht="14.25">
      <c r="A33" s="633"/>
      <c r="B33" s="633"/>
      <c r="C33" s="639"/>
      <c r="D33" s="640"/>
      <c r="E33" s="640"/>
      <c r="F33" s="640"/>
      <c r="G33" s="641"/>
      <c r="H33" s="633"/>
      <c r="I33" s="633"/>
      <c r="J33" s="633"/>
      <c r="K33" s="633"/>
      <c r="L33" s="633"/>
      <c r="M33" s="643"/>
      <c r="N33" s="643"/>
      <c r="O33" s="643"/>
      <c r="P33" s="643"/>
      <c r="Q33" s="643"/>
      <c r="R33" s="633"/>
      <c r="S33" s="633"/>
    </row>
    <row r="34" spans="1:19" ht="14.25">
      <c r="A34" s="633"/>
      <c r="B34" s="633"/>
      <c r="C34" s="633"/>
      <c r="D34" s="633"/>
      <c r="E34" s="633"/>
      <c r="F34" s="633"/>
      <c r="G34" s="633"/>
      <c r="H34" s="633"/>
      <c r="I34" s="633"/>
      <c r="J34" s="633"/>
      <c r="K34" s="633"/>
      <c r="L34" s="633"/>
      <c r="M34" s="643"/>
      <c r="N34" s="643"/>
      <c r="O34" s="643"/>
      <c r="P34" s="643"/>
      <c r="Q34" s="643"/>
      <c r="R34" s="633"/>
      <c r="S34" s="633"/>
    </row>
    <row r="35" spans="1:19" ht="14.25">
      <c r="A35" s="633"/>
      <c r="B35" s="633"/>
      <c r="C35" s="642" t="s">
        <v>3</v>
      </c>
      <c r="D35" s="2456">
        <f>'①入会申込書（全日・保証）'!M70</f>
        <v>0</v>
      </c>
      <c r="E35" s="2456"/>
      <c r="F35" s="2456"/>
      <c r="G35" s="2456"/>
      <c r="H35" s="633"/>
      <c r="I35" s="633"/>
      <c r="J35" s="633"/>
      <c r="K35" s="633"/>
      <c r="L35" s="633"/>
      <c r="M35" s="643"/>
      <c r="N35" s="643"/>
      <c r="O35" s="643"/>
      <c r="P35" s="643"/>
      <c r="Q35" s="643"/>
      <c r="R35" s="633"/>
      <c r="S35" s="633"/>
    </row>
    <row r="36" spans="1:19">
      <c r="A36" s="633"/>
      <c r="B36" s="633"/>
      <c r="C36" s="633"/>
      <c r="D36" s="633"/>
      <c r="E36" s="633"/>
      <c r="F36" s="633"/>
      <c r="G36" s="633"/>
      <c r="H36" s="633"/>
      <c r="I36" s="633"/>
      <c r="J36" s="633"/>
      <c r="K36" s="633"/>
      <c r="L36" s="633"/>
      <c r="M36" s="633"/>
      <c r="N36" s="633"/>
      <c r="O36" s="633"/>
      <c r="P36" s="633"/>
      <c r="Q36" s="633"/>
      <c r="R36" s="633"/>
      <c r="S36" s="633"/>
    </row>
    <row r="37" spans="1:19">
      <c r="A37" s="633"/>
      <c r="B37" s="633"/>
      <c r="C37" s="633"/>
      <c r="D37" s="633"/>
      <c r="E37" s="633"/>
      <c r="F37" s="633"/>
      <c r="G37" s="633"/>
      <c r="H37" s="633"/>
      <c r="I37" s="633"/>
      <c r="J37" s="633"/>
      <c r="K37" s="633"/>
      <c r="L37" s="633"/>
      <c r="M37" s="633"/>
      <c r="N37" s="633"/>
      <c r="O37" s="633"/>
      <c r="P37" s="633"/>
      <c r="Q37" s="633"/>
      <c r="R37" s="633"/>
      <c r="S37" s="633"/>
    </row>
    <row r="38" spans="1:19">
      <c r="A38" s="633"/>
      <c r="B38" s="633"/>
      <c r="C38" s="633"/>
      <c r="D38" s="633"/>
      <c r="E38" s="633"/>
      <c r="F38" s="633"/>
      <c r="G38" s="633"/>
      <c r="H38" s="633"/>
      <c r="I38" s="633"/>
      <c r="J38" s="633"/>
      <c r="K38" s="633"/>
      <c r="L38" s="633"/>
      <c r="M38" s="633"/>
      <c r="N38" s="633"/>
      <c r="O38" s="633"/>
      <c r="P38" s="633"/>
      <c r="Q38" s="633"/>
      <c r="R38" s="633"/>
      <c r="S38" s="633"/>
    </row>
    <row r="39" spans="1:19" ht="14.25">
      <c r="A39" s="2434" t="s">
        <v>5526</v>
      </c>
      <c r="B39" s="2457"/>
      <c r="C39" s="2457"/>
      <c r="D39" s="2457"/>
      <c r="E39" s="2457"/>
      <c r="F39" s="2457"/>
      <c r="G39" s="2457"/>
      <c r="H39" s="2457"/>
      <c r="I39" s="2457"/>
      <c r="J39" s="633"/>
      <c r="K39" s="2434" t="s">
        <v>5527</v>
      </c>
      <c r="L39" s="2457"/>
      <c r="M39" s="2457"/>
      <c r="N39" s="2457"/>
      <c r="O39" s="2457"/>
      <c r="P39" s="2457"/>
      <c r="Q39" s="2457"/>
      <c r="R39" s="2457"/>
      <c r="S39" s="2457"/>
    </row>
    <row r="40" spans="1:19">
      <c r="A40" s="633"/>
      <c r="B40" s="633"/>
      <c r="C40" s="633"/>
      <c r="D40" s="633"/>
      <c r="E40" s="633"/>
      <c r="F40" s="633"/>
      <c r="G40" s="633"/>
      <c r="H40" s="633"/>
      <c r="I40" s="633"/>
      <c r="J40" s="633"/>
      <c r="K40" s="633"/>
      <c r="L40" s="633"/>
      <c r="M40" s="633"/>
      <c r="N40" s="633"/>
      <c r="O40" s="633"/>
      <c r="P40" s="633"/>
      <c r="Q40" s="633"/>
      <c r="R40" s="633"/>
      <c r="S40" s="633"/>
    </row>
    <row r="41" spans="1:19">
      <c r="A41" s="634"/>
      <c r="B41" s="635"/>
      <c r="C41" s="635"/>
      <c r="D41" s="635"/>
      <c r="E41" s="635"/>
      <c r="F41" s="635"/>
      <c r="G41" s="635"/>
      <c r="H41" s="635"/>
      <c r="I41" s="636"/>
      <c r="J41" s="633"/>
      <c r="K41" s="634"/>
      <c r="L41" s="635"/>
      <c r="M41" s="635"/>
      <c r="N41" s="635"/>
      <c r="O41" s="635"/>
      <c r="P41" s="635"/>
      <c r="Q41" s="635"/>
      <c r="R41" s="635"/>
      <c r="S41" s="636"/>
    </row>
    <row r="42" spans="1:19">
      <c r="A42" s="637"/>
      <c r="B42" s="644"/>
      <c r="C42" s="644"/>
      <c r="D42" s="644"/>
      <c r="E42" s="644"/>
      <c r="F42" s="644"/>
      <c r="G42" s="644"/>
      <c r="H42" s="644"/>
      <c r="I42" s="638"/>
      <c r="J42" s="633"/>
      <c r="K42" s="637"/>
      <c r="L42" s="644"/>
      <c r="M42" s="644"/>
      <c r="N42" s="644"/>
      <c r="O42" s="644"/>
      <c r="P42" s="644"/>
      <c r="Q42" s="644"/>
      <c r="R42" s="644"/>
      <c r="S42" s="638"/>
    </row>
    <row r="43" spans="1:19">
      <c r="A43" s="637"/>
      <c r="B43" s="644"/>
      <c r="C43" s="644"/>
      <c r="D43" s="644"/>
      <c r="E43" s="644"/>
      <c r="F43" s="644"/>
      <c r="G43" s="644"/>
      <c r="H43" s="644"/>
      <c r="I43" s="638"/>
      <c r="J43" s="633"/>
      <c r="K43" s="637"/>
      <c r="L43" s="644"/>
      <c r="M43" s="644"/>
      <c r="N43" s="644"/>
      <c r="O43" s="644"/>
      <c r="P43" s="644"/>
      <c r="Q43" s="644"/>
      <c r="R43" s="644"/>
      <c r="S43" s="638"/>
    </row>
    <row r="44" spans="1:19">
      <c r="A44" s="637"/>
      <c r="B44" s="644"/>
      <c r="C44" s="644"/>
      <c r="D44" s="644"/>
      <c r="E44" s="644"/>
      <c r="F44" s="644"/>
      <c r="G44" s="644"/>
      <c r="H44" s="644"/>
      <c r="I44" s="638"/>
      <c r="J44" s="633"/>
      <c r="K44" s="637"/>
      <c r="L44" s="644"/>
      <c r="M44" s="644"/>
      <c r="N44" s="644"/>
      <c r="O44" s="644"/>
      <c r="P44" s="644"/>
      <c r="Q44" s="644"/>
      <c r="R44" s="644"/>
      <c r="S44" s="638"/>
    </row>
    <row r="45" spans="1:19">
      <c r="A45" s="637"/>
      <c r="B45" s="644"/>
      <c r="C45" s="644"/>
      <c r="D45" s="644"/>
      <c r="E45" s="644"/>
      <c r="F45" s="644"/>
      <c r="G45" s="644"/>
      <c r="H45" s="644"/>
      <c r="I45" s="638"/>
      <c r="J45" s="633"/>
      <c r="K45" s="637"/>
      <c r="L45" s="644"/>
      <c r="M45" s="644"/>
      <c r="N45" s="644"/>
      <c r="O45" s="644"/>
      <c r="P45" s="644"/>
      <c r="Q45" s="644"/>
      <c r="R45" s="644"/>
      <c r="S45" s="638"/>
    </row>
    <row r="46" spans="1:19">
      <c r="A46" s="637"/>
      <c r="B46" s="644"/>
      <c r="C46" s="644"/>
      <c r="D46" s="644"/>
      <c r="E46" s="644"/>
      <c r="F46" s="644"/>
      <c r="G46" s="644"/>
      <c r="H46" s="644"/>
      <c r="I46" s="638"/>
      <c r="J46" s="633"/>
      <c r="K46" s="637"/>
      <c r="L46" s="644"/>
      <c r="M46" s="644"/>
      <c r="N46" s="644"/>
      <c r="O46" s="644"/>
      <c r="P46" s="644"/>
      <c r="Q46" s="644"/>
      <c r="R46" s="644"/>
      <c r="S46" s="638"/>
    </row>
    <row r="47" spans="1:19">
      <c r="A47" s="637"/>
      <c r="B47" s="644"/>
      <c r="C47" s="644"/>
      <c r="D47" s="644"/>
      <c r="E47" s="644"/>
      <c r="F47" s="644"/>
      <c r="G47" s="644"/>
      <c r="H47" s="644"/>
      <c r="I47" s="638"/>
      <c r="J47" s="633"/>
      <c r="K47" s="637"/>
      <c r="L47" s="644"/>
      <c r="M47" s="644"/>
      <c r="N47" s="644"/>
      <c r="O47" s="644"/>
      <c r="P47" s="644"/>
      <c r="Q47" s="644"/>
      <c r="R47" s="644"/>
      <c r="S47" s="638"/>
    </row>
    <row r="48" spans="1:19">
      <c r="A48" s="637"/>
      <c r="B48" s="644"/>
      <c r="C48" s="644"/>
      <c r="D48" s="644"/>
      <c r="E48" s="644"/>
      <c r="F48" s="644"/>
      <c r="G48" s="644"/>
      <c r="H48" s="644"/>
      <c r="I48" s="638"/>
      <c r="J48" s="633"/>
      <c r="K48" s="637"/>
      <c r="L48" s="644"/>
      <c r="M48" s="644"/>
      <c r="N48" s="644"/>
      <c r="O48" s="644"/>
      <c r="P48" s="644"/>
      <c r="Q48" s="644"/>
      <c r="R48" s="644"/>
      <c r="S48" s="638"/>
    </row>
    <row r="49" spans="1:19">
      <c r="A49" s="637"/>
      <c r="B49" s="644"/>
      <c r="C49" s="644"/>
      <c r="D49" s="644"/>
      <c r="E49" s="644"/>
      <c r="F49" s="644"/>
      <c r="G49" s="644"/>
      <c r="H49" s="644"/>
      <c r="I49" s="638"/>
      <c r="J49" s="633"/>
      <c r="K49" s="637"/>
      <c r="L49" s="644"/>
      <c r="M49" s="644"/>
      <c r="N49" s="644"/>
      <c r="O49" s="644"/>
      <c r="P49" s="644"/>
      <c r="Q49" s="644"/>
      <c r="R49" s="644"/>
      <c r="S49" s="638"/>
    </row>
    <row r="50" spans="1:19">
      <c r="A50" s="637"/>
      <c r="B50" s="644"/>
      <c r="C50" s="644"/>
      <c r="D50" s="644"/>
      <c r="E50" s="644"/>
      <c r="F50" s="644"/>
      <c r="G50" s="644"/>
      <c r="H50" s="644"/>
      <c r="I50" s="638"/>
      <c r="J50" s="633"/>
      <c r="K50" s="637"/>
      <c r="L50" s="644"/>
      <c r="M50" s="644"/>
      <c r="N50" s="644"/>
      <c r="O50" s="644"/>
      <c r="P50" s="644"/>
      <c r="Q50" s="644"/>
      <c r="R50" s="644"/>
      <c r="S50" s="638"/>
    </row>
    <row r="51" spans="1:19">
      <c r="A51" s="637"/>
      <c r="B51" s="644"/>
      <c r="C51" s="644"/>
      <c r="D51" s="644"/>
      <c r="E51" s="644"/>
      <c r="F51" s="644"/>
      <c r="G51" s="644"/>
      <c r="H51" s="644"/>
      <c r="I51" s="638"/>
      <c r="J51" s="633"/>
      <c r="K51" s="637"/>
      <c r="L51" s="644"/>
      <c r="M51" s="644"/>
      <c r="N51" s="644"/>
      <c r="O51" s="644"/>
      <c r="P51" s="644"/>
      <c r="Q51" s="644"/>
      <c r="R51" s="644"/>
      <c r="S51" s="638"/>
    </row>
    <row r="52" spans="1:19">
      <c r="A52" s="637"/>
      <c r="B52" s="644"/>
      <c r="C52" s="644"/>
      <c r="D52" s="644"/>
      <c r="E52" s="644"/>
      <c r="F52" s="644"/>
      <c r="G52" s="644"/>
      <c r="H52" s="644"/>
      <c r="I52" s="638"/>
      <c r="J52" s="633"/>
      <c r="K52" s="637"/>
      <c r="L52" s="644"/>
      <c r="M52" s="644"/>
      <c r="N52" s="644"/>
      <c r="O52" s="644"/>
      <c r="P52" s="644"/>
      <c r="Q52" s="644"/>
      <c r="R52" s="644"/>
      <c r="S52" s="638"/>
    </row>
    <row r="53" spans="1:19">
      <c r="A53" s="637"/>
      <c r="B53" s="644"/>
      <c r="C53" s="644"/>
      <c r="D53" s="644"/>
      <c r="E53" s="644"/>
      <c r="F53" s="644"/>
      <c r="G53" s="644"/>
      <c r="H53" s="644"/>
      <c r="I53" s="638"/>
      <c r="J53" s="633"/>
      <c r="K53" s="637"/>
      <c r="L53" s="644"/>
      <c r="M53" s="644"/>
      <c r="N53" s="644"/>
      <c r="O53" s="644"/>
      <c r="P53" s="644"/>
      <c r="Q53" s="644"/>
      <c r="R53" s="644"/>
      <c r="S53" s="638"/>
    </row>
    <row r="54" spans="1:19">
      <c r="A54" s="639"/>
      <c r="B54" s="640"/>
      <c r="C54" s="640"/>
      <c r="D54" s="640"/>
      <c r="E54" s="640"/>
      <c r="F54" s="640"/>
      <c r="G54" s="640"/>
      <c r="H54" s="640"/>
      <c r="I54" s="641"/>
      <c r="J54" s="633"/>
      <c r="K54" s="639"/>
      <c r="L54" s="640"/>
      <c r="M54" s="640"/>
      <c r="N54" s="640"/>
      <c r="O54" s="640"/>
      <c r="P54" s="640"/>
      <c r="Q54" s="640"/>
      <c r="R54" s="640"/>
      <c r="S54" s="641"/>
    </row>
    <row r="55" spans="1:19" ht="14.25" thickBot="1">
      <c r="A55" s="633"/>
      <c r="B55" s="633"/>
      <c r="C55" s="633"/>
      <c r="D55" s="633"/>
      <c r="E55" s="633"/>
      <c r="F55" s="633"/>
      <c r="G55" s="633"/>
      <c r="H55" s="633"/>
      <c r="I55" s="633"/>
      <c r="J55" s="633"/>
      <c r="K55" s="633"/>
      <c r="L55" s="633"/>
      <c r="M55" s="645"/>
      <c r="N55" s="633"/>
      <c r="O55" s="633"/>
      <c r="P55" s="633"/>
      <c r="Q55" s="633"/>
      <c r="R55" s="633"/>
      <c r="S55" s="633"/>
    </row>
    <row r="56" spans="1:19">
      <c r="A56" s="633"/>
      <c r="B56" s="633"/>
      <c r="C56" s="633"/>
      <c r="D56" s="633"/>
      <c r="E56" s="633"/>
      <c r="F56" s="633"/>
      <c r="G56" s="633"/>
      <c r="H56" s="633"/>
      <c r="I56" s="633"/>
      <c r="J56" s="633"/>
      <c r="K56" s="2439" t="s">
        <v>5528</v>
      </c>
      <c r="L56" s="2440"/>
      <c r="M56" s="2440"/>
      <c r="N56" s="2440"/>
      <c r="O56" s="2440"/>
      <c r="P56" s="2440"/>
      <c r="Q56" s="2440"/>
      <c r="R56" s="2440"/>
      <c r="S56" s="2441"/>
    </row>
    <row r="57" spans="1:19" ht="14.25" thickBot="1">
      <c r="A57" s="633"/>
      <c r="B57" s="633"/>
      <c r="C57" s="633"/>
      <c r="D57" s="633"/>
      <c r="E57" s="633"/>
      <c r="F57" s="633"/>
      <c r="G57" s="633"/>
      <c r="H57" s="633"/>
      <c r="I57" s="633"/>
      <c r="J57" s="633"/>
      <c r="K57" s="2442"/>
      <c r="L57" s="2443"/>
      <c r="M57" s="2443"/>
      <c r="N57" s="2443"/>
      <c r="O57" s="2443"/>
      <c r="P57" s="2443"/>
      <c r="Q57" s="2443"/>
      <c r="R57" s="2443"/>
      <c r="S57" s="2444"/>
    </row>
    <row r="58" spans="1:19">
      <c r="A58" s="633"/>
      <c r="B58" s="633"/>
      <c r="C58" s="633"/>
      <c r="D58" s="633"/>
      <c r="E58" s="633"/>
      <c r="F58" s="633"/>
      <c r="G58" s="633"/>
      <c r="H58" s="633"/>
      <c r="I58" s="633"/>
      <c r="J58" s="633"/>
      <c r="K58" s="633"/>
      <c r="L58" s="633"/>
      <c r="M58" s="633"/>
      <c r="N58" s="633"/>
      <c r="O58" s="633"/>
      <c r="P58" s="633"/>
      <c r="Q58" s="633"/>
      <c r="R58" s="633"/>
      <c r="S58" s="2445"/>
    </row>
    <row r="59" spans="1:19">
      <c r="A59" s="633"/>
      <c r="B59" s="633"/>
      <c r="C59" s="633"/>
      <c r="D59" s="633"/>
      <c r="E59" s="633"/>
      <c r="F59" s="633"/>
      <c r="G59" s="633"/>
      <c r="H59" s="633"/>
      <c r="I59" s="633"/>
      <c r="J59" s="633"/>
      <c r="K59" s="633"/>
      <c r="L59" s="633"/>
      <c r="M59" s="633"/>
      <c r="N59" s="633"/>
      <c r="O59" s="633"/>
      <c r="P59" s="633"/>
      <c r="Q59" s="633"/>
      <c r="R59" s="633"/>
      <c r="S59" s="2446"/>
    </row>
  </sheetData>
  <sheetProtection algorithmName="SHA-512" hashValue="wo3aorBuHgMqZq8b989sxFmrsTNuOf3cvhq5tlIZSmlt/BDZ4qQHlufRTH08OFd+aOALTk7NElZ8yvDWate3dQ==" saltValue="MfozFWd4jcM2DanYxNHCOQ==" spinCount="100000" sheet="1" objects="1" scenarios="1"/>
  <mergeCells count="20">
    <mergeCell ref="K56:S57"/>
    <mergeCell ref="S58:S59"/>
    <mergeCell ref="C22:G22"/>
    <mergeCell ref="D24:F32"/>
    <mergeCell ref="J24:O32"/>
    <mergeCell ref="D35:G35"/>
    <mergeCell ref="A39:I39"/>
    <mergeCell ref="K39:S39"/>
    <mergeCell ref="D8:F16"/>
    <mergeCell ref="N8:P16"/>
    <mergeCell ref="D19:G19"/>
    <mergeCell ref="N19:Q19"/>
    <mergeCell ref="C21:G21"/>
    <mergeCell ref="M21:Q21"/>
    <mergeCell ref="E1:M1"/>
    <mergeCell ref="H3:L4"/>
    <mergeCell ref="C5:G5"/>
    <mergeCell ref="M5:Q5"/>
    <mergeCell ref="C6:G6"/>
    <mergeCell ref="M6:Q6"/>
  </mergeCells>
  <phoneticPr fontId="55"/>
  <pageMargins left="0.70866141732283472" right="0.70866141732283472" top="0.74803149606299213" bottom="0.74803149606299213" header="0.31496062992125984" footer="0.31496062992125984"/>
  <pageSetup paperSize="9" scale="9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FBAA7-EF19-4769-874C-D697A43B4D81}">
  <sheetPr>
    <pageSetUpPr fitToPage="1"/>
  </sheetPr>
  <dimension ref="A1:S59"/>
  <sheetViews>
    <sheetView view="pageBreakPreview" zoomScale="78" zoomScaleNormal="100" zoomScaleSheetLayoutView="78" workbookViewId="0">
      <selection activeCell="AI38" sqref="AI38"/>
    </sheetView>
  </sheetViews>
  <sheetFormatPr defaultRowHeight="13.5"/>
  <cols>
    <col min="1" max="1" width="10.625" style="500" customWidth="1"/>
    <col min="2" max="2" width="4.625" style="500" customWidth="1"/>
    <col min="3" max="3" width="3.625" style="500" customWidth="1"/>
    <col min="4" max="6" width="4.625" style="500" customWidth="1"/>
    <col min="7" max="7" width="3.625" style="500" customWidth="1"/>
    <col min="8" max="12" width="4.625" style="500" customWidth="1"/>
    <col min="13" max="13" width="3.625" style="500" customWidth="1"/>
    <col min="14" max="16" width="4.625" style="500" customWidth="1"/>
    <col min="17" max="17" width="3.625" style="500" customWidth="1"/>
    <col min="18" max="18" width="4.625" style="500" customWidth="1"/>
    <col min="19" max="19" width="10.625" style="500" customWidth="1"/>
    <col min="20" max="16384" width="9" style="500"/>
  </cols>
  <sheetData>
    <row r="1" spans="1:19" ht="24">
      <c r="A1" s="630"/>
      <c r="B1" s="630"/>
      <c r="C1" s="631" t="s">
        <v>9</v>
      </c>
      <c r="D1" s="631"/>
      <c r="E1" s="2458"/>
      <c r="F1" s="2458"/>
      <c r="G1" s="2458"/>
      <c r="H1" s="2458"/>
      <c r="I1" s="2458"/>
      <c r="J1" s="2458"/>
      <c r="K1" s="2458"/>
      <c r="L1" s="2458"/>
      <c r="M1" s="2458"/>
      <c r="N1" s="632"/>
      <c r="O1" s="630"/>
      <c r="P1" s="630"/>
      <c r="Q1" s="630"/>
      <c r="R1" s="630"/>
      <c r="S1" s="630"/>
    </row>
    <row r="2" spans="1:19" ht="21.75" thickBot="1">
      <c r="A2" s="630"/>
      <c r="B2" s="630"/>
      <c r="C2" s="630"/>
      <c r="D2" s="630"/>
      <c r="E2" s="630"/>
      <c r="F2" s="630"/>
      <c r="G2" s="630"/>
      <c r="H2" s="630"/>
      <c r="I2" s="630"/>
      <c r="J2" s="630"/>
      <c r="K2" s="630"/>
      <c r="L2" s="630"/>
      <c r="M2" s="630"/>
      <c r="N2" s="630"/>
      <c r="O2" s="630"/>
      <c r="P2" s="630"/>
      <c r="Q2" s="630"/>
      <c r="R2" s="630"/>
      <c r="S2" s="630"/>
    </row>
    <row r="3" spans="1:19" ht="14.25" thickTop="1">
      <c r="A3" s="633"/>
      <c r="B3" s="633"/>
      <c r="C3" s="633"/>
      <c r="D3" s="633"/>
      <c r="E3" s="633"/>
      <c r="F3" s="633"/>
      <c r="G3" s="633"/>
      <c r="H3" s="2428" t="s">
        <v>5520</v>
      </c>
      <c r="I3" s="2429"/>
      <c r="J3" s="2429"/>
      <c r="K3" s="2429"/>
      <c r="L3" s="2430"/>
      <c r="M3" s="633"/>
      <c r="N3" s="633"/>
      <c r="O3" s="633"/>
      <c r="P3" s="633"/>
      <c r="Q3" s="633"/>
      <c r="R3" s="633"/>
      <c r="S3" s="633"/>
    </row>
    <row r="4" spans="1:19" ht="14.25" thickBot="1">
      <c r="A4" s="633"/>
      <c r="B4" s="633"/>
      <c r="C4" s="633"/>
      <c r="D4" s="633"/>
      <c r="E4" s="633"/>
      <c r="F4" s="633"/>
      <c r="G4" s="633"/>
      <c r="H4" s="2431"/>
      <c r="I4" s="2432"/>
      <c r="J4" s="2432"/>
      <c r="K4" s="2432"/>
      <c r="L4" s="2433"/>
      <c r="M4" s="633"/>
      <c r="N4" s="633"/>
      <c r="O4" s="633"/>
      <c r="P4" s="633"/>
      <c r="Q4" s="633"/>
      <c r="R4" s="633"/>
      <c r="S4" s="633"/>
    </row>
    <row r="5" spans="1:19" ht="15" thickTop="1">
      <c r="A5" s="633"/>
      <c r="B5" s="633"/>
      <c r="C5" s="2434"/>
      <c r="D5" s="2435"/>
      <c r="E5" s="2435"/>
      <c r="F5" s="2435"/>
      <c r="G5" s="2435"/>
      <c r="H5" s="633"/>
      <c r="I5" s="633"/>
      <c r="J5" s="633"/>
      <c r="K5" s="633"/>
      <c r="L5" s="633"/>
      <c r="M5" s="2434"/>
      <c r="N5" s="2435"/>
      <c r="O5" s="2435"/>
      <c r="P5" s="2435"/>
      <c r="Q5" s="2435"/>
      <c r="R5" s="633"/>
      <c r="S5" s="633"/>
    </row>
    <row r="6" spans="1:19" ht="14.25">
      <c r="A6" s="633"/>
      <c r="B6" s="633"/>
      <c r="C6" s="2434" t="s">
        <v>5521</v>
      </c>
      <c r="D6" s="2435"/>
      <c r="E6" s="2435"/>
      <c r="F6" s="2435"/>
      <c r="G6" s="2435"/>
      <c r="H6" s="633"/>
      <c r="I6" s="633"/>
      <c r="J6" s="633"/>
      <c r="K6" s="633"/>
      <c r="L6" s="633"/>
      <c r="M6" s="2434" t="s">
        <v>5522</v>
      </c>
      <c r="N6" s="2435"/>
      <c r="O6" s="2435"/>
      <c r="P6" s="2435"/>
      <c r="Q6" s="2435"/>
      <c r="R6" s="633"/>
      <c r="S6" s="633"/>
    </row>
    <row r="7" spans="1:19">
      <c r="A7" s="633"/>
      <c r="B7" s="633"/>
      <c r="C7" s="634"/>
      <c r="D7" s="635"/>
      <c r="E7" s="635"/>
      <c r="F7" s="635"/>
      <c r="G7" s="636"/>
      <c r="H7" s="633"/>
      <c r="I7" s="633"/>
      <c r="J7" s="633"/>
      <c r="K7" s="633"/>
      <c r="L7" s="633"/>
      <c r="M7" s="634"/>
      <c r="N7" s="635"/>
      <c r="O7" s="635"/>
      <c r="P7" s="635"/>
      <c r="Q7" s="636"/>
      <c r="R7" s="633"/>
      <c r="S7" s="633"/>
    </row>
    <row r="8" spans="1:19" ht="13.5" customHeight="1">
      <c r="A8" s="633"/>
      <c r="B8" s="633"/>
      <c r="C8" s="637"/>
      <c r="D8" s="2436" t="s">
        <v>5523</v>
      </c>
      <c r="E8" s="2436"/>
      <c r="F8" s="2436"/>
      <c r="G8" s="638"/>
      <c r="H8" s="633"/>
      <c r="I8" s="633"/>
      <c r="J8" s="633"/>
      <c r="K8" s="633"/>
      <c r="L8" s="633"/>
      <c r="M8" s="637"/>
      <c r="N8" s="2436" t="s">
        <v>5523</v>
      </c>
      <c r="O8" s="2436"/>
      <c r="P8" s="2436"/>
      <c r="Q8" s="638"/>
      <c r="R8" s="633"/>
      <c r="S8" s="633"/>
    </row>
    <row r="9" spans="1:19">
      <c r="A9" s="633"/>
      <c r="B9" s="633"/>
      <c r="C9" s="637"/>
      <c r="D9" s="2436"/>
      <c r="E9" s="2436"/>
      <c r="F9" s="2436"/>
      <c r="G9" s="638"/>
      <c r="H9" s="633"/>
      <c r="I9" s="633"/>
      <c r="J9" s="633"/>
      <c r="K9" s="633"/>
      <c r="L9" s="633"/>
      <c r="M9" s="637"/>
      <c r="N9" s="2436"/>
      <c r="O9" s="2436"/>
      <c r="P9" s="2436"/>
      <c r="Q9" s="638"/>
      <c r="R9" s="633"/>
      <c r="S9" s="633"/>
    </row>
    <row r="10" spans="1:19">
      <c r="A10" s="633"/>
      <c r="B10" s="633"/>
      <c r="C10" s="637"/>
      <c r="D10" s="2436"/>
      <c r="E10" s="2436"/>
      <c r="F10" s="2436"/>
      <c r="G10" s="638"/>
      <c r="H10" s="633"/>
      <c r="I10" s="633"/>
      <c r="J10" s="633"/>
      <c r="K10" s="633"/>
      <c r="L10" s="633"/>
      <c r="M10" s="637"/>
      <c r="N10" s="2436"/>
      <c r="O10" s="2436"/>
      <c r="P10" s="2436"/>
      <c r="Q10" s="638"/>
      <c r="R10" s="633"/>
      <c r="S10" s="633"/>
    </row>
    <row r="11" spans="1:19">
      <c r="A11" s="633"/>
      <c r="B11" s="633"/>
      <c r="C11" s="637"/>
      <c r="D11" s="2436"/>
      <c r="E11" s="2436"/>
      <c r="F11" s="2436"/>
      <c r="G11" s="638"/>
      <c r="H11" s="633"/>
      <c r="I11" s="633"/>
      <c r="J11" s="633"/>
      <c r="K11" s="633"/>
      <c r="L11" s="633"/>
      <c r="M11" s="637"/>
      <c r="N11" s="2436"/>
      <c r="O11" s="2436"/>
      <c r="P11" s="2436"/>
      <c r="Q11" s="638"/>
      <c r="R11" s="633"/>
      <c r="S11" s="633"/>
    </row>
    <row r="12" spans="1:19">
      <c r="A12" s="633"/>
      <c r="B12" s="633"/>
      <c r="C12" s="637"/>
      <c r="D12" s="2436"/>
      <c r="E12" s="2436"/>
      <c r="F12" s="2436"/>
      <c r="G12" s="638"/>
      <c r="H12" s="633"/>
      <c r="I12" s="633"/>
      <c r="J12" s="633"/>
      <c r="K12" s="633"/>
      <c r="L12" s="633"/>
      <c r="M12" s="637"/>
      <c r="N12" s="2436"/>
      <c r="O12" s="2436"/>
      <c r="P12" s="2436"/>
      <c r="Q12" s="638"/>
      <c r="R12" s="633"/>
      <c r="S12" s="633"/>
    </row>
    <row r="13" spans="1:19">
      <c r="A13" s="633"/>
      <c r="B13" s="633"/>
      <c r="C13" s="637"/>
      <c r="D13" s="2436"/>
      <c r="E13" s="2436"/>
      <c r="F13" s="2436"/>
      <c r="G13" s="638"/>
      <c r="H13" s="633"/>
      <c r="I13" s="633"/>
      <c r="J13" s="633"/>
      <c r="K13" s="633"/>
      <c r="L13" s="633"/>
      <c r="M13" s="637"/>
      <c r="N13" s="2436"/>
      <c r="O13" s="2436"/>
      <c r="P13" s="2436"/>
      <c r="Q13" s="638"/>
      <c r="R13" s="633"/>
      <c r="S13" s="633"/>
    </row>
    <row r="14" spans="1:19">
      <c r="A14" s="633"/>
      <c r="B14" s="633"/>
      <c r="C14" s="637"/>
      <c r="D14" s="2436"/>
      <c r="E14" s="2436"/>
      <c r="F14" s="2436"/>
      <c r="G14" s="638"/>
      <c r="H14" s="633"/>
      <c r="I14" s="633"/>
      <c r="J14" s="633"/>
      <c r="K14" s="633"/>
      <c r="L14" s="633"/>
      <c r="M14" s="637"/>
      <c r="N14" s="2436"/>
      <c r="O14" s="2436"/>
      <c r="P14" s="2436"/>
      <c r="Q14" s="638"/>
      <c r="R14" s="633"/>
      <c r="S14" s="633"/>
    </row>
    <row r="15" spans="1:19">
      <c r="A15" s="633"/>
      <c r="B15" s="633"/>
      <c r="C15" s="637"/>
      <c r="D15" s="2436"/>
      <c r="E15" s="2436"/>
      <c r="F15" s="2436"/>
      <c r="G15" s="638"/>
      <c r="H15" s="633"/>
      <c r="I15" s="633"/>
      <c r="J15" s="633"/>
      <c r="K15" s="633"/>
      <c r="L15" s="633"/>
      <c r="M15" s="637"/>
      <c r="N15" s="2436"/>
      <c r="O15" s="2436"/>
      <c r="P15" s="2436"/>
      <c r="Q15" s="638"/>
      <c r="R15" s="633"/>
      <c r="S15" s="633"/>
    </row>
    <row r="16" spans="1:19">
      <c r="A16" s="633"/>
      <c r="B16" s="633"/>
      <c r="C16" s="637"/>
      <c r="D16" s="2436"/>
      <c r="E16" s="2436"/>
      <c r="F16" s="2436"/>
      <c r="G16" s="638"/>
      <c r="H16" s="633"/>
      <c r="I16" s="633"/>
      <c r="J16" s="633"/>
      <c r="K16" s="633"/>
      <c r="L16" s="633"/>
      <c r="M16" s="637"/>
      <c r="N16" s="2436"/>
      <c r="O16" s="2436"/>
      <c r="P16" s="2436"/>
      <c r="Q16" s="638"/>
      <c r="R16" s="633"/>
      <c r="S16" s="633"/>
    </row>
    <row r="17" spans="1:19">
      <c r="A17" s="633"/>
      <c r="B17" s="633"/>
      <c r="C17" s="639"/>
      <c r="D17" s="640"/>
      <c r="E17" s="640"/>
      <c r="F17" s="640"/>
      <c r="G17" s="641"/>
      <c r="H17" s="633"/>
      <c r="I17" s="633"/>
      <c r="J17" s="633"/>
      <c r="K17" s="633"/>
      <c r="L17" s="633"/>
      <c r="M17" s="639"/>
      <c r="N17" s="640"/>
      <c r="O17" s="640"/>
      <c r="P17" s="640"/>
      <c r="Q17" s="641"/>
      <c r="R17" s="633"/>
      <c r="S17" s="633"/>
    </row>
    <row r="18" spans="1:19">
      <c r="A18" s="633"/>
      <c r="B18" s="633"/>
      <c r="C18" s="633"/>
      <c r="D18" s="633"/>
      <c r="E18" s="633"/>
      <c r="F18" s="633"/>
      <c r="G18" s="633"/>
      <c r="H18" s="633"/>
      <c r="I18" s="633"/>
      <c r="J18" s="633"/>
      <c r="K18" s="633"/>
      <c r="L18" s="633"/>
      <c r="M18" s="633"/>
      <c r="N18" s="633"/>
      <c r="O18" s="633"/>
      <c r="P18" s="633"/>
      <c r="Q18" s="633"/>
      <c r="R18" s="633"/>
      <c r="S18" s="633"/>
    </row>
    <row r="19" spans="1:19" ht="14.25">
      <c r="A19" s="633"/>
      <c r="B19" s="633"/>
      <c r="C19" s="642" t="s">
        <v>3</v>
      </c>
      <c r="D19" s="2459"/>
      <c r="E19" s="2459"/>
      <c r="F19" s="2459"/>
      <c r="G19" s="2459"/>
      <c r="H19" s="633"/>
      <c r="I19" s="633"/>
      <c r="J19" s="633"/>
      <c r="K19" s="633"/>
      <c r="L19" s="633"/>
      <c r="M19" s="642" t="s">
        <v>3</v>
      </c>
      <c r="N19" s="2459"/>
      <c r="O19" s="2459"/>
      <c r="P19" s="2459"/>
      <c r="Q19" s="2459"/>
      <c r="R19" s="633"/>
      <c r="S19" s="633"/>
    </row>
    <row r="20" spans="1:19">
      <c r="A20" s="633"/>
      <c r="B20" s="633"/>
      <c r="C20" s="633"/>
      <c r="D20" s="633"/>
      <c r="E20" s="633"/>
      <c r="F20" s="633"/>
      <c r="G20" s="633"/>
      <c r="H20" s="633"/>
      <c r="I20" s="633"/>
      <c r="J20" s="633"/>
      <c r="K20" s="633"/>
      <c r="L20" s="633"/>
      <c r="M20" s="633"/>
      <c r="N20" s="633"/>
      <c r="O20" s="633"/>
      <c r="P20" s="633"/>
      <c r="Q20" s="633"/>
      <c r="R20" s="633"/>
      <c r="S20" s="633"/>
    </row>
    <row r="21" spans="1:19" ht="14.25">
      <c r="A21" s="633"/>
      <c r="B21" s="633"/>
      <c r="C21" s="2438"/>
      <c r="D21" s="2438"/>
      <c r="E21" s="2438"/>
      <c r="F21" s="2438"/>
      <c r="G21" s="2438"/>
      <c r="H21" s="633"/>
      <c r="I21" s="633"/>
      <c r="J21" s="633"/>
      <c r="K21" s="633"/>
      <c r="L21" s="633"/>
      <c r="M21" s="2438"/>
      <c r="N21" s="2438"/>
      <c r="O21" s="2438"/>
      <c r="P21" s="2438"/>
      <c r="Q21" s="2438"/>
      <c r="R21" s="633"/>
      <c r="S21" s="633"/>
    </row>
    <row r="22" spans="1:19" ht="14.25">
      <c r="A22" s="633"/>
      <c r="B22" s="633"/>
      <c r="C22" s="2434" t="s">
        <v>5524</v>
      </c>
      <c r="D22" s="2434"/>
      <c r="E22" s="2434"/>
      <c r="F22" s="2434"/>
      <c r="G22" s="2434"/>
      <c r="H22" s="633"/>
      <c r="I22" s="633"/>
      <c r="J22" s="633"/>
      <c r="K22" s="633"/>
      <c r="L22" s="633"/>
      <c r="M22" s="643"/>
      <c r="N22" s="643"/>
      <c r="O22" s="643"/>
      <c r="P22" s="643"/>
      <c r="Q22" s="643"/>
      <c r="R22" s="633"/>
      <c r="S22" s="633"/>
    </row>
    <row r="23" spans="1:19" ht="15" thickBot="1">
      <c r="A23" s="633"/>
      <c r="B23" s="633"/>
      <c r="C23" s="634"/>
      <c r="D23" s="635"/>
      <c r="E23" s="635"/>
      <c r="F23" s="635"/>
      <c r="G23" s="636"/>
      <c r="H23" s="633"/>
      <c r="I23" s="633"/>
      <c r="J23" s="633"/>
      <c r="K23" s="633"/>
      <c r="L23" s="633"/>
      <c r="M23" s="643"/>
      <c r="N23" s="643"/>
      <c r="O23" s="643"/>
      <c r="P23" s="643"/>
      <c r="Q23" s="643"/>
      <c r="R23" s="633"/>
      <c r="S23" s="633"/>
    </row>
    <row r="24" spans="1:19" ht="14.25" customHeight="1">
      <c r="A24" s="633"/>
      <c r="B24" s="633"/>
      <c r="C24" s="637"/>
      <c r="D24" s="2436" t="s">
        <v>5523</v>
      </c>
      <c r="E24" s="2436"/>
      <c r="F24" s="2436"/>
      <c r="G24" s="638"/>
      <c r="H24" s="633"/>
      <c r="I24" s="633"/>
      <c r="J24" s="2447" t="s">
        <v>5525</v>
      </c>
      <c r="K24" s="2448"/>
      <c r="L24" s="2448"/>
      <c r="M24" s="2448"/>
      <c r="N24" s="2448"/>
      <c r="O24" s="2449"/>
      <c r="P24" s="643"/>
      <c r="Q24" s="643"/>
      <c r="R24" s="633"/>
      <c r="S24" s="633"/>
    </row>
    <row r="25" spans="1:19" ht="14.25">
      <c r="A25" s="633"/>
      <c r="B25" s="633"/>
      <c r="C25" s="637"/>
      <c r="D25" s="2436"/>
      <c r="E25" s="2436"/>
      <c r="F25" s="2436"/>
      <c r="G25" s="638"/>
      <c r="H25" s="633"/>
      <c r="I25" s="633"/>
      <c r="J25" s="2450"/>
      <c r="K25" s="2451"/>
      <c r="L25" s="2451"/>
      <c r="M25" s="2451"/>
      <c r="N25" s="2451"/>
      <c r="O25" s="2452"/>
      <c r="P25" s="643"/>
      <c r="Q25" s="643"/>
      <c r="R25" s="633"/>
      <c r="S25" s="633"/>
    </row>
    <row r="26" spans="1:19" ht="14.25">
      <c r="A26" s="633"/>
      <c r="B26" s="633"/>
      <c r="C26" s="637"/>
      <c r="D26" s="2436"/>
      <c r="E26" s="2436"/>
      <c r="F26" s="2436"/>
      <c r="G26" s="638"/>
      <c r="H26" s="633"/>
      <c r="I26" s="633"/>
      <c r="J26" s="2450"/>
      <c r="K26" s="2451"/>
      <c r="L26" s="2451"/>
      <c r="M26" s="2451"/>
      <c r="N26" s="2451"/>
      <c r="O26" s="2452"/>
      <c r="P26" s="643"/>
      <c r="Q26" s="643"/>
      <c r="R26" s="633"/>
      <c r="S26" s="633"/>
    </row>
    <row r="27" spans="1:19" ht="14.25">
      <c r="A27" s="633"/>
      <c r="B27" s="633"/>
      <c r="C27" s="637"/>
      <c r="D27" s="2436"/>
      <c r="E27" s="2436"/>
      <c r="F27" s="2436"/>
      <c r="G27" s="638"/>
      <c r="H27" s="633"/>
      <c r="I27" s="633"/>
      <c r="J27" s="2450"/>
      <c r="K27" s="2451"/>
      <c r="L27" s="2451"/>
      <c r="M27" s="2451"/>
      <c r="N27" s="2451"/>
      <c r="O27" s="2452"/>
      <c r="P27" s="643"/>
      <c r="Q27" s="643"/>
      <c r="R27" s="633"/>
      <c r="S27" s="633"/>
    </row>
    <row r="28" spans="1:19" ht="14.25">
      <c r="A28" s="633"/>
      <c r="B28" s="633"/>
      <c r="C28" s="637"/>
      <c r="D28" s="2436"/>
      <c r="E28" s="2436"/>
      <c r="F28" s="2436"/>
      <c r="G28" s="638"/>
      <c r="H28" s="633"/>
      <c r="I28" s="633"/>
      <c r="J28" s="2450"/>
      <c r="K28" s="2451"/>
      <c r="L28" s="2451"/>
      <c r="M28" s="2451"/>
      <c r="N28" s="2451"/>
      <c r="O28" s="2452"/>
      <c r="P28" s="643"/>
      <c r="Q28" s="643"/>
      <c r="R28" s="633"/>
      <c r="S28" s="633"/>
    </row>
    <row r="29" spans="1:19" ht="14.25">
      <c r="A29" s="633"/>
      <c r="B29" s="633"/>
      <c r="C29" s="637"/>
      <c r="D29" s="2436"/>
      <c r="E29" s="2436"/>
      <c r="F29" s="2436"/>
      <c r="G29" s="638"/>
      <c r="H29" s="633"/>
      <c r="I29" s="633"/>
      <c r="J29" s="2450"/>
      <c r="K29" s="2451"/>
      <c r="L29" s="2451"/>
      <c r="M29" s="2451"/>
      <c r="N29" s="2451"/>
      <c r="O29" s="2452"/>
      <c r="P29" s="643"/>
      <c r="Q29" s="643"/>
      <c r="R29" s="633"/>
      <c r="S29" s="633"/>
    </row>
    <row r="30" spans="1:19" ht="14.25">
      <c r="A30" s="633"/>
      <c r="B30" s="633"/>
      <c r="C30" s="637"/>
      <c r="D30" s="2436"/>
      <c r="E30" s="2436"/>
      <c r="F30" s="2436"/>
      <c r="G30" s="638"/>
      <c r="H30" s="633"/>
      <c r="I30" s="633"/>
      <c r="J30" s="2450"/>
      <c r="K30" s="2451"/>
      <c r="L30" s="2451"/>
      <c r="M30" s="2451"/>
      <c r="N30" s="2451"/>
      <c r="O30" s="2452"/>
      <c r="P30" s="643"/>
      <c r="Q30" s="643"/>
      <c r="R30" s="633"/>
      <c r="S30" s="633"/>
    </row>
    <row r="31" spans="1:19" ht="14.25">
      <c r="A31" s="633"/>
      <c r="B31" s="633"/>
      <c r="C31" s="637"/>
      <c r="D31" s="2436"/>
      <c r="E31" s="2436"/>
      <c r="F31" s="2436"/>
      <c r="G31" s="638"/>
      <c r="H31" s="633"/>
      <c r="I31" s="633"/>
      <c r="J31" s="2450"/>
      <c r="K31" s="2451"/>
      <c r="L31" s="2451"/>
      <c r="M31" s="2451"/>
      <c r="N31" s="2451"/>
      <c r="O31" s="2452"/>
      <c r="P31" s="643"/>
      <c r="Q31" s="643"/>
      <c r="R31" s="633"/>
      <c r="S31" s="633"/>
    </row>
    <row r="32" spans="1:19" ht="15" thickBot="1">
      <c r="A32" s="633"/>
      <c r="B32" s="633"/>
      <c r="C32" s="637"/>
      <c r="D32" s="2436"/>
      <c r="E32" s="2436"/>
      <c r="F32" s="2436"/>
      <c r="G32" s="638"/>
      <c r="H32" s="633"/>
      <c r="I32" s="633"/>
      <c r="J32" s="2453"/>
      <c r="K32" s="2454"/>
      <c r="L32" s="2454"/>
      <c r="M32" s="2454"/>
      <c r="N32" s="2454"/>
      <c r="O32" s="2455"/>
      <c r="P32" s="643"/>
      <c r="Q32" s="643"/>
      <c r="R32" s="633"/>
      <c r="S32" s="633"/>
    </row>
    <row r="33" spans="1:19" ht="14.25">
      <c r="A33" s="633"/>
      <c r="B33" s="633"/>
      <c r="C33" s="639"/>
      <c r="D33" s="640"/>
      <c r="E33" s="640"/>
      <c r="F33" s="640"/>
      <c r="G33" s="641"/>
      <c r="H33" s="633"/>
      <c r="I33" s="633"/>
      <c r="J33" s="633"/>
      <c r="K33" s="633"/>
      <c r="L33" s="633"/>
      <c r="M33" s="643"/>
      <c r="N33" s="643"/>
      <c r="O33" s="643"/>
      <c r="P33" s="643"/>
      <c r="Q33" s="643"/>
      <c r="R33" s="633"/>
      <c r="S33" s="633"/>
    </row>
    <row r="34" spans="1:19" ht="14.25">
      <c r="A34" s="633"/>
      <c r="B34" s="633"/>
      <c r="C34" s="633"/>
      <c r="D34" s="633"/>
      <c r="E34" s="633"/>
      <c r="F34" s="633"/>
      <c r="G34" s="633"/>
      <c r="H34" s="633"/>
      <c r="I34" s="633"/>
      <c r="J34" s="633"/>
      <c r="K34" s="633"/>
      <c r="L34" s="633"/>
      <c r="M34" s="643"/>
      <c r="N34" s="643"/>
      <c r="O34" s="643"/>
      <c r="P34" s="643"/>
      <c r="Q34" s="643"/>
      <c r="R34" s="633"/>
      <c r="S34" s="633"/>
    </row>
    <row r="35" spans="1:19" ht="14.25">
      <c r="A35" s="633"/>
      <c r="B35" s="633"/>
      <c r="C35" s="642" t="s">
        <v>3</v>
      </c>
      <c r="D35" s="2460"/>
      <c r="E35" s="2460"/>
      <c r="F35" s="2460"/>
      <c r="G35" s="2460"/>
      <c r="H35" s="633"/>
      <c r="I35" s="633"/>
      <c r="J35" s="633"/>
      <c r="K35" s="633"/>
      <c r="L35" s="633"/>
      <c r="M35" s="643"/>
      <c r="N35" s="643"/>
      <c r="O35" s="643"/>
      <c r="P35" s="643"/>
      <c r="Q35" s="643"/>
      <c r="R35" s="633"/>
      <c r="S35" s="633"/>
    </row>
    <row r="36" spans="1:19">
      <c r="A36" s="633"/>
      <c r="B36" s="633"/>
      <c r="C36" s="633"/>
      <c r="D36" s="633"/>
      <c r="E36" s="633"/>
      <c r="F36" s="633"/>
      <c r="G36" s="633"/>
      <c r="H36" s="633"/>
      <c r="I36" s="633"/>
      <c r="J36" s="633"/>
      <c r="K36" s="633"/>
      <c r="L36" s="633"/>
      <c r="M36" s="633"/>
      <c r="N36" s="633"/>
      <c r="O36" s="633"/>
      <c r="P36" s="633"/>
      <c r="Q36" s="633"/>
      <c r="R36" s="633"/>
      <c r="S36" s="633"/>
    </row>
    <row r="37" spans="1:19">
      <c r="A37" s="633"/>
      <c r="B37" s="633"/>
      <c r="C37" s="633"/>
      <c r="D37" s="633"/>
      <c r="E37" s="633"/>
      <c r="F37" s="633"/>
      <c r="G37" s="633"/>
      <c r="H37" s="633"/>
      <c r="I37" s="633"/>
      <c r="J37" s="633"/>
      <c r="K37" s="633"/>
      <c r="L37" s="633"/>
      <c r="M37" s="633"/>
      <c r="N37" s="633"/>
      <c r="O37" s="633"/>
      <c r="P37" s="633"/>
      <c r="Q37" s="633"/>
      <c r="R37" s="633"/>
      <c r="S37" s="633"/>
    </row>
    <row r="38" spans="1:19">
      <c r="A38" s="633"/>
      <c r="B38" s="633"/>
      <c r="C38" s="633"/>
      <c r="D38" s="633"/>
      <c r="E38" s="633"/>
      <c r="F38" s="633"/>
      <c r="G38" s="633"/>
      <c r="H38" s="633"/>
      <c r="I38" s="633"/>
      <c r="J38" s="633"/>
      <c r="K38" s="633"/>
      <c r="L38" s="633"/>
      <c r="M38" s="633"/>
      <c r="N38" s="633"/>
      <c r="O38" s="633"/>
      <c r="P38" s="633"/>
      <c r="Q38" s="633"/>
      <c r="R38" s="633"/>
      <c r="S38" s="633"/>
    </row>
    <row r="39" spans="1:19" ht="14.25">
      <c r="A39" s="2434" t="s">
        <v>5526</v>
      </c>
      <c r="B39" s="2457"/>
      <c r="C39" s="2457"/>
      <c r="D39" s="2457"/>
      <c r="E39" s="2457"/>
      <c r="F39" s="2457"/>
      <c r="G39" s="2457"/>
      <c r="H39" s="2457"/>
      <c r="I39" s="2457"/>
      <c r="J39" s="633"/>
      <c r="K39" s="2434" t="s">
        <v>5527</v>
      </c>
      <c r="L39" s="2457"/>
      <c r="M39" s="2457"/>
      <c r="N39" s="2457"/>
      <c r="O39" s="2457"/>
      <c r="P39" s="2457"/>
      <c r="Q39" s="2457"/>
      <c r="R39" s="2457"/>
      <c r="S39" s="2457"/>
    </row>
    <row r="40" spans="1:19">
      <c r="A40" s="633"/>
      <c r="B40" s="633"/>
      <c r="C40" s="633"/>
      <c r="D40" s="633"/>
      <c r="E40" s="633"/>
      <c r="F40" s="633"/>
      <c r="G40" s="633"/>
      <c r="H40" s="633"/>
      <c r="I40" s="633"/>
      <c r="J40" s="633"/>
      <c r="K40" s="633"/>
      <c r="L40" s="633"/>
      <c r="M40" s="633"/>
      <c r="N40" s="633"/>
      <c r="O40" s="633"/>
      <c r="P40" s="633"/>
      <c r="Q40" s="633"/>
      <c r="R40" s="633"/>
      <c r="S40" s="633"/>
    </row>
    <row r="41" spans="1:19">
      <c r="A41" s="634"/>
      <c r="B41" s="635"/>
      <c r="C41" s="635"/>
      <c r="D41" s="635"/>
      <c r="E41" s="635"/>
      <c r="F41" s="635"/>
      <c r="G41" s="635"/>
      <c r="H41" s="635"/>
      <c r="I41" s="636"/>
      <c r="J41" s="633"/>
      <c r="K41" s="634"/>
      <c r="L41" s="635"/>
      <c r="M41" s="635"/>
      <c r="N41" s="635"/>
      <c r="O41" s="635"/>
      <c r="P41" s="635"/>
      <c r="Q41" s="635"/>
      <c r="R41" s="635"/>
      <c r="S41" s="636"/>
    </row>
    <row r="42" spans="1:19">
      <c r="A42" s="637"/>
      <c r="B42" s="644"/>
      <c r="C42" s="644"/>
      <c r="D42" s="644"/>
      <c r="E42" s="644"/>
      <c r="F42" s="644"/>
      <c r="G42" s="644"/>
      <c r="H42" s="644"/>
      <c r="I42" s="638"/>
      <c r="J42" s="633"/>
      <c r="K42" s="637"/>
      <c r="L42" s="644"/>
      <c r="M42" s="644"/>
      <c r="N42" s="644"/>
      <c r="O42" s="644"/>
      <c r="P42" s="644"/>
      <c r="Q42" s="644"/>
      <c r="R42" s="644"/>
      <c r="S42" s="638"/>
    </row>
    <row r="43" spans="1:19">
      <c r="A43" s="637"/>
      <c r="B43" s="644"/>
      <c r="C43" s="644"/>
      <c r="D43" s="644"/>
      <c r="E43" s="644"/>
      <c r="F43" s="644"/>
      <c r="G43" s="644"/>
      <c r="H43" s="644"/>
      <c r="I43" s="638"/>
      <c r="J43" s="633"/>
      <c r="K43" s="637"/>
      <c r="L43" s="644"/>
      <c r="M43" s="644"/>
      <c r="N43" s="644"/>
      <c r="O43" s="644"/>
      <c r="P43" s="644"/>
      <c r="Q43" s="644"/>
      <c r="R43" s="644"/>
      <c r="S43" s="638"/>
    </row>
    <row r="44" spans="1:19">
      <c r="A44" s="637"/>
      <c r="B44" s="644"/>
      <c r="C44" s="644"/>
      <c r="D44" s="644"/>
      <c r="E44" s="644"/>
      <c r="F44" s="644"/>
      <c r="G44" s="644"/>
      <c r="H44" s="644"/>
      <c r="I44" s="638"/>
      <c r="J44" s="633"/>
      <c r="K44" s="637"/>
      <c r="L44" s="644"/>
      <c r="M44" s="644"/>
      <c r="N44" s="644"/>
      <c r="O44" s="644"/>
      <c r="P44" s="644"/>
      <c r="Q44" s="644"/>
      <c r="R44" s="644"/>
      <c r="S44" s="638"/>
    </row>
    <row r="45" spans="1:19">
      <c r="A45" s="637"/>
      <c r="B45" s="644"/>
      <c r="C45" s="644"/>
      <c r="D45" s="644"/>
      <c r="E45" s="644"/>
      <c r="F45" s="644"/>
      <c r="G45" s="644"/>
      <c r="H45" s="644"/>
      <c r="I45" s="638"/>
      <c r="J45" s="633"/>
      <c r="K45" s="637"/>
      <c r="L45" s="644"/>
      <c r="M45" s="644"/>
      <c r="N45" s="644"/>
      <c r="O45" s="644"/>
      <c r="P45" s="644"/>
      <c r="Q45" s="644"/>
      <c r="R45" s="644"/>
      <c r="S45" s="638"/>
    </row>
    <row r="46" spans="1:19">
      <c r="A46" s="637"/>
      <c r="B46" s="644"/>
      <c r="C46" s="644"/>
      <c r="D46" s="644"/>
      <c r="E46" s="644"/>
      <c r="F46" s="644"/>
      <c r="G46" s="644"/>
      <c r="H46" s="644"/>
      <c r="I46" s="638"/>
      <c r="J46" s="633"/>
      <c r="K46" s="637"/>
      <c r="L46" s="644"/>
      <c r="M46" s="644"/>
      <c r="N46" s="644"/>
      <c r="O46" s="644"/>
      <c r="P46" s="644"/>
      <c r="Q46" s="644"/>
      <c r="R46" s="644"/>
      <c r="S46" s="638"/>
    </row>
    <row r="47" spans="1:19">
      <c r="A47" s="637"/>
      <c r="B47" s="644"/>
      <c r="C47" s="644"/>
      <c r="D47" s="644"/>
      <c r="E47" s="644"/>
      <c r="F47" s="644"/>
      <c r="G47" s="644"/>
      <c r="H47" s="644"/>
      <c r="I47" s="638"/>
      <c r="J47" s="633"/>
      <c r="K47" s="637"/>
      <c r="L47" s="644"/>
      <c r="M47" s="644"/>
      <c r="N47" s="644"/>
      <c r="O47" s="644"/>
      <c r="P47" s="644"/>
      <c r="Q47" s="644"/>
      <c r="R47" s="644"/>
      <c r="S47" s="638"/>
    </row>
    <row r="48" spans="1:19">
      <c r="A48" s="637"/>
      <c r="B48" s="644"/>
      <c r="C48" s="644"/>
      <c r="D48" s="644"/>
      <c r="E48" s="644"/>
      <c r="F48" s="644"/>
      <c r="G48" s="644"/>
      <c r="H48" s="644"/>
      <c r="I48" s="638"/>
      <c r="J48" s="633"/>
      <c r="K48" s="637"/>
      <c r="L48" s="644"/>
      <c r="M48" s="644"/>
      <c r="N48" s="644"/>
      <c r="O48" s="644"/>
      <c r="P48" s="644"/>
      <c r="Q48" s="644"/>
      <c r="R48" s="644"/>
      <c r="S48" s="638"/>
    </row>
    <row r="49" spans="1:19">
      <c r="A49" s="637"/>
      <c r="B49" s="644"/>
      <c r="C49" s="644"/>
      <c r="D49" s="644"/>
      <c r="E49" s="644"/>
      <c r="F49" s="644"/>
      <c r="G49" s="644"/>
      <c r="H49" s="644"/>
      <c r="I49" s="638"/>
      <c r="J49" s="633"/>
      <c r="K49" s="637"/>
      <c r="L49" s="644"/>
      <c r="M49" s="644"/>
      <c r="N49" s="644"/>
      <c r="O49" s="644"/>
      <c r="P49" s="644"/>
      <c r="Q49" s="644"/>
      <c r="R49" s="644"/>
      <c r="S49" s="638"/>
    </row>
    <row r="50" spans="1:19">
      <c r="A50" s="637"/>
      <c r="B50" s="644"/>
      <c r="C50" s="644"/>
      <c r="D50" s="644"/>
      <c r="E50" s="644"/>
      <c r="F50" s="644"/>
      <c r="G50" s="644"/>
      <c r="H50" s="644"/>
      <c r="I50" s="638"/>
      <c r="J50" s="633"/>
      <c r="K50" s="637"/>
      <c r="L50" s="644"/>
      <c r="M50" s="644"/>
      <c r="N50" s="644"/>
      <c r="O50" s="644"/>
      <c r="P50" s="644"/>
      <c r="Q50" s="644"/>
      <c r="R50" s="644"/>
      <c r="S50" s="638"/>
    </row>
    <row r="51" spans="1:19">
      <c r="A51" s="637"/>
      <c r="B51" s="644"/>
      <c r="C51" s="644"/>
      <c r="D51" s="644"/>
      <c r="E51" s="644"/>
      <c r="F51" s="644"/>
      <c r="G51" s="644"/>
      <c r="H51" s="644"/>
      <c r="I51" s="638"/>
      <c r="J51" s="633"/>
      <c r="K51" s="637"/>
      <c r="L51" s="644"/>
      <c r="M51" s="644"/>
      <c r="N51" s="644"/>
      <c r="O51" s="644"/>
      <c r="P51" s="644"/>
      <c r="Q51" s="644"/>
      <c r="R51" s="644"/>
      <c r="S51" s="638"/>
    </row>
    <row r="52" spans="1:19">
      <c r="A52" s="637"/>
      <c r="B52" s="644"/>
      <c r="C52" s="644"/>
      <c r="D52" s="644"/>
      <c r="E52" s="644"/>
      <c r="F52" s="644"/>
      <c r="G52" s="644"/>
      <c r="H52" s="644"/>
      <c r="I52" s="638"/>
      <c r="J52" s="633"/>
      <c r="K52" s="637"/>
      <c r="L52" s="644"/>
      <c r="M52" s="644"/>
      <c r="N52" s="644"/>
      <c r="O52" s="644"/>
      <c r="P52" s="644"/>
      <c r="Q52" s="644"/>
      <c r="R52" s="644"/>
      <c r="S52" s="638"/>
    </row>
    <row r="53" spans="1:19">
      <c r="A53" s="637"/>
      <c r="B53" s="644"/>
      <c r="C53" s="644"/>
      <c r="D53" s="644"/>
      <c r="E53" s="644"/>
      <c r="F53" s="644"/>
      <c r="G53" s="644"/>
      <c r="H53" s="644"/>
      <c r="I53" s="638"/>
      <c r="J53" s="633"/>
      <c r="K53" s="637"/>
      <c r="L53" s="644"/>
      <c r="M53" s="644"/>
      <c r="N53" s="644"/>
      <c r="O53" s="644"/>
      <c r="P53" s="644"/>
      <c r="Q53" s="644"/>
      <c r="R53" s="644"/>
      <c r="S53" s="638"/>
    </row>
    <row r="54" spans="1:19">
      <c r="A54" s="639"/>
      <c r="B54" s="640"/>
      <c r="C54" s="640"/>
      <c r="D54" s="640"/>
      <c r="E54" s="640"/>
      <c r="F54" s="640"/>
      <c r="G54" s="640"/>
      <c r="H54" s="640"/>
      <c r="I54" s="641"/>
      <c r="J54" s="633"/>
      <c r="K54" s="639"/>
      <c r="L54" s="640"/>
      <c r="M54" s="640"/>
      <c r="N54" s="640"/>
      <c r="O54" s="640"/>
      <c r="P54" s="640"/>
      <c r="Q54" s="640"/>
      <c r="R54" s="640"/>
      <c r="S54" s="641"/>
    </row>
    <row r="55" spans="1:19" ht="14.25" thickBot="1">
      <c r="A55" s="633"/>
      <c r="B55" s="633"/>
      <c r="C55" s="633"/>
      <c r="D55" s="633"/>
      <c r="E55" s="633"/>
      <c r="F55" s="633"/>
      <c r="G55" s="633"/>
      <c r="H55" s="633"/>
      <c r="I55" s="633"/>
      <c r="J55" s="633"/>
      <c r="K55" s="633"/>
      <c r="L55" s="633"/>
      <c r="M55" s="645"/>
      <c r="N55" s="633"/>
      <c r="O55" s="633"/>
      <c r="P55" s="633"/>
      <c r="Q55" s="633"/>
      <c r="R55" s="633"/>
      <c r="S55" s="633"/>
    </row>
    <row r="56" spans="1:19">
      <c r="A56" s="633"/>
      <c r="B56" s="633"/>
      <c r="C56" s="633"/>
      <c r="D56" s="633"/>
      <c r="E56" s="633"/>
      <c r="F56" s="633"/>
      <c r="G56" s="633"/>
      <c r="H56" s="633"/>
      <c r="I56" s="633"/>
      <c r="J56" s="633"/>
      <c r="K56" s="2439" t="s">
        <v>5528</v>
      </c>
      <c r="L56" s="2440"/>
      <c r="M56" s="2440"/>
      <c r="N56" s="2440"/>
      <c r="O56" s="2440"/>
      <c r="P56" s="2440"/>
      <c r="Q56" s="2440"/>
      <c r="R56" s="2440"/>
      <c r="S56" s="2441"/>
    </row>
    <row r="57" spans="1:19" ht="14.25" thickBot="1">
      <c r="A57" s="633"/>
      <c r="B57" s="633"/>
      <c r="C57" s="633"/>
      <c r="D57" s="633"/>
      <c r="E57" s="633"/>
      <c r="F57" s="633"/>
      <c r="G57" s="633"/>
      <c r="H57" s="633"/>
      <c r="I57" s="633"/>
      <c r="J57" s="633"/>
      <c r="K57" s="2442"/>
      <c r="L57" s="2443"/>
      <c r="M57" s="2443"/>
      <c r="N57" s="2443"/>
      <c r="O57" s="2443"/>
      <c r="P57" s="2443"/>
      <c r="Q57" s="2443"/>
      <c r="R57" s="2443"/>
      <c r="S57" s="2444"/>
    </row>
    <row r="58" spans="1:19">
      <c r="A58" s="633"/>
      <c r="B58" s="633"/>
      <c r="C58" s="633"/>
      <c r="D58" s="633"/>
      <c r="E58" s="633"/>
      <c r="F58" s="633"/>
      <c r="G58" s="633"/>
      <c r="H58" s="633"/>
      <c r="I58" s="633"/>
      <c r="J58" s="633"/>
      <c r="K58" s="633"/>
      <c r="L58" s="633"/>
      <c r="M58" s="633"/>
      <c r="N58" s="633"/>
      <c r="O58" s="633"/>
      <c r="P58" s="633"/>
      <c r="Q58" s="633"/>
      <c r="R58" s="633"/>
      <c r="S58" s="2445"/>
    </row>
    <row r="59" spans="1:19">
      <c r="A59" s="633"/>
      <c r="B59" s="633"/>
      <c r="C59" s="633"/>
      <c r="D59" s="633"/>
      <c r="E59" s="633"/>
      <c r="F59" s="633"/>
      <c r="G59" s="633"/>
      <c r="H59" s="633"/>
      <c r="I59" s="633"/>
      <c r="J59" s="633"/>
      <c r="K59" s="633"/>
      <c r="L59" s="633"/>
      <c r="M59" s="633"/>
      <c r="N59" s="633"/>
      <c r="O59" s="633"/>
      <c r="P59" s="633"/>
      <c r="Q59" s="633"/>
      <c r="R59" s="633"/>
      <c r="S59" s="2446"/>
    </row>
  </sheetData>
  <sheetProtection algorithmName="SHA-512" hashValue="M6XFsXZxvkCDRuYc56yEEmqktJGcPt5BAVSiPLBbmtjHgp/VvMN+WpF7w41h0e1dXpw7Qt2AH8+tXa2NanRfuQ==" saltValue="yw6qYUTGqZ61BNLoaRJF5w==" spinCount="100000" sheet="1"/>
  <mergeCells count="20">
    <mergeCell ref="K56:S57"/>
    <mergeCell ref="S58:S59"/>
    <mergeCell ref="C22:G22"/>
    <mergeCell ref="D24:F32"/>
    <mergeCell ref="J24:O32"/>
    <mergeCell ref="D35:G35"/>
    <mergeCell ref="A39:I39"/>
    <mergeCell ref="K39:S39"/>
    <mergeCell ref="D8:F16"/>
    <mergeCell ref="N8:P16"/>
    <mergeCell ref="D19:G19"/>
    <mergeCell ref="N19:Q19"/>
    <mergeCell ref="C21:G21"/>
    <mergeCell ref="M21:Q21"/>
    <mergeCell ref="E1:M1"/>
    <mergeCell ref="H3:L4"/>
    <mergeCell ref="C5:G5"/>
    <mergeCell ref="M5:Q5"/>
    <mergeCell ref="C6:G6"/>
    <mergeCell ref="M6:Q6"/>
  </mergeCells>
  <phoneticPr fontId="55"/>
  <pageMargins left="0.70866141732283472" right="0.70866141732283472" top="0.74803149606299213" bottom="0.74803149606299213" header="0.31496062992125984" footer="0.31496062992125984"/>
  <pageSetup paperSize="9" scale="92"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CFA7-38D2-4EDA-9D8C-68D91DC756F4}">
  <dimension ref="A1:J22"/>
  <sheetViews>
    <sheetView showGridLines="0" showZeros="0" view="pageBreakPreview" zoomScaleNormal="100" zoomScaleSheetLayoutView="100" workbookViewId="0">
      <selection activeCell="J36" sqref="J36"/>
    </sheetView>
  </sheetViews>
  <sheetFormatPr defaultRowHeight="10.5"/>
  <cols>
    <col min="1" max="1" width="10.625" style="646" customWidth="1"/>
    <col min="2" max="2" width="6.125" style="646" customWidth="1"/>
    <col min="3" max="8" width="3.25" style="646" customWidth="1"/>
    <col min="9" max="9" width="12.625" style="646" customWidth="1"/>
    <col min="10" max="10" width="63.625" style="646" customWidth="1"/>
    <col min="11" max="16384" width="9" style="646"/>
  </cols>
  <sheetData>
    <row r="1" spans="1:10" ht="15" customHeight="1">
      <c r="A1" s="2468">
        <v>44741</v>
      </c>
      <c r="B1" s="2468"/>
      <c r="C1" s="2468"/>
      <c r="D1" s="2468"/>
      <c r="E1" s="2468"/>
      <c r="F1" s="2468"/>
      <c r="G1" s="2468"/>
      <c r="H1" s="2469"/>
      <c r="I1" s="2469"/>
      <c r="J1" s="2469"/>
    </row>
    <row r="2" spans="1:10" ht="18" customHeight="1">
      <c r="A2" s="2470" t="s">
        <v>5529</v>
      </c>
      <c r="B2" s="2470"/>
      <c r="C2" s="2470"/>
      <c r="D2" s="2470"/>
      <c r="E2" s="2470"/>
      <c r="F2" s="2470"/>
      <c r="G2" s="2470"/>
      <c r="H2" s="2470"/>
      <c r="I2" s="2470"/>
      <c r="J2" s="2470"/>
    </row>
    <row r="3" spans="1:10" ht="15" customHeight="1">
      <c r="A3" s="2469" t="s">
        <v>5530</v>
      </c>
      <c r="B3" s="2469"/>
      <c r="C3" s="2469"/>
      <c r="D3" s="2469"/>
      <c r="E3" s="2469"/>
      <c r="F3" s="2469"/>
      <c r="G3" s="2469"/>
      <c r="H3" s="2469"/>
      <c r="I3" s="2469"/>
      <c r="J3" s="2469"/>
    </row>
    <row r="4" spans="1:10" ht="15" customHeight="1">
      <c r="A4" s="2469" t="s">
        <v>5531</v>
      </c>
      <c r="B4" s="2469"/>
      <c r="C4" s="2469"/>
      <c r="D4" s="2469"/>
      <c r="E4" s="2469"/>
      <c r="F4" s="2469"/>
      <c r="G4" s="2469"/>
      <c r="H4" s="2469"/>
      <c r="I4" s="2469"/>
      <c r="J4" s="2469"/>
    </row>
    <row r="5" spans="1:10" ht="30" customHeight="1">
      <c r="A5" s="2471" t="s">
        <v>5532</v>
      </c>
      <c r="B5" s="2471"/>
      <c r="C5" s="2471"/>
      <c r="D5" s="2471"/>
      <c r="E5" s="2471"/>
      <c r="F5" s="2471"/>
      <c r="G5" s="2471"/>
      <c r="H5" s="2471"/>
      <c r="I5" s="2471"/>
      <c r="J5" s="2471"/>
    </row>
    <row r="6" spans="1:10" ht="33" customHeight="1">
      <c r="A6" s="2461" t="s">
        <v>5533</v>
      </c>
      <c r="B6" s="2461"/>
      <c r="C6" s="2461"/>
      <c r="D6" s="2461"/>
      <c r="E6" s="2461"/>
      <c r="F6" s="2461"/>
      <c r="G6" s="2461"/>
      <c r="H6" s="2461"/>
      <c r="I6" s="2466" t="s">
        <v>5534</v>
      </c>
      <c r="J6" s="2466"/>
    </row>
    <row r="7" spans="1:10" ht="33" customHeight="1">
      <c r="A7" s="2461" t="s">
        <v>5535</v>
      </c>
      <c r="B7" s="2461"/>
      <c r="C7" s="2461" t="s">
        <v>5536</v>
      </c>
      <c r="D7" s="2461"/>
      <c r="E7" s="2461"/>
      <c r="F7" s="2461"/>
      <c r="G7" s="2461"/>
      <c r="H7" s="2461"/>
      <c r="I7" s="2466" t="s">
        <v>5537</v>
      </c>
      <c r="J7" s="2467"/>
    </row>
    <row r="8" spans="1:10" ht="35.25" customHeight="1">
      <c r="A8" s="2461"/>
      <c r="B8" s="2461"/>
      <c r="C8" s="2461" t="s">
        <v>5538</v>
      </c>
      <c r="D8" s="2461"/>
      <c r="E8" s="2461"/>
      <c r="F8" s="2461"/>
      <c r="G8" s="2461"/>
      <c r="H8" s="2461"/>
      <c r="I8" s="2462" t="s">
        <v>5539</v>
      </c>
      <c r="J8" s="2462"/>
    </row>
    <row r="9" spans="1:10" ht="131.25" customHeight="1">
      <c r="A9" s="2461" t="s">
        <v>5540</v>
      </c>
      <c r="B9" s="2461"/>
      <c r="C9" s="2461" t="s">
        <v>5536</v>
      </c>
      <c r="D9" s="2461"/>
      <c r="E9" s="2461"/>
      <c r="F9" s="2461"/>
      <c r="G9" s="2461"/>
      <c r="H9" s="2461"/>
      <c r="I9" s="2462" t="s">
        <v>5541</v>
      </c>
      <c r="J9" s="2462"/>
    </row>
    <row r="10" spans="1:10" ht="59.25" customHeight="1">
      <c r="A10" s="2461"/>
      <c r="B10" s="2461"/>
      <c r="C10" s="2461" t="s">
        <v>5538</v>
      </c>
      <c r="D10" s="2461"/>
      <c r="E10" s="2461"/>
      <c r="F10" s="2461"/>
      <c r="G10" s="2461"/>
      <c r="H10" s="2461"/>
      <c r="I10" s="2462" t="s">
        <v>5542</v>
      </c>
      <c r="J10" s="2462"/>
    </row>
    <row r="11" spans="1:10" ht="147" customHeight="1">
      <c r="A11" s="2466" t="s">
        <v>5543</v>
      </c>
      <c r="B11" s="2466"/>
      <c r="C11" s="2466"/>
      <c r="D11" s="2466"/>
      <c r="E11" s="2466"/>
      <c r="F11" s="2466"/>
      <c r="G11" s="2466"/>
      <c r="H11" s="2466"/>
      <c r="I11" s="2462" t="s">
        <v>5920</v>
      </c>
      <c r="J11" s="2462"/>
    </row>
    <row r="12" spans="1:10" ht="48" customHeight="1">
      <c r="A12" s="2461" t="s">
        <v>5544</v>
      </c>
      <c r="B12" s="2461"/>
      <c r="C12" s="2461"/>
      <c r="D12" s="2461"/>
      <c r="E12" s="2461"/>
      <c r="F12" s="2461"/>
      <c r="G12" s="2461"/>
      <c r="H12" s="2461"/>
      <c r="I12" s="2462" t="s">
        <v>5545</v>
      </c>
      <c r="J12" s="2462"/>
    </row>
    <row r="13" spans="1:10" ht="26.25" customHeight="1">
      <c r="A13" s="2461" t="s">
        <v>5546</v>
      </c>
      <c r="B13" s="2461"/>
      <c r="C13" s="2461"/>
      <c r="D13" s="2461"/>
      <c r="E13" s="2461"/>
      <c r="F13" s="2461"/>
      <c r="G13" s="2461"/>
      <c r="H13" s="2461"/>
      <c r="I13" s="2462" t="s">
        <v>5547</v>
      </c>
      <c r="J13" s="2462"/>
    </row>
    <row r="14" spans="1:10" ht="120" customHeight="1">
      <c r="A14" s="2461" t="s">
        <v>5548</v>
      </c>
      <c r="B14" s="2461"/>
      <c r="C14" s="2461"/>
      <c r="D14" s="2461"/>
      <c r="E14" s="2461"/>
      <c r="F14" s="2461"/>
      <c r="G14" s="2461"/>
      <c r="H14" s="2461"/>
      <c r="I14" s="2462" t="s">
        <v>5921</v>
      </c>
      <c r="J14" s="2462"/>
    </row>
    <row r="15" spans="1:10" ht="75" customHeight="1">
      <c r="A15" s="2461" t="s">
        <v>5549</v>
      </c>
      <c r="B15" s="2461"/>
      <c r="C15" s="2461"/>
      <c r="D15" s="2461"/>
      <c r="E15" s="2461"/>
      <c r="F15" s="2461"/>
      <c r="G15" s="2461"/>
      <c r="H15" s="2461"/>
      <c r="I15" s="2462" t="s">
        <v>5922</v>
      </c>
      <c r="J15" s="2462"/>
    </row>
    <row r="16" spans="1:10" ht="45" customHeight="1">
      <c r="A16" s="2461" t="s">
        <v>5550</v>
      </c>
      <c r="B16" s="2461"/>
      <c r="C16" s="2461"/>
      <c r="D16" s="2461"/>
      <c r="E16" s="2461"/>
      <c r="F16" s="2461"/>
      <c r="G16" s="2461"/>
      <c r="H16" s="2461"/>
      <c r="I16" s="2462" t="s">
        <v>5923</v>
      </c>
      <c r="J16" s="2462"/>
    </row>
    <row r="17" spans="1:10" ht="33" customHeight="1">
      <c r="A17" s="2461" t="s">
        <v>5551</v>
      </c>
      <c r="B17" s="2461"/>
      <c r="C17" s="2461"/>
      <c r="D17" s="2461"/>
      <c r="E17" s="2461"/>
      <c r="F17" s="2461"/>
      <c r="G17" s="2461"/>
      <c r="H17" s="2461"/>
      <c r="I17" s="2462" t="s">
        <v>5552</v>
      </c>
      <c r="J17" s="2462"/>
    </row>
    <row r="18" spans="1:10" ht="18" customHeight="1" thickBot="1"/>
    <row r="19" spans="1:10" ht="15" customHeight="1">
      <c r="A19" s="2463" t="s">
        <v>5553</v>
      </c>
      <c r="B19" s="2464"/>
      <c r="C19" s="2464"/>
      <c r="D19" s="2464"/>
      <c r="E19" s="2464"/>
      <c r="F19" s="2464"/>
      <c r="G19" s="2464"/>
      <c r="H19" s="2464"/>
      <c r="I19" s="2464"/>
      <c r="J19" s="2465"/>
    </row>
    <row r="20" spans="1:10" ht="15" customHeight="1">
      <c r="A20" s="647"/>
      <c r="B20" s="648" t="s">
        <v>5342</v>
      </c>
      <c r="C20" s="648">
        <f>'①入会申込書（全日・保証）'!AP25</f>
        <v>0</v>
      </c>
      <c r="D20" s="649" t="s">
        <v>61</v>
      </c>
      <c r="E20" s="648">
        <f>'①入会申込書（全日・保証）'!AT25</f>
        <v>0</v>
      </c>
      <c r="F20" s="649" t="s">
        <v>63</v>
      </c>
      <c r="G20" s="648">
        <f>'①入会申込書（全日・保証）'!AX25</f>
        <v>0</v>
      </c>
      <c r="H20" s="649" t="s">
        <v>148</v>
      </c>
      <c r="I20" s="650" t="s">
        <v>5554</v>
      </c>
      <c r="J20" s="924" t="str">
        <f>'①入会申込書（全日・保証）'!M39</f>
        <v>大阪府</v>
      </c>
    </row>
    <row r="21" spans="1:10" ht="15" customHeight="1">
      <c r="A21" s="651"/>
      <c r="I21" s="650" t="s">
        <v>140</v>
      </c>
      <c r="J21" s="925">
        <f>'①入会申込書（全日・保証）'!M35</f>
        <v>0</v>
      </c>
    </row>
    <row r="22" spans="1:10" ht="15" customHeight="1" thickBot="1">
      <c r="A22" s="652"/>
      <c r="B22" s="653"/>
      <c r="C22" s="653"/>
      <c r="D22" s="653"/>
      <c r="E22" s="653"/>
      <c r="F22" s="653"/>
      <c r="G22" s="653"/>
      <c r="H22" s="653"/>
      <c r="I22" s="654" t="s">
        <v>5555</v>
      </c>
      <c r="J22" s="926">
        <f>'①入会申込書（全日・保証）'!M47</f>
        <v>0</v>
      </c>
    </row>
  </sheetData>
  <sheetProtection algorithmName="SHA-512" hashValue="AbmNVSV24eXrqDBqVCbwiBU1W1zFHdagJw6COzmWElyJw64HR1oiG9W2gcJeE+jHNtfBKRiGUOvVtsjhWAhPwQ==" saltValue="xiyDx1IvoDxUZ53lS7fuHA==" spinCount="100000" sheet="1" objects="1" scenarios="1"/>
  <mergeCells count="32">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55"/>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08B23-D3A2-42FE-89BE-4CC8609D964C}">
  <dimension ref="A1:J22"/>
  <sheetViews>
    <sheetView showGridLines="0" showZeros="0" view="pageBreakPreview" zoomScaleNormal="100" zoomScaleSheetLayoutView="100" workbookViewId="0">
      <selection activeCell="J35" sqref="J35"/>
    </sheetView>
  </sheetViews>
  <sheetFormatPr defaultRowHeight="10.5"/>
  <cols>
    <col min="1" max="1" width="10.625" style="646" customWidth="1"/>
    <col min="2" max="2" width="6.125" style="646" customWidth="1"/>
    <col min="3" max="3" width="3.25" style="646" customWidth="1"/>
    <col min="4" max="4" width="3.25" style="646" bestFit="1" customWidth="1"/>
    <col min="5" max="8" width="3.25" style="646" customWidth="1"/>
    <col min="9" max="9" width="12.625" style="646" customWidth="1"/>
    <col min="10" max="10" width="63.625" style="646" customWidth="1"/>
    <col min="11" max="16384" width="9" style="646"/>
  </cols>
  <sheetData>
    <row r="1" spans="1:10" ht="15" customHeight="1">
      <c r="A1" s="2468">
        <v>44741</v>
      </c>
      <c r="B1" s="2468"/>
      <c r="C1" s="2468"/>
      <c r="D1" s="2468"/>
      <c r="E1" s="2468"/>
      <c r="F1" s="2468"/>
      <c r="G1" s="2468"/>
      <c r="H1" s="2469"/>
      <c r="I1" s="2469"/>
      <c r="J1" s="2469"/>
    </row>
    <row r="2" spans="1:10" ht="18" customHeight="1">
      <c r="A2" s="2470" t="s">
        <v>5529</v>
      </c>
      <c r="B2" s="2470"/>
      <c r="C2" s="2470"/>
      <c r="D2" s="2470"/>
      <c r="E2" s="2470"/>
      <c r="F2" s="2470"/>
      <c r="G2" s="2470"/>
      <c r="H2" s="2470"/>
      <c r="I2" s="2470"/>
      <c r="J2" s="2470"/>
    </row>
    <row r="3" spans="1:10" ht="15" customHeight="1">
      <c r="A3" s="2469" t="s">
        <v>5556</v>
      </c>
      <c r="B3" s="2469"/>
      <c r="C3" s="2469"/>
      <c r="D3" s="2469"/>
      <c r="E3" s="2469"/>
      <c r="F3" s="2469"/>
      <c r="G3" s="2469"/>
      <c r="H3" s="2469"/>
      <c r="I3" s="2469"/>
      <c r="J3" s="2469"/>
    </row>
    <row r="4" spans="1:10" ht="15" customHeight="1">
      <c r="A4" s="2469" t="s">
        <v>5531</v>
      </c>
      <c r="B4" s="2469"/>
      <c r="C4" s="2469"/>
      <c r="D4" s="2469"/>
      <c r="E4" s="2469"/>
      <c r="F4" s="2469"/>
      <c r="G4" s="2469"/>
      <c r="H4" s="2469"/>
      <c r="I4" s="2469"/>
      <c r="J4" s="2469"/>
    </row>
    <row r="5" spans="1:10" ht="30" customHeight="1">
      <c r="A5" s="2471" t="s">
        <v>5532</v>
      </c>
      <c r="B5" s="2471"/>
      <c r="C5" s="2471"/>
      <c r="D5" s="2471"/>
      <c r="E5" s="2471"/>
      <c r="F5" s="2471"/>
      <c r="G5" s="2471"/>
      <c r="H5" s="2471"/>
      <c r="I5" s="2471"/>
      <c r="J5" s="2471"/>
    </row>
    <row r="6" spans="1:10" ht="30" customHeight="1">
      <c r="A6" s="2461" t="s">
        <v>5533</v>
      </c>
      <c r="B6" s="2461"/>
      <c r="C6" s="2461"/>
      <c r="D6" s="2461"/>
      <c r="E6" s="2461"/>
      <c r="F6" s="2461"/>
      <c r="G6" s="2461"/>
      <c r="H6" s="2461"/>
      <c r="I6" s="2466" t="s">
        <v>5534</v>
      </c>
      <c r="J6" s="2466"/>
    </row>
    <row r="7" spans="1:10" ht="30" customHeight="1">
      <c r="A7" s="2461" t="s">
        <v>5535</v>
      </c>
      <c r="B7" s="2461"/>
      <c r="C7" s="2461" t="s">
        <v>5557</v>
      </c>
      <c r="D7" s="2461"/>
      <c r="E7" s="2461"/>
      <c r="F7" s="2461"/>
      <c r="G7" s="2461"/>
      <c r="H7" s="2461"/>
      <c r="I7" s="2466" t="s">
        <v>5558</v>
      </c>
      <c r="J7" s="2467"/>
    </row>
    <row r="8" spans="1:10" ht="44.25" customHeight="1">
      <c r="A8" s="2461"/>
      <c r="B8" s="2461"/>
      <c r="C8" s="2461" t="s">
        <v>5538</v>
      </c>
      <c r="D8" s="2461"/>
      <c r="E8" s="2461"/>
      <c r="F8" s="2461"/>
      <c r="G8" s="2461"/>
      <c r="H8" s="2461"/>
      <c r="I8" s="2462" t="s">
        <v>5559</v>
      </c>
      <c r="J8" s="2462"/>
    </row>
    <row r="9" spans="1:10" ht="77.25" customHeight="1">
      <c r="A9" s="2461" t="s">
        <v>5540</v>
      </c>
      <c r="B9" s="2461"/>
      <c r="C9" s="2461" t="s">
        <v>5536</v>
      </c>
      <c r="D9" s="2461"/>
      <c r="E9" s="2461"/>
      <c r="F9" s="2461"/>
      <c r="G9" s="2461"/>
      <c r="H9" s="2461"/>
      <c r="I9" s="2462" t="s">
        <v>5560</v>
      </c>
      <c r="J9" s="2462"/>
    </row>
    <row r="10" spans="1:10" ht="77.25" customHeight="1">
      <c r="A10" s="2461"/>
      <c r="B10" s="2461"/>
      <c r="C10" s="2461" t="s">
        <v>5538</v>
      </c>
      <c r="D10" s="2461"/>
      <c r="E10" s="2461"/>
      <c r="F10" s="2461"/>
      <c r="G10" s="2461"/>
      <c r="H10" s="2461"/>
      <c r="I10" s="2462" t="s">
        <v>5561</v>
      </c>
      <c r="J10" s="2462"/>
    </row>
    <row r="11" spans="1:10" ht="111.75" customHeight="1">
      <c r="A11" s="2462" t="s">
        <v>5543</v>
      </c>
      <c r="B11" s="2462"/>
      <c r="C11" s="2462"/>
      <c r="D11" s="2462"/>
      <c r="E11" s="2462"/>
      <c r="F11" s="2462"/>
      <c r="G11" s="2462"/>
      <c r="H11" s="2462"/>
      <c r="I11" s="2462" t="s">
        <v>5924</v>
      </c>
      <c r="J11" s="2462"/>
    </row>
    <row r="12" spans="1:10" ht="51.75" customHeight="1">
      <c r="A12" s="2472" t="s">
        <v>5544</v>
      </c>
      <c r="B12" s="2473"/>
      <c r="C12" s="2473"/>
      <c r="D12" s="2473"/>
      <c r="E12" s="2473"/>
      <c r="F12" s="2473"/>
      <c r="G12" s="2473"/>
      <c r="H12" s="2474"/>
      <c r="I12" s="2475" t="s">
        <v>5562</v>
      </c>
      <c r="J12" s="2476"/>
    </row>
    <row r="13" spans="1:10" ht="30" customHeight="1">
      <c r="A13" s="2461" t="s">
        <v>5546</v>
      </c>
      <c r="B13" s="2461"/>
      <c r="C13" s="2461"/>
      <c r="D13" s="2461"/>
      <c r="E13" s="2461"/>
      <c r="F13" s="2461"/>
      <c r="G13" s="2461"/>
      <c r="H13" s="2461"/>
      <c r="I13" s="2475" t="s">
        <v>5547</v>
      </c>
      <c r="J13" s="2476"/>
    </row>
    <row r="14" spans="1:10" ht="120" customHeight="1">
      <c r="A14" s="2461" t="s">
        <v>5548</v>
      </c>
      <c r="B14" s="2461"/>
      <c r="C14" s="2461"/>
      <c r="D14" s="2461"/>
      <c r="E14" s="2461"/>
      <c r="F14" s="2461"/>
      <c r="G14" s="2461"/>
      <c r="H14" s="2461"/>
      <c r="I14" s="2475" t="s">
        <v>5925</v>
      </c>
      <c r="J14" s="2476"/>
    </row>
    <row r="15" spans="1:10" ht="78" customHeight="1">
      <c r="A15" s="2472" t="s">
        <v>5549</v>
      </c>
      <c r="B15" s="2473"/>
      <c r="C15" s="2473"/>
      <c r="D15" s="2473"/>
      <c r="E15" s="2473"/>
      <c r="F15" s="2473"/>
      <c r="G15" s="2473"/>
      <c r="H15" s="2474"/>
      <c r="I15" s="2475" t="s">
        <v>5926</v>
      </c>
      <c r="J15" s="2476"/>
    </row>
    <row r="16" spans="1:10" ht="45" customHeight="1">
      <c r="A16" s="2472" t="s">
        <v>5550</v>
      </c>
      <c r="B16" s="2473"/>
      <c r="C16" s="2473"/>
      <c r="D16" s="2473"/>
      <c r="E16" s="2473"/>
      <c r="F16" s="2473"/>
      <c r="G16" s="2473"/>
      <c r="H16" s="2474"/>
      <c r="I16" s="2475" t="s">
        <v>5563</v>
      </c>
      <c r="J16" s="2476"/>
    </row>
    <row r="17" spans="1:10" ht="41.25" customHeight="1">
      <c r="A17" s="2472" t="s">
        <v>5551</v>
      </c>
      <c r="B17" s="2473"/>
      <c r="C17" s="2473"/>
      <c r="D17" s="2473"/>
      <c r="E17" s="2473"/>
      <c r="F17" s="2473"/>
      <c r="G17" s="2473"/>
      <c r="H17" s="2474"/>
      <c r="I17" s="2475" t="s">
        <v>5552</v>
      </c>
      <c r="J17" s="2476"/>
    </row>
    <row r="18" spans="1:10" ht="18" customHeight="1" thickBot="1"/>
    <row r="19" spans="1:10" ht="15" customHeight="1">
      <c r="A19" s="914" t="s">
        <v>5553</v>
      </c>
      <c r="B19" s="915"/>
      <c r="C19" s="915"/>
      <c r="D19" s="915"/>
      <c r="E19" s="915"/>
      <c r="F19" s="915"/>
      <c r="G19" s="915"/>
      <c r="H19" s="915"/>
      <c r="I19" s="915"/>
      <c r="J19" s="916"/>
    </row>
    <row r="20" spans="1:10" ht="15" customHeight="1">
      <c r="A20" s="647"/>
      <c r="B20" s="648" t="s">
        <v>5342</v>
      </c>
      <c r="C20" s="648">
        <f>'①入会申込書（全日・保証）'!AP25</f>
        <v>0</v>
      </c>
      <c r="D20" s="649" t="s">
        <v>61</v>
      </c>
      <c r="E20" s="648">
        <f>'①入会申込書（全日・保証）'!AT25</f>
        <v>0</v>
      </c>
      <c r="F20" s="649" t="s">
        <v>63</v>
      </c>
      <c r="G20" s="648">
        <f>'①入会申込書（全日・保証）'!AX25</f>
        <v>0</v>
      </c>
      <c r="H20" s="649" t="s">
        <v>148</v>
      </c>
      <c r="I20" s="650" t="s">
        <v>5554</v>
      </c>
      <c r="J20" s="924" t="str">
        <f>'①入会申込書（全日・保証）'!M39</f>
        <v>大阪府</v>
      </c>
    </row>
    <row r="21" spans="1:10" ht="15" customHeight="1">
      <c r="A21" s="651"/>
      <c r="I21" s="650" t="s">
        <v>140</v>
      </c>
      <c r="J21" s="925">
        <f>'①入会申込書（全日・保証）'!M35</f>
        <v>0</v>
      </c>
    </row>
    <row r="22" spans="1:10" ht="15" customHeight="1" thickBot="1">
      <c r="A22" s="652"/>
      <c r="B22" s="653"/>
      <c r="C22" s="653"/>
      <c r="D22" s="653"/>
      <c r="E22" s="653"/>
      <c r="F22" s="653"/>
      <c r="G22" s="653"/>
      <c r="H22" s="653"/>
      <c r="I22" s="654" t="s">
        <v>5555</v>
      </c>
      <c r="J22" s="926">
        <f>'①入会申込書（全日・保証）'!M47</f>
        <v>0</v>
      </c>
    </row>
  </sheetData>
  <sheetProtection algorithmName="SHA-512" hashValue="nHt3wGsoS4QaSm7lD4U0EFWaWs6NLdmvP5OOMeGJWeGLbiM1MfDpjzfQSH26ri4D5Ykpy3xx4DkebygH4MSRpg==" saltValue="9p+Q7M8gC2wKpdgR/73ahw==" spinCount="100000" sheet="1" objects="1" scenarios="1"/>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55"/>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D522B-4083-4DD0-BB4B-6BBD8BF1408F}">
  <dimension ref="A1:BR161"/>
  <sheetViews>
    <sheetView topLeftCell="A13" zoomScaleNormal="100" workbookViewId="0">
      <selection activeCell="C28" sqref="C28:BR29"/>
    </sheetView>
  </sheetViews>
  <sheetFormatPr defaultColWidth="1.25" defaultRowHeight="8.25" customHeight="1"/>
  <cols>
    <col min="1" max="16384" width="1.25" style="655"/>
  </cols>
  <sheetData>
    <row r="1" spans="1:70" ht="8.25" customHeight="1">
      <c r="A1" s="2477" t="s">
        <v>5564</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c r="AC1" s="2477"/>
      <c r="AD1" s="2477"/>
      <c r="AE1" s="2477"/>
      <c r="AF1" s="2477"/>
      <c r="AG1" s="2477"/>
      <c r="AH1" s="2477"/>
      <c r="AI1" s="2477"/>
      <c r="AJ1" s="2477"/>
      <c r="AK1" s="2477"/>
      <c r="AL1" s="2477"/>
      <c r="AM1" s="2477"/>
      <c r="AN1" s="2477"/>
      <c r="AO1" s="2477"/>
      <c r="AP1" s="2477"/>
      <c r="AQ1" s="2477"/>
      <c r="AR1" s="2477"/>
      <c r="AS1" s="2477"/>
      <c r="AT1" s="2477"/>
      <c r="AU1" s="2477"/>
      <c r="AV1" s="2477"/>
      <c r="AW1" s="2477"/>
      <c r="AX1" s="2477"/>
      <c r="AY1" s="2477"/>
      <c r="AZ1" s="2477"/>
      <c r="BA1" s="2477"/>
      <c r="BB1" s="2477"/>
      <c r="BC1" s="2477"/>
      <c r="BD1" s="2477"/>
      <c r="BE1" s="2477"/>
      <c r="BF1" s="2477"/>
      <c r="BG1" s="2477"/>
      <c r="BH1" s="2477"/>
      <c r="BI1" s="2477"/>
      <c r="BJ1" s="2477"/>
      <c r="BK1" s="2477"/>
      <c r="BL1" s="2477"/>
      <c r="BM1" s="2477"/>
      <c r="BN1" s="2477"/>
      <c r="BO1" s="2477"/>
      <c r="BP1" s="2477"/>
      <c r="BQ1" s="2477"/>
      <c r="BR1" s="2477"/>
    </row>
    <row r="2" spans="1:70" ht="8.25" customHeight="1">
      <c r="A2" s="2477"/>
      <c r="B2" s="2477"/>
      <c r="C2" s="2477"/>
      <c r="D2" s="2477"/>
      <c r="E2" s="2477"/>
      <c r="F2" s="2477"/>
      <c r="G2" s="2477"/>
      <c r="H2" s="2477"/>
      <c r="I2" s="2477"/>
      <c r="J2" s="2477"/>
      <c r="K2" s="2477"/>
      <c r="L2" s="2477"/>
      <c r="M2" s="2477"/>
      <c r="N2" s="2477"/>
      <c r="O2" s="2477"/>
      <c r="P2" s="2477"/>
      <c r="Q2" s="2477"/>
      <c r="R2" s="2477"/>
      <c r="S2" s="2477"/>
      <c r="T2" s="2477"/>
      <c r="U2" s="2477"/>
      <c r="V2" s="2477"/>
      <c r="W2" s="2477"/>
      <c r="X2" s="2477"/>
      <c r="Y2" s="2477"/>
      <c r="Z2" s="2477"/>
      <c r="AA2" s="2477"/>
      <c r="AB2" s="2477"/>
      <c r="AC2" s="2477"/>
      <c r="AD2" s="2477"/>
      <c r="AE2" s="2477"/>
      <c r="AF2" s="2477"/>
      <c r="AG2" s="2477"/>
      <c r="AH2" s="2477"/>
      <c r="AI2" s="2477"/>
      <c r="AJ2" s="2477"/>
      <c r="AK2" s="2477"/>
      <c r="AL2" s="2477"/>
      <c r="AM2" s="2477"/>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c r="BP2" s="2477"/>
      <c r="BQ2" s="2477"/>
      <c r="BR2" s="2477"/>
    </row>
    <row r="3" spans="1:70" ht="8.25" customHeight="1">
      <c r="A3" s="2478" t="s">
        <v>5565</v>
      </c>
      <c r="B3" s="2478"/>
      <c r="C3" s="2478"/>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2478"/>
      <c r="AZ3" s="2478"/>
      <c r="BA3" s="2478"/>
      <c r="BB3" s="2478"/>
      <c r="BC3" s="2478"/>
      <c r="BD3" s="2478"/>
      <c r="BE3" s="2478"/>
      <c r="BF3" s="2478"/>
      <c r="BG3" s="2478"/>
      <c r="BH3" s="2478"/>
      <c r="BI3" s="2478"/>
      <c r="BJ3" s="2478"/>
      <c r="BK3" s="2478"/>
      <c r="BL3" s="2478"/>
      <c r="BM3" s="2478"/>
      <c r="BN3" s="2478"/>
      <c r="BO3" s="2478"/>
      <c r="BP3" s="2478"/>
      <c r="BQ3" s="2478"/>
      <c r="BR3" s="2478"/>
    </row>
    <row r="4" spans="1:70" ht="8.25" customHeight="1">
      <c r="A4" s="2478"/>
      <c r="B4" s="2478"/>
      <c r="C4" s="247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2478"/>
      <c r="BB4" s="2478"/>
      <c r="BC4" s="2478"/>
      <c r="BD4" s="2478"/>
      <c r="BE4" s="2478"/>
      <c r="BF4" s="2478"/>
      <c r="BG4" s="2478"/>
      <c r="BH4" s="2478"/>
      <c r="BI4" s="2478"/>
      <c r="BJ4" s="2478"/>
      <c r="BK4" s="2478"/>
      <c r="BL4" s="2478"/>
      <c r="BM4" s="2478"/>
      <c r="BN4" s="2478"/>
      <c r="BO4" s="2478"/>
      <c r="BP4" s="2478"/>
      <c r="BQ4" s="2478"/>
      <c r="BR4" s="2478"/>
    </row>
    <row r="5" spans="1:70" ht="8.25" customHeight="1">
      <c r="A5" s="2478"/>
      <c r="B5" s="2478"/>
      <c r="C5" s="2478"/>
      <c r="D5" s="2478"/>
      <c r="E5" s="2478"/>
      <c r="F5" s="2478"/>
      <c r="G5" s="2478"/>
      <c r="H5" s="2478"/>
      <c r="I5" s="2478"/>
      <c r="J5" s="2478"/>
      <c r="K5" s="2478"/>
      <c r="L5" s="2478"/>
      <c r="M5" s="2478"/>
      <c r="N5" s="2478"/>
      <c r="O5" s="2478"/>
      <c r="P5" s="2478"/>
      <c r="Q5" s="2478"/>
      <c r="R5" s="2478"/>
      <c r="S5" s="2478"/>
      <c r="T5" s="2478"/>
      <c r="U5" s="2478"/>
      <c r="V5" s="2478"/>
      <c r="W5" s="2478"/>
      <c r="X5" s="2478"/>
      <c r="Y5" s="2478"/>
      <c r="Z5" s="2478"/>
      <c r="AA5" s="2478"/>
      <c r="AB5" s="2478"/>
      <c r="AC5" s="2478"/>
      <c r="AD5" s="2478"/>
      <c r="AE5" s="2478"/>
      <c r="AF5" s="2478"/>
      <c r="AG5" s="2478"/>
      <c r="AH5" s="2478"/>
      <c r="AI5" s="2478"/>
      <c r="AJ5" s="2478"/>
      <c r="AK5" s="2478"/>
      <c r="AL5" s="2478"/>
      <c r="AM5" s="2478"/>
      <c r="AN5" s="2478"/>
      <c r="AO5" s="2478"/>
      <c r="AP5" s="2478"/>
      <c r="AQ5" s="2478"/>
      <c r="AR5" s="2478"/>
      <c r="AS5" s="2478"/>
      <c r="AT5" s="2478"/>
      <c r="AU5" s="2478"/>
      <c r="AV5" s="2478"/>
      <c r="AW5" s="2478"/>
      <c r="AX5" s="2478"/>
      <c r="AY5" s="2478"/>
      <c r="AZ5" s="2478"/>
      <c r="BA5" s="2478"/>
      <c r="BB5" s="2478"/>
      <c r="BC5" s="2478"/>
      <c r="BD5" s="2478"/>
      <c r="BE5" s="2478"/>
      <c r="BF5" s="2478"/>
      <c r="BG5" s="2478"/>
      <c r="BH5" s="2478"/>
      <c r="BI5" s="2478"/>
      <c r="BJ5" s="2478"/>
      <c r="BK5" s="2478"/>
      <c r="BL5" s="2478"/>
      <c r="BM5" s="2478"/>
      <c r="BN5" s="2478"/>
      <c r="BO5" s="2478"/>
      <c r="BP5" s="2478"/>
      <c r="BQ5" s="2478"/>
      <c r="BR5" s="2478"/>
    </row>
    <row r="6" spans="1:70" ht="8.25" customHeight="1">
      <c r="A6" s="2478"/>
      <c r="B6" s="2478"/>
      <c r="C6" s="2478"/>
      <c r="D6" s="2478"/>
      <c r="E6" s="2478"/>
      <c r="F6" s="2478"/>
      <c r="G6" s="2478"/>
      <c r="H6" s="2478"/>
      <c r="I6" s="2478"/>
      <c r="J6" s="2478"/>
      <c r="K6" s="2478"/>
      <c r="L6" s="2478"/>
      <c r="M6" s="2478"/>
      <c r="N6" s="2478"/>
      <c r="O6" s="2478"/>
      <c r="P6" s="2478"/>
      <c r="Q6" s="2478"/>
      <c r="R6" s="2478"/>
      <c r="S6" s="2478"/>
      <c r="T6" s="2478"/>
      <c r="U6" s="2478"/>
      <c r="V6" s="2478"/>
      <c r="W6" s="2478"/>
      <c r="X6" s="2478"/>
      <c r="Y6" s="2478"/>
      <c r="Z6" s="2478"/>
      <c r="AA6" s="2478"/>
      <c r="AB6" s="2478"/>
      <c r="AC6" s="2478"/>
      <c r="AD6" s="2478"/>
      <c r="AE6" s="2478"/>
      <c r="AF6" s="2478"/>
      <c r="AG6" s="2478"/>
      <c r="AH6" s="2478"/>
      <c r="AI6" s="2478"/>
      <c r="AJ6" s="2478"/>
      <c r="AK6" s="2478"/>
      <c r="AL6" s="2478"/>
      <c r="AM6" s="2478"/>
      <c r="AN6" s="2478"/>
      <c r="AO6" s="2478"/>
      <c r="AP6" s="2478"/>
      <c r="AQ6" s="2478"/>
      <c r="AR6" s="2478"/>
      <c r="AS6" s="2478"/>
      <c r="AT6" s="2478"/>
      <c r="AU6" s="2478"/>
      <c r="AV6" s="2478"/>
      <c r="AW6" s="2478"/>
      <c r="AX6" s="2478"/>
      <c r="AY6" s="2478"/>
      <c r="AZ6" s="2478"/>
      <c r="BA6" s="2478"/>
      <c r="BB6" s="2478"/>
      <c r="BC6" s="2478"/>
      <c r="BD6" s="2478"/>
      <c r="BE6" s="2478"/>
      <c r="BF6" s="2478"/>
      <c r="BG6" s="2478"/>
      <c r="BH6" s="2478"/>
      <c r="BI6" s="2478"/>
      <c r="BJ6" s="2478"/>
      <c r="BK6" s="2478"/>
      <c r="BL6" s="2478"/>
      <c r="BM6" s="2478"/>
      <c r="BN6" s="2478"/>
      <c r="BO6" s="2478"/>
      <c r="BP6" s="2478"/>
      <c r="BQ6" s="2478"/>
      <c r="BR6" s="2478"/>
    </row>
    <row r="7" spans="1:70" ht="8.25" customHeight="1">
      <c r="A7" s="656"/>
      <c r="B7" s="656"/>
      <c r="C7" s="656"/>
      <c r="D7" s="656"/>
      <c r="E7" s="656"/>
      <c r="F7" s="656"/>
      <c r="G7" s="656"/>
      <c r="H7" s="656"/>
      <c r="I7" s="656"/>
      <c r="J7" s="656"/>
      <c r="K7" s="656"/>
      <c r="L7" s="656"/>
      <c r="M7" s="656"/>
      <c r="N7" s="656"/>
      <c r="O7" s="656"/>
      <c r="P7" s="656"/>
      <c r="Q7" s="656"/>
      <c r="R7" s="656"/>
      <c r="S7" s="656"/>
      <c r="T7" s="656"/>
      <c r="U7" s="656"/>
      <c r="V7" s="656"/>
      <c r="W7" s="656"/>
      <c r="X7" s="656"/>
      <c r="Y7" s="656"/>
      <c r="Z7" s="656"/>
      <c r="AA7" s="656"/>
      <c r="AB7" s="656"/>
      <c r="AC7" s="656"/>
      <c r="AD7" s="656"/>
      <c r="AE7" s="656"/>
      <c r="AF7" s="656"/>
      <c r="AG7" s="656"/>
      <c r="AH7" s="656"/>
      <c r="AI7" s="656"/>
      <c r="AJ7" s="656"/>
      <c r="AK7" s="656"/>
      <c r="AL7" s="656"/>
      <c r="AM7" s="656"/>
      <c r="AN7" s="656"/>
      <c r="AO7" s="656"/>
      <c r="AP7" s="656"/>
      <c r="AQ7" s="656"/>
      <c r="AR7" s="656"/>
      <c r="AS7" s="656"/>
      <c r="AT7" s="656"/>
      <c r="AU7" s="656"/>
      <c r="AV7" s="656"/>
      <c r="AW7" s="656"/>
      <c r="AX7" s="656"/>
      <c r="AY7" s="656"/>
      <c r="AZ7" s="656"/>
      <c r="BA7" s="656"/>
      <c r="BB7" s="656"/>
      <c r="BC7" s="656"/>
      <c r="BD7" s="656"/>
      <c r="BE7" s="656"/>
      <c r="BF7" s="656"/>
      <c r="BG7" s="656"/>
      <c r="BH7" s="656"/>
      <c r="BI7" s="656"/>
      <c r="BJ7" s="656"/>
      <c r="BK7" s="656"/>
      <c r="BL7" s="656"/>
      <c r="BM7" s="656"/>
      <c r="BN7" s="656"/>
      <c r="BO7" s="656"/>
      <c r="BP7" s="656"/>
      <c r="BQ7" s="656"/>
      <c r="BR7" s="656"/>
    </row>
    <row r="8" spans="1:70" ht="8.25" customHeight="1">
      <c r="A8" s="657"/>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57"/>
      <c r="BQ8" s="657"/>
      <c r="BR8" s="657"/>
    </row>
    <row r="9" spans="1:70" ht="8.25" customHeight="1">
      <c r="A9" s="2479" t="s">
        <v>5566</v>
      </c>
      <c r="B9" s="2479"/>
      <c r="C9" s="2479"/>
      <c r="D9" s="2479"/>
      <c r="E9" s="2479"/>
      <c r="F9" s="2479"/>
      <c r="G9" s="2479"/>
      <c r="H9" s="2479"/>
      <c r="I9" s="2479"/>
      <c r="J9" s="2479"/>
      <c r="K9" s="2479"/>
      <c r="L9" s="2479"/>
      <c r="M9" s="2479"/>
      <c r="N9" s="2479"/>
      <c r="O9" s="2479"/>
      <c r="P9" s="2479"/>
      <c r="Q9" s="2479"/>
      <c r="R9" s="2479"/>
      <c r="S9" s="2479"/>
      <c r="T9" s="2479"/>
      <c r="U9" s="2479"/>
      <c r="V9" s="2479"/>
      <c r="W9" s="2479"/>
      <c r="X9" s="2479"/>
      <c r="Y9" s="2479"/>
      <c r="Z9" s="2479"/>
      <c r="AA9" s="2479"/>
      <c r="AB9" s="2479"/>
      <c r="AC9" s="2479"/>
      <c r="AD9" s="2479"/>
      <c r="AE9" s="2479"/>
      <c r="AF9" s="2479"/>
      <c r="AG9" s="2479"/>
      <c r="AH9" s="2479"/>
      <c r="AI9" s="2479"/>
      <c r="AJ9" s="2479"/>
      <c r="AK9" s="2479"/>
      <c r="AL9" s="2479"/>
      <c r="AM9" s="2479"/>
      <c r="AN9" s="2479"/>
      <c r="AO9" s="2479"/>
      <c r="AP9" s="2479"/>
      <c r="AQ9" s="2479"/>
      <c r="AR9" s="2479"/>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c r="BP9" s="2479"/>
      <c r="BQ9" s="2479"/>
      <c r="BR9" s="2479"/>
    </row>
    <row r="10" spans="1:70" ht="8.25" customHeight="1">
      <c r="A10" s="2480"/>
      <c r="B10" s="2480"/>
      <c r="C10" s="2480"/>
      <c r="D10" s="2480"/>
      <c r="E10" s="2480"/>
      <c r="F10" s="2480"/>
      <c r="G10" s="2480"/>
      <c r="H10" s="2480"/>
      <c r="I10" s="2480"/>
      <c r="J10" s="2480"/>
      <c r="K10" s="2480"/>
      <c r="L10" s="2480"/>
      <c r="M10" s="2480"/>
      <c r="N10" s="2480"/>
      <c r="O10" s="2480"/>
      <c r="P10" s="2480"/>
      <c r="Q10" s="2480"/>
      <c r="R10" s="2480"/>
      <c r="S10" s="2480"/>
      <c r="T10" s="2480"/>
      <c r="U10" s="2480"/>
      <c r="V10" s="2480"/>
      <c r="W10" s="2480"/>
      <c r="X10" s="2480"/>
      <c r="Y10" s="2480"/>
      <c r="Z10" s="2480"/>
      <c r="AA10" s="2480"/>
      <c r="AB10" s="2480"/>
      <c r="AC10" s="2480"/>
      <c r="AD10" s="2480"/>
      <c r="AE10" s="2480"/>
      <c r="AF10" s="2480"/>
      <c r="AG10" s="2480"/>
      <c r="AH10" s="2480"/>
      <c r="AI10" s="2480"/>
      <c r="AJ10" s="2480"/>
      <c r="AK10" s="2480"/>
      <c r="AL10" s="2480"/>
      <c r="AM10" s="2480"/>
      <c r="AN10" s="2480"/>
      <c r="AO10" s="2480"/>
      <c r="AP10" s="2480"/>
      <c r="AQ10" s="2480"/>
      <c r="AR10" s="2480"/>
      <c r="AS10" s="2480"/>
      <c r="AT10" s="2480"/>
      <c r="AU10" s="2480"/>
      <c r="AV10" s="2480"/>
      <c r="AW10" s="2480"/>
      <c r="AX10" s="2480"/>
      <c r="AY10" s="2480"/>
      <c r="AZ10" s="2480"/>
      <c r="BA10" s="2480"/>
      <c r="BB10" s="2480"/>
      <c r="BC10" s="2480"/>
      <c r="BD10" s="2480"/>
      <c r="BE10" s="2480"/>
      <c r="BF10" s="2480"/>
      <c r="BG10" s="2480"/>
      <c r="BH10" s="2480"/>
      <c r="BI10" s="2480"/>
      <c r="BJ10" s="2480"/>
      <c r="BK10" s="2480"/>
      <c r="BL10" s="2480"/>
      <c r="BM10" s="2480"/>
      <c r="BN10" s="2480"/>
      <c r="BO10" s="2480"/>
      <c r="BP10" s="2480"/>
      <c r="BQ10" s="2480"/>
      <c r="BR10" s="2480"/>
    </row>
    <row r="11" spans="1:70" ht="8.25" customHeight="1">
      <c r="A11" s="2481" t="s">
        <v>5567</v>
      </c>
      <c r="B11" s="2481"/>
      <c r="C11" s="2481"/>
      <c r="D11" s="2481"/>
      <c r="E11" s="2481"/>
      <c r="F11" s="2481"/>
      <c r="G11" s="2481"/>
      <c r="H11" s="2481"/>
      <c r="I11" s="2481"/>
      <c r="J11" s="2481"/>
      <c r="K11" s="2481"/>
      <c r="L11" s="2481"/>
      <c r="M11" s="2481"/>
      <c r="N11" s="2481"/>
      <c r="O11" s="2481"/>
      <c r="P11" s="2481"/>
      <c r="Q11" s="2481"/>
      <c r="R11" s="2481"/>
      <c r="S11" s="2481"/>
      <c r="T11" s="2481"/>
      <c r="U11" s="2481"/>
      <c r="V11" s="2481"/>
      <c r="W11" s="2481"/>
      <c r="X11" s="2481"/>
      <c r="Y11" s="2481"/>
      <c r="Z11" s="2481"/>
      <c r="AA11" s="2481"/>
      <c r="AB11" s="2481"/>
      <c r="AC11" s="2481"/>
      <c r="AD11" s="2481"/>
      <c r="AE11" s="2481"/>
      <c r="AF11" s="2481"/>
      <c r="AG11" s="2481"/>
      <c r="AH11" s="2481"/>
      <c r="AI11" s="2481"/>
      <c r="AJ11" s="2481"/>
      <c r="AK11" s="2481"/>
      <c r="AL11" s="2481"/>
      <c r="AM11" s="2481"/>
      <c r="AN11" s="2481"/>
      <c r="AO11" s="2481"/>
      <c r="AP11" s="2481"/>
      <c r="AQ11" s="2481"/>
      <c r="AR11" s="2481"/>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c r="BP11" s="2481"/>
      <c r="BQ11" s="2481"/>
      <c r="BR11" s="2481"/>
    </row>
    <row r="12" spans="1:70" ht="8.25" customHeight="1">
      <c r="A12" s="2481"/>
      <c r="B12" s="2481"/>
      <c r="C12" s="2481"/>
      <c r="D12" s="2481"/>
      <c r="E12" s="2481"/>
      <c r="F12" s="2481"/>
      <c r="G12" s="2481"/>
      <c r="H12" s="2481"/>
      <c r="I12" s="2481"/>
      <c r="J12" s="2481"/>
      <c r="K12" s="2481"/>
      <c r="L12" s="2481"/>
      <c r="M12" s="2481"/>
      <c r="N12" s="2481"/>
      <c r="O12" s="2481"/>
      <c r="P12" s="2481"/>
      <c r="Q12" s="2481"/>
      <c r="R12" s="2481"/>
      <c r="S12" s="2481"/>
      <c r="T12" s="2481"/>
      <c r="U12" s="2481"/>
      <c r="V12" s="2481"/>
      <c r="W12" s="2481"/>
      <c r="X12" s="2481"/>
      <c r="Y12" s="2481"/>
      <c r="Z12" s="2481"/>
      <c r="AA12" s="2481"/>
      <c r="AB12" s="2481"/>
      <c r="AC12" s="2481"/>
      <c r="AD12" s="2481"/>
      <c r="AE12" s="2481"/>
      <c r="AF12" s="2481"/>
      <c r="AG12" s="2481"/>
      <c r="AH12" s="2481"/>
      <c r="AI12" s="2481"/>
      <c r="AJ12" s="2481"/>
      <c r="AK12" s="2481"/>
      <c r="AL12" s="2481"/>
      <c r="AM12" s="2481"/>
      <c r="AN12" s="2481"/>
      <c r="AO12" s="2481"/>
      <c r="AP12" s="2481"/>
      <c r="AQ12" s="2481"/>
      <c r="AR12" s="2481"/>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c r="BP12" s="2481"/>
      <c r="BQ12" s="2481"/>
      <c r="BR12" s="2481"/>
    </row>
    <row r="13" spans="1:70" ht="8.25" customHeight="1">
      <c r="A13" s="658"/>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c r="AA13" s="658"/>
      <c r="AB13" s="658"/>
      <c r="AC13" s="658"/>
      <c r="AD13" s="658"/>
      <c r="AE13" s="658"/>
      <c r="AF13" s="658"/>
      <c r="AG13" s="658"/>
      <c r="AH13" s="658"/>
      <c r="AI13" s="658"/>
      <c r="AJ13" s="658"/>
      <c r="AK13" s="658"/>
      <c r="AL13" s="658"/>
      <c r="AM13" s="658"/>
      <c r="AN13" s="658"/>
      <c r="AO13" s="658"/>
      <c r="AP13" s="658"/>
      <c r="AQ13" s="658"/>
      <c r="AR13" s="658"/>
      <c r="AS13" s="658"/>
      <c r="AT13" s="658"/>
      <c r="AU13" s="658"/>
      <c r="AV13" s="658"/>
      <c r="AW13" s="658"/>
      <c r="AX13" s="658"/>
      <c r="AY13" s="658"/>
      <c r="AZ13" s="658"/>
      <c r="BA13" s="658"/>
      <c r="BB13" s="658"/>
      <c r="BC13" s="658"/>
      <c r="BD13" s="658"/>
      <c r="BE13" s="658"/>
      <c r="BF13" s="658"/>
      <c r="BG13" s="658"/>
      <c r="BH13" s="658"/>
      <c r="BI13" s="658"/>
      <c r="BJ13" s="658"/>
      <c r="BK13" s="658"/>
      <c r="BL13" s="658"/>
      <c r="BM13" s="658"/>
      <c r="BN13" s="658"/>
      <c r="BO13" s="658"/>
      <c r="BP13" s="658"/>
      <c r="BQ13" s="658"/>
      <c r="BR13" s="658"/>
    </row>
    <row r="14" spans="1:70" ht="8.25" customHeight="1">
      <c r="A14" s="2482" t="s">
        <v>145</v>
      </c>
      <c r="B14" s="2482"/>
      <c r="C14" s="2483" t="s">
        <v>5568</v>
      </c>
      <c r="D14" s="2483"/>
      <c r="E14" s="2483"/>
      <c r="F14" s="2483"/>
      <c r="G14" s="2483"/>
      <c r="H14" s="2483"/>
      <c r="I14" s="2483"/>
      <c r="J14" s="2483"/>
      <c r="K14" s="2483"/>
      <c r="L14" s="2483"/>
      <c r="M14" s="2483"/>
      <c r="N14" s="2483"/>
      <c r="O14" s="2483"/>
      <c r="P14" s="2483"/>
      <c r="Q14" s="2483"/>
      <c r="R14" s="2483"/>
      <c r="S14" s="2483"/>
      <c r="T14" s="2483"/>
      <c r="U14" s="2483"/>
      <c r="V14" s="2483"/>
      <c r="W14" s="2483"/>
      <c r="X14" s="2483"/>
      <c r="Y14" s="2483"/>
      <c r="Z14" s="2483"/>
      <c r="AA14" s="2483"/>
      <c r="AB14" s="2483"/>
      <c r="AC14" s="2483"/>
      <c r="AD14" s="2483"/>
      <c r="AE14" s="2483"/>
      <c r="AF14" s="2483"/>
      <c r="AG14" s="2483"/>
      <c r="AH14" s="2483"/>
      <c r="AI14" s="2483"/>
      <c r="AJ14" s="2483"/>
      <c r="AK14" s="2483"/>
      <c r="AL14" s="2483"/>
      <c r="AM14" s="2483"/>
      <c r="AN14" s="2483"/>
      <c r="AO14" s="2483"/>
      <c r="AP14" s="2483"/>
      <c r="AQ14" s="2483"/>
      <c r="AR14" s="2483"/>
      <c r="AS14" s="2483"/>
      <c r="AT14" s="2483"/>
      <c r="AU14" s="2483"/>
      <c r="AV14" s="2483"/>
      <c r="AW14" s="2483"/>
      <c r="AX14" s="2483"/>
      <c r="AY14" s="2483"/>
      <c r="AZ14" s="2483"/>
      <c r="BA14" s="2483"/>
      <c r="BB14" s="2483"/>
      <c r="BC14" s="2483"/>
      <c r="BD14" s="2483"/>
      <c r="BE14" s="2483"/>
      <c r="BF14" s="2483"/>
      <c r="BG14" s="2483"/>
      <c r="BH14" s="2483"/>
      <c r="BI14" s="2483"/>
      <c r="BJ14" s="2483"/>
      <c r="BK14" s="2483"/>
      <c r="BL14" s="2483"/>
      <c r="BM14" s="2483"/>
      <c r="BN14" s="2483"/>
      <c r="BO14" s="2483"/>
      <c r="BP14" s="2483"/>
      <c r="BQ14" s="2483"/>
      <c r="BR14" s="2483"/>
    </row>
    <row r="15" spans="1:70" ht="8.25" customHeight="1">
      <c r="A15" s="2482"/>
      <c r="B15" s="2482"/>
      <c r="C15" s="2483"/>
      <c r="D15" s="2483"/>
      <c r="E15" s="2483"/>
      <c r="F15" s="2483"/>
      <c r="G15" s="2483"/>
      <c r="H15" s="2483"/>
      <c r="I15" s="2483"/>
      <c r="J15" s="2483"/>
      <c r="K15" s="2483"/>
      <c r="L15" s="2483"/>
      <c r="M15" s="2483"/>
      <c r="N15" s="2483"/>
      <c r="O15" s="2483"/>
      <c r="P15" s="2483"/>
      <c r="Q15" s="2483"/>
      <c r="R15" s="2483"/>
      <c r="S15" s="2483"/>
      <c r="T15" s="2483"/>
      <c r="U15" s="2483"/>
      <c r="V15" s="2483"/>
      <c r="W15" s="2483"/>
      <c r="X15" s="2483"/>
      <c r="Y15" s="2483"/>
      <c r="Z15" s="2483"/>
      <c r="AA15" s="2483"/>
      <c r="AB15" s="2483"/>
      <c r="AC15" s="2483"/>
      <c r="AD15" s="2483"/>
      <c r="AE15" s="2483"/>
      <c r="AF15" s="2483"/>
      <c r="AG15" s="2483"/>
      <c r="AH15" s="2483"/>
      <c r="AI15" s="2483"/>
      <c r="AJ15" s="2483"/>
      <c r="AK15" s="2483"/>
      <c r="AL15" s="2483"/>
      <c r="AM15" s="2483"/>
      <c r="AN15" s="2483"/>
      <c r="AO15" s="2483"/>
      <c r="AP15" s="2483"/>
      <c r="AQ15" s="2483"/>
      <c r="AR15" s="2483"/>
      <c r="AS15" s="2483"/>
      <c r="AT15" s="2483"/>
      <c r="AU15" s="2483"/>
      <c r="AV15" s="2483"/>
      <c r="AW15" s="2483"/>
      <c r="AX15" s="2483"/>
      <c r="AY15" s="2483"/>
      <c r="AZ15" s="2483"/>
      <c r="BA15" s="2483"/>
      <c r="BB15" s="2483"/>
      <c r="BC15" s="2483"/>
      <c r="BD15" s="2483"/>
      <c r="BE15" s="2483"/>
      <c r="BF15" s="2483"/>
      <c r="BG15" s="2483"/>
      <c r="BH15" s="2483"/>
      <c r="BI15" s="2483"/>
      <c r="BJ15" s="2483"/>
      <c r="BK15" s="2483"/>
      <c r="BL15" s="2483"/>
      <c r="BM15" s="2483"/>
      <c r="BN15" s="2483"/>
      <c r="BO15" s="2483"/>
      <c r="BP15" s="2483"/>
      <c r="BQ15" s="2483"/>
      <c r="BR15" s="2483"/>
    </row>
    <row r="16" spans="1:70" ht="8.25" customHeight="1">
      <c r="A16" s="657"/>
      <c r="B16" s="657"/>
      <c r="C16" s="2486" t="s">
        <v>5569</v>
      </c>
      <c r="D16" s="2486"/>
      <c r="E16" s="2486"/>
      <c r="F16" s="2486"/>
      <c r="G16" s="2486"/>
      <c r="H16" s="2486"/>
      <c r="I16" s="2486"/>
      <c r="J16" s="2486"/>
      <c r="K16" s="2486"/>
      <c r="L16" s="2486"/>
      <c r="M16" s="2486"/>
      <c r="N16" s="2486"/>
      <c r="O16" s="2486"/>
      <c r="P16" s="2486"/>
      <c r="Q16" s="2486"/>
      <c r="R16" s="2486"/>
      <c r="S16" s="2486"/>
      <c r="T16" s="2486"/>
      <c r="U16" s="2486"/>
      <c r="V16" s="2486"/>
      <c r="W16" s="2486"/>
      <c r="X16" s="2486"/>
      <c r="Y16" s="2486"/>
      <c r="Z16" s="2486"/>
      <c r="AA16" s="2486"/>
      <c r="AB16" s="2486"/>
      <c r="AC16" s="2486"/>
      <c r="AD16" s="2486"/>
      <c r="AE16" s="2486"/>
      <c r="AF16" s="2486"/>
      <c r="AG16" s="2486"/>
      <c r="AH16" s="2486"/>
      <c r="AI16" s="2486"/>
      <c r="AJ16" s="2486"/>
      <c r="AK16" s="2486"/>
      <c r="AL16" s="2486"/>
      <c r="AM16" s="2486"/>
      <c r="AN16" s="2486"/>
      <c r="AO16" s="2486"/>
      <c r="AP16" s="2486"/>
      <c r="AQ16" s="2486"/>
      <c r="AR16" s="2486"/>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c r="BP16" s="2486"/>
      <c r="BQ16" s="2486"/>
      <c r="BR16" s="2486"/>
    </row>
    <row r="17" spans="1:70" ht="8.25" customHeight="1">
      <c r="A17" s="657"/>
      <c r="B17" s="657"/>
      <c r="C17" s="2486"/>
      <c r="D17" s="2486"/>
      <c r="E17" s="2486"/>
      <c r="F17" s="2486"/>
      <c r="G17" s="2486"/>
      <c r="H17" s="2486"/>
      <c r="I17" s="2486"/>
      <c r="J17" s="2486"/>
      <c r="K17" s="2486"/>
      <c r="L17" s="2486"/>
      <c r="M17" s="2486"/>
      <c r="N17" s="2486"/>
      <c r="O17" s="2486"/>
      <c r="P17" s="2486"/>
      <c r="Q17" s="2486"/>
      <c r="R17" s="2486"/>
      <c r="S17" s="2486"/>
      <c r="T17" s="2486"/>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2486"/>
      <c r="AS17" s="2486"/>
      <c r="AT17" s="2486"/>
      <c r="AU17" s="2486"/>
      <c r="AV17" s="2486"/>
      <c r="AW17" s="2486"/>
      <c r="AX17" s="2486"/>
      <c r="AY17" s="2486"/>
      <c r="AZ17" s="2486"/>
      <c r="BA17" s="2486"/>
      <c r="BB17" s="2486"/>
      <c r="BC17" s="2486"/>
      <c r="BD17" s="2486"/>
      <c r="BE17" s="2486"/>
      <c r="BF17" s="2486"/>
      <c r="BG17" s="2486"/>
      <c r="BH17" s="2486"/>
      <c r="BI17" s="2486"/>
      <c r="BJ17" s="2486"/>
      <c r="BK17" s="2486"/>
      <c r="BL17" s="2486"/>
      <c r="BM17" s="2486"/>
      <c r="BN17" s="2486"/>
      <c r="BO17" s="2486"/>
      <c r="BP17" s="2486"/>
      <c r="BQ17" s="2486"/>
      <c r="BR17" s="2486"/>
    </row>
    <row r="18" spans="1:70" ht="8.25" customHeight="1">
      <c r="A18" s="657"/>
      <c r="B18" s="657"/>
      <c r="C18" s="2486"/>
      <c r="D18" s="2486"/>
      <c r="E18" s="2486"/>
      <c r="F18" s="2486"/>
      <c r="G18" s="2486"/>
      <c r="H18" s="2486"/>
      <c r="I18" s="2486"/>
      <c r="J18" s="2486"/>
      <c r="K18" s="2486"/>
      <c r="L18" s="2486"/>
      <c r="M18" s="2486"/>
      <c r="N18" s="2486"/>
      <c r="O18" s="2486"/>
      <c r="P18" s="2486"/>
      <c r="Q18" s="2486"/>
      <c r="R18" s="2486"/>
      <c r="S18" s="2486"/>
      <c r="T18" s="2486"/>
      <c r="U18" s="2486"/>
      <c r="V18" s="2486"/>
      <c r="W18" s="2486"/>
      <c r="X18" s="2486"/>
      <c r="Y18" s="2486"/>
      <c r="Z18" s="2486"/>
      <c r="AA18" s="2486"/>
      <c r="AB18" s="2486"/>
      <c r="AC18" s="2486"/>
      <c r="AD18" s="2486"/>
      <c r="AE18" s="2486"/>
      <c r="AF18" s="2486"/>
      <c r="AG18" s="2486"/>
      <c r="AH18" s="2486"/>
      <c r="AI18" s="2486"/>
      <c r="AJ18" s="2486"/>
      <c r="AK18" s="2486"/>
      <c r="AL18" s="2486"/>
      <c r="AM18" s="2486"/>
      <c r="AN18" s="2486"/>
      <c r="AO18" s="2486"/>
      <c r="AP18" s="2486"/>
      <c r="AQ18" s="2486"/>
      <c r="AR18" s="2486"/>
      <c r="AS18" s="2486"/>
      <c r="AT18" s="2486"/>
      <c r="AU18" s="2486"/>
      <c r="AV18" s="2486"/>
      <c r="AW18" s="2486"/>
      <c r="AX18" s="2486"/>
      <c r="AY18" s="2486"/>
      <c r="AZ18" s="2486"/>
      <c r="BA18" s="2486"/>
      <c r="BB18" s="2486"/>
      <c r="BC18" s="2486"/>
      <c r="BD18" s="2486"/>
      <c r="BE18" s="2486"/>
      <c r="BF18" s="2486"/>
      <c r="BG18" s="2486"/>
      <c r="BH18" s="2486"/>
      <c r="BI18" s="2486"/>
      <c r="BJ18" s="2486"/>
      <c r="BK18" s="2486"/>
      <c r="BL18" s="2486"/>
      <c r="BM18" s="2486"/>
      <c r="BN18" s="2486"/>
      <c r="BO18" s="2486"/>
      <c r="BP18" s="2486"/>
      <c r="BQ18" s="2486"/>
      <c r="BR18" s="2486"/>
    </row>
    <row r="19" spans="1:70" ht="8.25" customHeight="1">
      <c r="A19" s="657"/>
      <c r="B19" s="657"/>
      <c r="C19" s="2486"/>
      <c r="D19" s="2486"/>
      <c r="E19" s="2486"/>
      <c r="F19" s="2486"/>
      <c r="G19" s="2486"/>
      <c r="H19" s="2486"/>
      <c r="I19" s="2486"/>
      <c r="J19" s="2486"/>
      <c r="K19" s="2486"/>
      <c r="L19" s="2486"/>
      <c r="M19" s="2486"/>
      <c r="N19" s="2486"/>
      <c r="O19" s="2486"/>
      <c r="P19" s="2486"/>
      <c r="Q19" s="2486"/>
      <c r="R19" s="2486"/>
      <c r="S19" s="2486"/>
      <c r="T19" s="2486"/>
      <c r="U19" s="2486"/>
      <c r="V19" s="2486"/>
      <c r="W19" s="2486"/>
      <c r="X19" s="2486"/>
      <c r="Y19" s="2486"/>
      <c r="Z19" s="2486"/>
      <c r="AA19" s="2486"/>
      <c r="AB19" s="2486"/>
      <c r="AC19" s="2486"/>
      <c r="AD19" s="2486"/>
      <c r="AE19" s="2486"/>
      <c r="AF19" s="2486"/>
      <c r="AG19" s="2486"/>
      <c r="AH19" s="2486"/>
      <c r="AI19" s="2486"/>
      <c r="AJ19" s="2486"/>
      <c r="AK19" s="2486"/>
      <c r="AL19" s="2486"/>
      <c r="AM19" s="2486"/>
      <c r="AN19" s="2486"/>
      <c r="AO19" s="2486"/>
      <c r="AP19" s="2486"/>
      <c r="AQ19" s="2486"/>
      <c r="AR19" s="2486"/>
      <c r="AS19" s="2486"/>
      <c r="AT19" s="2486"/>
      <c r="AU19" s="2486"/>
      <c r="AV19" s="2486"/>
      <c r="AW19" s="2486"/>
      <c r="AX19" s="2486"/>
      <c r="AY19" s="2486"/>
      <c r="AZ19" s="2486"/>
      <c r="BA19" s="2486"/>
      <c r="BB19" s="2486"/>
      <c r="BC19" s="2486"/>
      <c r="BD19" s="2486"/>
      <c r="BE19" s="2486"/>
      <c r="BF19" s="2486"/>
      <c r="BG19" s="2486"/>
      <c r="BH19" s="2486"/>
      <c r="BI19" s="2486"/>
      <c r="BJ19" s="2486"/>
      <c r="BK19" s="2486"/>
      <c r="BL19" s="2486"/>
      <c r="BM19" s="2486"/>
      <c r="BN19" s="2486"/>
      <c r="BO19" s="2486"/>
      <c r="BP19" s="2486"/>
      <c r="BQ19" s="2486"/>
      <c r="BR19" s="2486"/>
    </row>
    <row r="20" spans="1:70" ht="8.25" customHeight="1">
      <c r="A20" s="657"/>
      <c r="B20" s="657"/>
      <c r="C20" s="657"/>
      <c r="D20" s="657"/>
      <c r="E20" s="657"/>
      <c r="F20" s="657"/>
      <c r="G20" s="657"/>
      <c r="H20" s="657"/>
      <c r="I20" s="657"/>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row>
    <row r="21" spans="1:70" ht="8.25" customHeight="1">
      <c r="A21" s="2482" t="s">
        <v>146</v>
      </c>
      <c r="B21" s="2482"/>
      <c r="C21" s="2483" t="s">
        <v>5570</v>
      </c>
      <c r="D21" s="2483"/>
      <c r="E21" s="2483"/>
      <c r="F21" s="2483"/>
      <c r="G21" s="2483"/>
      <c r="H21" s="2483"/>
      <c r="I21" s="2483"/>
      <c r="J21" s="2483"/>
      <c r="K21" s="2483"/>
      <c r="L21" s="2483"/>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2483"/>
      <c r="AN21" s="2483"/>
      <c r="AO21" s="2483"/>
      <c r="AP21" s="2483"/>
      <c r="AQ21" s="2483"/>
      <c r="AR21" s="2483"/>
      <c r="AS21" s="2483"/>
      <c r="AT21" s="2483"/>
      <c r="AU21" s="2483"/>
      <c r="AV21" s="2483"/>
      <c r="AW21" s="2483"/>
      <c r="AX21" s="2483"/>
      <c r="AY21" s="2483"/>
      <c r="AZ21" s="2483"/>
      <c r="BA21" s="2483"/>
      <c r="BB21" s="2483"/>
      <c r="BC21" s="2483"/>
      <c r="BD21" s="2483"/>
      <c r="BE21" s="2483"/>
      <c r="BF21" s="2483"/>
      <c r="BG21" s="2483"/>
      <c r="BH21" s="2483"/>
      <c r="BI21" s="2483"/>
      <c r="BJ21" s="2483"/>
      <c r="BK21" s="2483"/>
      <c r="BL21" s="2483"/>
      <c r="BM21" s="2483"/>
      <c r="BN21" s="2483"/>
      <c r="BO21" s="2483"/>
      <c r="BP21" s="2483"/>
      <c r="BQ21" s="2483"/>
      <c r="BR21" s="2483"/>
    </row>
    <row r="22" spans="1:70" ht="8.25" customHeight="1">
      <c r="A22" s="2482"/>
      <c r="B22" s="2482"/>
      <c r="C22" s="2483"/>
      <c r="D22" s="2483"/>
      <c r="E22" s="2483"/>
      <c r="F22" s="2483"/>
      <c r="G22" s="2483"/>
      <c r="H22" s="2483"/>
      <c r="I22" s="2483"/>
      <c r="J22" s="2483"/>
      <c r="K22" s="2483"/>
      <c r="L22" s="2483"/>
      <c r="M22" s="2483"/>
      <c r="N22" s="2483"/>
      <c r="O22" s="2483"/>
      <c r="P22" s="2483"/>
      <c r="Q22" s="2483"/>
      <c r="R22" s="2483"/>
      <c r="S22" s="2483"/>
      <c r="T22" s="2483"/>
      <c r="U22" s="2483"/>
      <c r="V22" s="2483"/>
      <c r="W22" s="2483"/>
      <c r="X22" s="2483"/>
      <c r="Y22" s="2483"/>
      <c r="Z22" s="2483"/>
      <c r="AA22" s="2483"/>
      <c r="AB22" s="2483"/>
      <c r="AC22" s="2483"/>
      <c r="AD22" s="2483"/>
      <c r="AE22" s="2483"/>
      <c r="AF22" s="2483"/>
      <c r="AG22" s="2483"/>
      <c r="AH22" s="2483"/>
      <c r="AI22" s="2483"/>
      <c r="AJ22" s="2483"/>
      <c r="AK22" s="2483"/>
      <c r="AL22" s="2483"/>
      <c r="AM22" s="2483"/>
      <c r="AN22" s="2483"/>
      <c r="AO22" s="2483"/>
      <c r="AP22" s="2483"/>
      <c r="AQ22" s="2483"/>
      <c r="AR22" s="2483"/>
      <c r="AS22" s="2483"/>
      <c r="AT22" s="2483"/>
      <c r="AU22" s="2483"/>
      <c r="AV22" s="2483"/>
      <c r="AW22" s="2483"/>
      <c r="AX22" s="2483"/>
      <c r="AY22" s="2483"/>
      <c r="AZ22" s="2483"/>
      <c r="BA22" s="2483"/>
      <c r="BB22" s="2483"/>
      <c r="BC22" s="2483"/>
      <c r="BD22" s="2483"/>
      <c r="BE22" s="2483"/>
      <c r="BF22" s="2483"/>
      <c r="BG22" s="2483"/>
      <c r="BH22" s="2483"/>
      <c r="BI22" s="2483"/>
      <c r="BJ22" s="2483"/>
      <c r="BK22" s="2483"/>
      <c r="BL22" s="2483"/>
      <c r="BM22" s="2483"/>
      <c r="BN22" s="2483"/>
      <c r="BO22" s="2483"/>
      <c r="BP22" s="2483"/>
      <c r="BQ22" s="2483"/>
      <c r="BR22" s="2483"/>
    </row>
    <row r="23" spans="1:70" ht="8.25" customHeight="1">
      <c r="A23" s="657"/>
      <c r="B23" s="657"/>
      <c r="C23" s="2486" t="s">
        <v>5571</v>
      </c>
      <c r="D23" s="2487"/>
      <c r="E23" s="2487"/>
      <c r="F23" s="2487"/>
      <c r="G23" s="2487"/>
      <c r="H23" s="2487"/>
      <c r="I23" s="2487"/>
      <c r="J23" s="2487"/>
      <c r="K23" s="2487"/>
      <c r="L23" s="2487"/>
      <c r="M23" s="2487"/>
      <c r="N23" s="2487"/>
      <c r="O23" s="2487"/>
      <c r="P23" s="2487"/>
      <c r="Q23" s="2487"/>
      <c r="R23" s="2487"/>
      <c r="S23" s="2487"/>
      <c r="T23" s="2487"/>
      <c r="U23" s="2487"/>
      <c r="V23" s="2487"/>
      <c r="W23" s="2487"/>
      <c r="X23" s="2487"/>
      <c r="Y23" s="2487"/>
      <c r="Z23" s="2487"/>
      <c r="AA23" s="2487"/>
      <c r="AB23" s="2487"/>
      <c r="AC23" s="2487"/>
      <c r="AD23" s="2487"/>
      <c r="AE23" s="2487"/>
      <c r="AF23" s="2487"/>
      <c r="AG23" s="2487"/>
      <c r="AH23" s="2487"/>
      <c r="AI23" s="2487"/>
      <c r="AJ23" s="2487"/>
      <c r="AK23" s="2487"/>
      <c r="AL23" s="2487"/>
      <c r="AM23" s="2487"/>
      <c r="AN23" s="2487"/>
      <c r="AO23" s="2487"/>
      <c r="AP23" s="2487"/>
      <c r="AQ23" s="2487"/>
      <c r="AR23" s="2487"/>
      <c r="AS23" s="2487"/>
      <c r="AT23" s="2487"/>
      <c r="AU23" s="2487"/>
      <c r="AV23" s="2487"/>
      <c r="AW23" s="2487"/>
      <c r="AX23" s="2487"/>
      <c r="AY23" s="2487"/>
      <c r="AZ23" s="2487"/>
      <c r="BA23" s="2487"/>
      <c r="BB23" s="2487"/>
      <c r="BC23" s="2487"/>
      <c r="BD23" s="2487"/>
      <c r="BE23" s="2487"/>
      <c r="BF23" s="2487"/>
      <c r="BG23" s="2487"/>
      <c r="BH23" s="2487"/>
      <c r="BI23" s="2487"/>
      <c r="BJ23" s="2487"/>
      <c r="BK23" s="2487"/>
      <c r="BL23" s="2487"/>
      <c r="BM23" s="2487"/>
      <c r="BN23" s="2487"/>
      <c r="BO23" s="2487"/>
      <c r="BP23" s="2487"/>
      <c r="BQ23" s="2487"/>
      <c r="BR23" s="2487"/>
    </row>
    <row r="24" spans="1:70" ht="8.25" customHeight="1">
      <c r="A24" s="657"/>
      <c r="B24" s="657"/>
      <c r="C24" s="2487"/>
      <c r="D24" s="2487"/>
      <c r="E24" s="2487"/>
      <c r="F24" s="2487"/>
      <c r="G24" s="2487"/>
      <c r="H24" s="2487"/>
      <c r="I24" s="2487"/>
      <c r="J24" s="2487"/>
      <c r="K24" s="2487"/>
      <c r="L24" s="2487"/>
      <c r="M24" s="2487"/>
      <c r="N24" s="2487"/>
      <c r="O24" s="2487"/>
      <c r="P24" s="2487"/>
      <c r="Q24" s="2487"/>
      <c r="R24" s="2487"/>
      <c r="S24" s="2487"/>
      <c r="T24" s="2487"/>
      <c r="U24" s="2487"/>
      <c r="V24" s="2487"/>
      <c r="W24" s="2487"/>
      <c r="X24" s="2487"/>
      <c r="Y24" s="2487"/>
      <c r="Z24" s="2487"/>
      <c r="AA24" s="2487"/>
      <c r="AB24" s="2487"/>
      <c r="AC24" s="2487"/>
      <c r="AD24" s="2487"/>
      <c r="AE24" s="2487"/>
      <c r="AF24" s="2487"/>
      <c r="AG24" s="2487"/>
      <c r="AH24" s="2487"/>
      <c r="AI24" s="2487"/>
      <c r="AJ24" s="2487"/>
      <c r="AK24" s="2487"/>
      <c r="AL24" s="2487"/>
      <c r="AM24" s="2487"/>
      <c r="AN24" s="2487"/>
      <c r="AO24" s="2487"/>
      <c r="AP24" s="2487"/>
      <c r="AQ24" s="2487"/>
      <c r="AR24" s="2487"/>
      <c r="AS24" s="2487"/>
      <c r="AT24" s="2487"/>
      <c r="AU24" s="2487"/>
      <c r="AV24" s="2487"/>
      <c r="AW24" s="2487"/>
      <c r="AX24" s="2487"/>
      <c r="AY24" s="2487"/>
      <c r="AZ24" s="2487"/>
      <c r="BA24" s="2487"/>
      <c r="BB24" s="2487"/>
      <c r="BC24" s="2487"/>
      <c r="BD24" s="2487"/>
      <c r="BE24" s="2487"/>
      <c r="BF24" s="2487"/>
      <c r="BG24" s="2487"/>
      <c r="BH24" s="2487"/>
      <c r="BI24" s="2487"/>
      <c r="BJ24" s="2487"/>
      <c r="BK24" s="2487"/>
      <c r="BL24" s="2487"/>
      <c r="BM24" s="2487"/>
      <c r="BN24" s="2487"/>
      <c r="BO24" s="2487"/>
      <c r="BP24" s="2487"/>
      <c r="BQ24" s="2487"/>
      <c r="BR24" s="2487"/>
    </row>
    <row r="25" spans="1:70" ht="8.25" customHeight="1">
      <c r="A25" s="657"/>
      <c r="B25" s="657"/>
      <c r="C25" s="2487"/>
      <c r="D25" s="2487"/>
      <c r="E25" s="2487"/>
      <c r="F25" s="2487"/>
      <c r="G25" s="2487"/>
      <c r="H25" s="2487"/>
      <c r="I25" s="2487"/>
      <c r="J25" s="2487"/>
      <c r="K25" s="2487"/>
      <c r="L25" s="2487"/>
      <c r="M25" s="2487"/>
      <c r="N25" s="2487"/>
      <c r="O25" s="2487"/>
      <c r="P25" s="2487"/>
      <c r="Q25" s="2487"/>
      <c r="R25" s="2487"/>
      <c r="S25" s="2487"/>
      <c r="T25" s="2487"/>
      <c r="U25" s="2487"/>
      <c r="V25" s="2487"/>
      <c r="W25" s="2487"/>
      <c r="X25" s="2487"/>
      <c r="Y25" s="2487"/>
      <c r="Z25" s="2487"/>
      <c r="AA25" s="2487"/>
      <c r="AB25" s="2487"/>
      <c r="AC25" s="2487"/>
      <c r="AD25" s="2487"/>
      <c r="AE25" s="2487"/>
      <c r="AF25" s="2487"/>
      <c r="AG25" s="2487"/>
      <c r="AH25" s="2487"/>
      <c r="AI25" s="2487"/>
      <c r="AJ25" s="2487"/>
      <c r="AK25" s="2487"/>
      <c r="AL25" s="2487"/>
      <c r="AM25" s="2487"/>
      <c r="AN25" s="2487"/>
      <c r="AO25" s="2487"/>
      <c r="AP25" s="2487"/>
      <c r="AQ25" s="2487"/>
      <c r="AR25" s="2487"/>
      <c r="AS25" s="2487"/>
      <c r="AT25" s="2487"/>
      <c r="AU25" s="2487"/>
      <c r="AV25" s="2487"/>
      <c r="AW25" s="2487"/>
      <c r="AX25" s="2487"/>
      <c r="AY25" s="2487"/>
      <c r="AZ25" s="2487"/>
      <c r="BA25" s="2487"/>
      <c r="BB25" s="2487"/>
      <c r="BC25" s="2487"/>
      <c r="BD25" s="2487"/>
      <c r="BE25" s="2487"/>
      <c r="BF25" s="2487"/>
      <c r="BG25" s="2487"/>
      <c r="BH25" s="2487"/>
      <c r="BI25" s="2487"/>
      <c r="BJ25" s="2487"/>
      <c r="BK25" s="2487"/>
      <c r="BL25" s="2487"/>
      <c r="BM25" s="2487"/>
      <c r="BN25" s="2487"/>
      <c r="BO25" s="2487"/>
      <c r="BP25" s="2487"/>
      <c r="BQ25" s="2487"/>
      <c r="BR25" s="2487"/>
    </row>
    <row r="26" spans="1:70" ht="8.25" customHeight="1">
      <c r="A26" s="657"/>
      <c r="B26" s="657"/>
      <c r="C26" s="2487"/>
      <c r="D26" s="2487"/>
      <c r="E26" s="2487"/>
      <c r="F26" s="2487"/>
      <c r="G26" s="2487"/>
      <c r="H26" s="2487"/>
      <c r="I26" s="2487"/>
      <c r="J26" s="2487"/>
      <c r="K26" s="2487"/>
      <c r="L26" s="2487"/>
      <c r="M26" s="2487"/>
      <c r="N26" s="2487"/>
      <c r="O26" s="2487"/>
      <c r="P26" s="2487"/>
      <c r="Q26" s="2487"/>
      <c r="R26" s="2487"/>
      <c r="S26" s="2487"/>
      <c r="T26" s="2487"/>
      <c r="U26" s="2487"/>
      <c r="V26" s="2487"/>
      <c r="W26" s="2487"/>
      <c r="X26" s="2487"/>
      <c r="Y26" s="2487"/>
      <c r="Z26" s="2487"/>
      <c r="AA26" s="2487"/>
      <c r="AB26" s="2487"/>
      <c r="AC26" s="2487"/>
      <c r="AD26" s="2487"/>
      <c r="AE26" s="2487"/>
      <c r="AF26" s="2487"/>
      <c r="AG26" s="2487"/>
      <c r="AH26" s="2487"/>
      <c r="AI26" s="2487"/>
      <c r="AJ26" s="2487"/>
      <c r="AK26" s="2487"/>
      <c r="AL26" s="2487"/>
      <c r="AM26" s="2487"/>
      <c r="AN26" s="2487"/>
      <c r="AO26" s="2487"/>
      <c r="AP26" s="2487"/>
      <c r="AQ26" s="2487"/>
      <c r="AR26" s="2487"/>
      <c r="AS26" s="2487"/>
      <c r="AT26" s="2487"/>
      <c r="AU26" s="2487"/>
      <c r="AV26" s="2487"/>
      <c r="AW26" s="2487"/>
      <c r="AX26" s="2487"/>
      <c r="AY26" s="2487"/>
      <c r="AZ26" s="2487"/>
      <c r="BA26" s="2487"/>
      <c r="BB26" s="2487"/>
      <c r="BC26" s="2487"/>
      <c r="BD26" s="2487"/>
      <c r="BE26" s="2487"/>
      <c r="BF26" s="2487"/>
      <c r="BG26" s="2487"/>
      <c r="BH26" s="2487"/>
      <c r="BI26" s="2487"/>
      <c r="BJ26" s="2487"/>
      <c r="BK26" s="2487"/>
      <c r="BL26" s="2487"/>
      <c r="BM26" s="2487"/>
      <c r="BN26" s="2487"/>
      <c r="BO26" s="2487"/>
      <c r="BP26" s="2487"/>
      <c r="BQ26" s="2487"/>
      <c r="BR26" s="2487"/>
    </row>
    <row r="27" spans="1:70" ht="8.25" customHeight="1">
      <c r="A27" s="657"/>
      <c r="B27" s="657"/>
      <c r="C27" s="657"/>
      <c r="D27" s="657"/>
      <c r="E27" s="657"/>
      <c r="F27" s="657"/>
      <c r="G27" s="657"/>
      <c r="H27" s="657"/>
      <c r="I27" s="657"/>
      <c r="J27" s="657"/>
      <c r="K27" s="657"/>
      <c r="L27" s="657"/>
      <c r="M27" s="657"/>
      <c r="N27" s="657"/>
      <c r="O27" s="657"/>
      <c r="P27" s="657"/>
      <c r="Q27" s="657"/>
      <c r="R27" s="657"/>
      <c r="S27" s="657"/>
      <c r="T27" s="657"/>
      <c r="U27" s="657"/>
      <c r="V27" s="657"/>
      <c r="W27" s="657"/>
      <c r="X27" s="657"/>
      <c r="Y27" s="657"/>
      <c r="Z27" s="657"/>
      <c r="AA27" s="657"/>
      <c r="AB27" s="657"/>
      <c r="AC27" s="657"/>
      <c r="AD27" s="657"/>
      <c r="AE27" s="657"/>
      <c r="AF27" s="657"/>
      <c r="AG27" s="657"/>
      <c r="AH27" s="657"/>
      <c r="AI27" s="657"/>
      <c r="AJ27" s="657"/>
      <c r="AK27" s="657"/>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57"/>
      <c r="BQ27" s="657"/>
      <c r="BR27" s="657"/>
    </row>
    <row r="28" spans="1:70" ht="8.25" customHeight="1">
      <c r="A28" s="2482" t="s">
        <v>5572</v>
      </c>
      <c r="B28" s="2482"/>
      <c r="C28" s="2488" t="s">
        <v>5573</v>
      </c>
      <c r="D28" s="2488"/>
      <c r="E28" s="2488"/>
      <c r="F28" s="2488"/>
      <c r="G28" s="2488"/>
      <c r="H28" s="2488"/>
      <c r="I28" s="2488"/>
      <c r="J28" s="2488"/>
      <c r="K28" s="2488"/>
      <c r="L28" s="2488"/>
      <c r="M28" s="2488"/>
      <c r="N28" s="2488"/>
      <c r="O28" s="2488"/>
      <c r="P28" s="2488"/>
      <c r="Q28" s="2488"/>
      <c r="R28" s="2488"/>
      <c r="S28" s="2488"/>
      <c r="T28" s="2488"/>
      <c r="U28" s="2488"/>
      <c r="V28" s="2488"/>
      <c r="W28" s="2488"/>
      <c r="X28" s="2488"/>
      <c r="Y28" s="2488"/>
      <c r="Z28" s="2488"/>
      <c r="AA28" s="2488"/>
      <c r="AB28" s="2488"/>
      <c r="AC28" s="2488"/>
      <c r="AD28" s="2488"/>
      <c r="AE28" s="2488"/>
      <c r="AF28" s="2488"/>
      <c r="AG28" s="2488"/>
      <c r="AH28" s="2488"/>
      <c r="AI28" s="2488"/>
      <c r="AJ28" s="2488"/>
      <c r="AK28" s="2488"/>
      <c r="AL28" s="2488"/>
      <c r="AM28" s="2488"/>
      <c r="AN28" s="2488"/>
      <c r="AO28" s="2488"/>
      <c r="AP28" s="2488"/>
      <c r="AQ28" s="2488"/>
      <c r="AR28" s="2488"/>
      <c r="AS28" s="2488"/>
      <c r="AT28" s="2488"/>
      <c r="AU28" s="2488"/>
      <c r="AV28" s="2488"/>
      <c r="AW28" s="2488"/>
      <c r="AX28" s="2488"/>
      <c r="AY28" s="2488"/>
      <c r="AZ28" s="2488"/>
      <c r="BA28" s="2488"/>
      <c r="BB28" s="2488"/>
      <c r="BC28" s="2488"/>
      <c r="BD28" s="2488"/>
      <c r="BE28" s="2488"/>
      <c r="BF28" s="2488"/>
      <c r="BG28" s="2488"/>
      <c r="BH28" s="2488"/>
      <c r="BI28" s="2488"/>
      <c r="BJ28" s="2488"/>
      <c r="BK28" s="2488"/>
      <c r="BL28" s="2488"/>
      <c r="BM28" s="2488"/>
      <c r="BN28" s="2488"/>
      <c r="BO28" s="2488"/>
      <c r="BP28" s="2488"/>
      <c r="BQ28" s="2488"/>
      <c r="BR28" s="2488"/>
    </row>
    <row r="29" spans="1:70" ht="8.25" customHeight="1">
      <c r="A29" s="2482"/>
      <c r="B29" s="2482"/>
      <c r="C29" s="2488"/>
      <c r="D29" s="2488"/>
      <c r="E29" s="2488"/>
      <c r="F29" s="2488"/>
      <c r="G29" s="2488"/>
      <c r="H29" s="2488"/>
      <c r="I29" s="2488"/>
      <c r="J29" s="2488"/>
      <c r="K29" s="2488"/>
      <c r="L29" s="2488"/>
      <c r="M29" s="2488"/>
      <c r="N29" s="2488"/>
      <c r="O29" s="2488"/>
      <c r="P29" s="2488"/>
      <c r="Q29" s="2488"/>
      <c r="R29" s="2488"/>
      <c r="S29" s="2488"/>
      <c r="T29" s="2488"/>
      <c r="U29" s="2488"/>
      <c r="V29" s="2488"/>
      <c r="W29" s="2488"/>
      <c r="X29" s="2488"/>
      <c r="Y29" s="2488"/>
      <c r="Z29" s="2488"/>
      <c r="AA29" s="2488"/>
      <c r="AB29" s="2488"/>
      <c r="AC29" s="2488"/>
      <c r="AD29" s="2488"/>
      <c r="AE29" s="2488"/>
      <c r="AF29" s="2488"/>
      <c r="AG29" s="2488"/>
      <c r="AH29" s="2488"/>
      <c r="AI29" s="2488"/>
      <c r="AJ29" s="2488"/>
      <c r="AK29" s="2488"/>
      <c r="AL29" s="2488"/>
      <c r="AM29" s="2488"/>
      <c r="AN29" s="2488"/>
      <c r="AO29" s="2488"/>
      <c r="AP29" s="2488"/>
      <c r="AQ29" s="2488"/>
      <c r="AR29" s="2488"/>
      <c r="AS29" s="2488"/>
      <c r="AT29" s="2488"/>
      <c r="AU29" s="2488"/>
      <c r="AV29" s="2488"/>
      <c r="AW29" s="2488"/>
      <c r="AX29" s="2488"/>
      <c r="AY29" s="2488"/>
      <c r="AZ29" s="2488"/>
      <c r="BA29" s="2488"/>
      <c r="BB29" s="2488"/>
      <c r="BC29" s="2488"/>
      <c r="BD29" s="2488"/>
      <c r="BE29" s="2488"/>
      <c r="BF29" s="2488"/>
      <c r="BG29" s="2488"/>
      <c r="BH29" s="2488"/>
      <c r="BI29" s="2488"/>
      <c r="BJ29" s="2488"/>
      <c r="BK29" s="2488"/>
      <c r="BL29" s="2488"/>
      <c r="BM29" s="2488"/>
      <c r="BN29" s="2488"/>
      <c r="BO29" s="2488"/>
      <c r="BP29" s="2488"/>
      <c r="BQ29" s="2488"/>
      <c r="BR29" s="2488"/>
    </row>
    <row r="30" spans="1:70" ht="8.25" customHeight="1">
      <c r="A30" s="657"/>
      <c r="B30" s="657"/>
      <c r="C30" s="659"/>
      <c r="D30" s="659"/>
      <c r="E30" s="659"/>
      <c r="F30" s="659"/>
      <c r="G30" s="659"/>
      <c r="H30" s="659"/>
      <c r="I30" s="659"/>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59"/>
      <c r="BB30" s="659"/>
      <c r="BC30" s="659"/>
      <c r="BD30" s="659"/>
      <c r="BE30" s="659"/>
      <c r="BF30" s="659"/>
      <c r="BG30" s="659"/>
      <c r="BH30" s="659"/>
      <c r="BI30" s="659"/>
      <c r="BJ30" s="659"/>
      <c r="BK30" s="659"/>
      <c r="BL30" s="659"/>
      <c r="BM30" s="659"/>
      <c r="BN30" s="659"/>
      <c r="BO30" s="659"/>
      <c r="BP30" s="659"/>
      <c r="BQ30" s="659"/>
      <c r="BR30" s="659"/>
    </row>
    <row r="31" spans="1:70" s="660" customFormat="1" ht="8.25" customHeight="1">
      <c r="A31" s="2489" t="s">
        <v>5574</v>
      </c>
      <c r="B31" s="2489"/>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89"/>
      <c r="BE31" s="2489"/>
      <c r="BF31" s="2489"/>
      <c r="BG31" s="2489"/>
      <c r="BH31" s="2489"/>
      <c r="BI31" s="2489"/>
      <c r="BJ31" s="2489"/>
      <c r="BK31" s="2489"/>
      <c r="BL31" s="2489"/>
      <c r="BM31" s="2489"/>
      <c r="BN31" s="2489"/>
      <c r="BO31" s="2489"/>
      <c r="BP31" s="2489"/>
      <c r="BQ31" s="2489"/>
      <c r="BR31" s="2489"/>
    </row>
    <row r="32" spans="1:70" s="660" customFormat="1" ht="8.25" customHeight="1">
      <c r="A32" s="2490"/>
      <c r="B32" s="2490"/>
      <c r="C32" s="2490"/>
      <c r="D32" s="2490"/>
      <c r="E32" s="2490"/>
      <c r="F32" s="2490"/>
      <c r="G32" s="2490"/>
      <c r="H32" s="2490"/>
      <c r="I32" s="2490"/>
      <c r="J32" s="2490"/>
      <c r="K32" s="2490"/>
      <c r="L32" s="2490"/>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90"/>
      <c r="AT32" s="2490"/>
      <c r="AU32" s="2490"/>
      <c r="AV32" s="2490"/>
      <c r="AW32" s="2490"/>
      <c r="AX32" s="2490"/>
      <c r="AY32" s="2490"/>
      <c r="AZ32" s="2490"/>
      <c r="BA32" s="2490"/>
      <c r="BB32" s="2490"/>
      <c r="BC32" s="2490"/>
      <c r="BD32" s="2490"/>
      <c r="BE32" s="2490"/>
      <c r="BF32" s="2490"/>
      <c r="BG32" s="2490"/>
      <c r="BH32" s="2490"/>
      <c r="BI32" s="2490"/>
      <c r="BJ32" s="2490"/>
      <c r="BK32" s="2490"/>
      <c r="BL32" s="2490"/>
      <c r="BM32" s="2490"/>
      <c r="BN32" s="2490"/>
      <c r="BO32" s="2490"/>
      <c r="BP32" s="2490"/>
      <c r="BQ32" s="2490"/>
      <c r="BR32" s="2490"/>
    </row>
    <row r="33" spans="1:70" s="660" customFormat="1" ht="8.25" customHeight="1">
      <c r="A33" s="2491" t="s">
        <v>5575</v>
      </c>
      <c r="B33" s="2491"/>
      <c r="C33" s="2491"/>
      <c r="D33" s="2491"/>
      <c r="E33" s="2491"/>
      <c r="F33" s="2491"/>
      <c r="G33" s="2491"/>
      <c r="H33" s="2491"/>
      <c r="I33" s="2491"/>
      <c r="J33" s="2491"/>
      <c r="K33" s="2491"/>
      <c r="L33" s="2491"/>
      <c r="M33" s="2491"/>
      <c r="N33" s="2491"/>
      <c r="O33" s="2491"/>
      <c r="P33" s="2491"/>
      <c r="Q33" s="2491"/>
      <c r="R33" s="2491"/>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1"/>
      <c r="BE33" s="2491"/>
      <c r="BF33" s="2491"/>
      <c r="BG33" s="2491"/>
      <c r="BH33" s="2491"/>
      <c r="BI33" s="2491"/>
      <c r="BJ33" s="2491"/>
      <c r="BK33" s="2491"/>
      <c r="BL33" s="2491"/>
      <c r="BM33" s="2491"/>
      <c r="BN33" s="2491"/>
      <c r="BO33" s="2491"/>
      <c r="BP33" s="2491"/>
      <c r="BQ33" s="2491"/>
      <c r="BR33" s="2491"/>
    </row>
    <row r="34" spans="1:70" s="660" customFormat="1" ht="8.25" customHeight="1">
      <c r="A34" s="2491"/>
      <c r="B34" s="2491"/>
      <c r="C34" s="2491"/>
      <c r="D34" s="2491"/>
      <c r="E34" s="2491"/>
      <c r="F34" s="2491"/>
      <c r="G34" s="2491"/>
      <c r="H34" s="2491"/>
      <c r="I34" s="2491"/>
      <c r="J34" s="2491"/>
      <c r="K34" s="2491"/>
      <c r="L34" s="2491"/>
      <c r="M34" s="2491"/>
      <c r="N34" s="2491"/>
      <c r="O34" s="2491"/>
      <c r="P34" s="2491"/>
      <c r="Q34" s="2491"/>
      <c r="R34" s="2491"/>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1"/>
      <c r="BE34" s="2491"/>
      <c r="BF34" s="2491"/>
      <c r="BG34" s="2491"/>
      <c r="BH34" s="2491"/>
      <c r="BI34" s="2491"/>
      <c r="BJ34" s="2491"/>
      <c r="BK34" s="2491"/>
      <c r="BL34" s="2491"/>
      <c r="BM34" s="2491"/>
      <c r="BN34" s="2491"/>
      <c r="BO34" s="2491"/>
      <c r="BP34" s="2491"/>
      <c r="BQ34" s="2491"/>
      <c r="BR34" s="2491"/>
    </row>
    <row r="35" spans="1:70" s="660" customFormat="1" ht="8.25" customHeight="1">
      <c r="A35" s="2484" t="s">
        <v>145</v>
      </c>
      <c r="B35" s="2484"/>
      <c r="C35" s="2485" t="s">
        <v>5576</v>
      </c>
      <c r="D35" s="2485"/>
      <c r="E35" s="2485"/>
      <c r="F35" s="2485"/>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5"/>
      <c r="AD35" s="2485"/>
      <c r="AE35" s="2485"/>
      <c r="AF35" s="2485"/>
      <c r="AG35" s="2485"/>
      <c r="AH35" s="2485"/>
      <c r="AI35" s="2485"/>
      <c r="AJ35" s="2485"/>
      <c r="AK35" s="2485"/>
      <c r="AL35" s="2485"/>
      <c r="AM35" s="2485"/>
      <c r="AN35" s="2485"/>
      <c r="AO35" s="2485"/>
      <c r="AP35" s="2485"/>
      <c r="AQ35" s="2485"/>
      <c r="AR35" s="2485"/>
      <c r="AS35" s="2485"/>
      <c r="AT35" s="2485"/>
      <c r="AU35" s="2485"/>
      <c r="AV35" s="2485"/>
      <c r="AW35" s="2485"/>
      <c r="AX35" s="2485"/>
      <c r="AY35" s="2485"/>
      <c r="AZ35" s="2485"/>
      <c r="BA35" s="2485"/>
      <c r="BB35" s="2485"/>
      <c r="BC35" s="2485"/>
      <c r="BD35" s="2485"/>
      <c r="BE35" s="2485"/>
      <c r="BF35" s="2485"/>
      <c r="BG35" s="2485"/>
      <c r="BH35" s="2485"/>
      <c r="BI35" s="2485"/>
      <c r="BJ35" s="2485"/>
      <c r="BK35" s="2485"/>
      <c r="BL35" s="2485"/>
      <c r="BM35" s="2485"/>
      <c r="BN35" s="2485"/>
      <c r="BO35" s="2485"/>
      <c r="BP35" s="2485"/>
      <c r="BQ35" s="2485"/>
      <c r="BR35" s="2485"/>
    </row>
    <row r="36" spans="1:70" s="660" customFormat="1" ht="8.25" customHeight="1">
      <c r="A36" s="2484"/>
      <c r="B36" s="2484"/>
      <c r="C36" s="2485"/>
      <c r="D36" s="2485"/>
      <c r="E36" s="2485"/>
      <c r="F36" s="2485"/>
      <c r="G36" s="2485"/>
      <c r="H36" s="2485"/>
      <c r="I36" s="2485"/>
      <c r="J36" s="2485"/>
      <c r="K36" s="2485"/>
      <c r="L36" s="2485"/>
      <c r="M36" s="2485"/>
      <c r="N36" s="2485"/>
      <c r="O36" s="2485"/>
      <c r="P36" s="2485"/>
      <c r="Q36" s="2485"/>
      <c r="R36" s="2485"/>
      <c r="S36" s="2485"/>
      <c r="T36" s="2485"/>
      <c r="U36" s="2485"/>
      <c r="V36" s="2485"/>
      <c r="W36" s="2485"/>
      <c r="X36" s="2485"/>
      <c r="Y36" s="2485"/>
      <c r="Z36" s="2485"/>
      <c r="AA36" s="2485"/>
      <c r="AB36" s="2485"/>
      <c r="AC36" s="2485"/>
      <c r="AD36" s="2485"/>
      <c r="AE36" s="2485"/>
      <c r="AF36" s="2485"/>
      <c r="AG36" s="2485"/>
      <c r="AH36" s="2485"/>
      <c r="AI36" s="2485"/>
      <c r="AJ36" s="2485"/>
      <c r="AK36" s="2485"/>
      <c r="AL36" s="2485"/>
      <c r="AM36" s="2485"/>
      <c r="AN36" s="2485"/>
      <c r="AO36" s="2485"/>
      <c r="AP36" s="2485"/>
      <c r="AQ36" s="2485"/>
      <c r="AR36" s="2485"/>
      <c r="AS36" s="2485"/>
      <c r="AT36" s="2485"/>
      <c r="AU36" s="2485"/>
      <c r="AV36" s="2485"/>
      <c r="AW36" s="2485"/>
      <c r="AX36" s="2485"/>
      <c r="AY36" s="2485"/>
      <c r="AZ36" s="2485"/>
      <c r="BA36" s="2485"/>
      <c r="BB36" s="2485"/>
      <c r="BC36" s="2485"/>
      <c r="BD36" s="2485"/>
      <c r="BE36" s="2485"/>
      <c r="BF36" s="2485"/>
      <c r="BG36" s="2485"/>
      <c r="BH36" s="2485"/>
      <c r="BI36" s="2485"/>
      <c r="BJ36" s="2485"/>
      <c r="BK36" s="2485"/>
      <c r="BL36" s="2485"/>
      <c r="BM36" s="2485"/>
      <c r="BN36" s="2485"/>
      <c r="BO36" s="2485"/>
      <c r="BP36" s="2485"/>
      <c r="BQ36" s="2485"/>
      <c r="BR36" s="2485"/>
    </row>
    <row r="37" spans="1:70" s="660" customFormat="1" ht="8.25" customHeight="1">
      <c r="A37" s="661"/>
      <c r="B37" s="661"/>
      <c r="C37" s="2492" t="s">
        <v>5577</v>
      </c>
      <c r="D37" s="2492"/>
      <c r="E37" s="2492"/>
      <c r="F37" s="2492"/>
      <c r="G37" s="2492"/>
      <c r="H37" s="2492"/>
      <c r="I37" s="2492"/>
      <c r="J37" s="2492"/>
      <c r="K37" s="2492"/>
      <c r="L37" s="2492"/>
      <c r="M37" s="2492"/>
      <c r="N37" s="2492"/>
      <c r="O37" s="2492"/>
      <c r="P37" s="2492"/>
      <c r="Q37" s="2492"/>
      <c r="R37" s="2492"/>
      <c r="S37" s="2492"/>
      <c r="T37" s="2492"/>
      <c r="U37" s="2492"/>
      <c r="V37" s="2492"/>
      <c r="W37" s="2492"/>
      <c r="X37" s="2492"/>
      <c r="Y37" s="2492"/>
      <c r="Z37" s="2492"/>
      <c r="AA37" s="2492"/>
      <c r="AB37" s="2492"/>
      <c r="AC37" s="2492"/>
      <c r="AD37" s="2492"/>
      <c r="AE37" s="2492"/>
      <c r="AF37" s="2492"/>
      <c r="AG37" s="2492"/>
      <c r="AH37" s="2492"/>
      <c r="AI37" s="2492"/>
      <c r="AJ37" s="2492"/>
      <c r="AK37" s="2492"/>
      <c r="AL37" s="2492"/>
      <c r="AM37" s="2492"/>
      <c r="AN37" s="2492"/>
      <c r="AO37" s="2492"/>
      <c r="AP37" s="2492"/>
      <c r="AQ37" s="2492"/>
      <c r="AR37" s="2492"/>
      <c r="AS37" s="2492"/>
      <c r="AT37" s="2492"/>
      <c r="AU37" s="2492"/>
      <c r="AV37" s="2492"/>
      <c r="AW37" s="2492"/>
      <c r="AX37" s="2492"/>
      <c r="AY37" s="2492"/>
      <c r="AZ37" s="2492"/>
      <c r="BA37" s="2492"/>
      <c r="BB37" s="2492"/>
      <c r="BC37" s="2492"/>
      <c r="BD37" s="2492"/>
      <c r="BE37" s="2492"/>
      <c r="BF37" s="2492"/>
      <c r="BG37" s="2492"/>
      <c r="BH37" s="2492"/>
      <c r="BI37" s="2492"/>
      <c r="BJ37" s="2492"/>
      <c r="BK37" s="2492"/>
      <c r="BL37" s="2492"/>
      <c r="BM37" s="2492"/>
      <c r="BN37" s="2492"/>
      <c r="BO37" s="2492"/>
      <c r="BP37" s="2492"/>
      <c r="BQ37" s="2492"/>
      <c r="BR37" s="2492"/>
    </row>
    <row r="38" spans="1:70" s="660" customFormat="1" ht="8.25" customHeight="1">
      <c r="A38" s="661"/>
      <c r="B38" s="661"/>
      <c r="C38" s="2492"/>
      <c r="D38" s="2492"/>
      <c r="E38" s="2492"/>
      <c r="F38" s="2492"/>
      <c r="G38" s="2492"/>
      <c r="H38" s="2492"/>
      <c r="I38" s="2492"/>
      <c r="J38" s="2492"/>
      <c r="K38" s="2492"/>
      <c r="L38" s="2492"/>
      <c r="M38" s="2492"/>
      <c r="N38" s="2492"/>
      <c r="O38" s="2492"/>
      <c r="P38" s="2492"/>
      <c r="Q38" s="2492"/>
      <c r="R38" s="2492"/>
      <c r="S38" s="2492"/>
      <c r="T38" s="2492"/>
      <c r="U38" s="2492"/>
      <c r="V38" s="2492"/>
      <c r="W38" s="2492"/>
      <c r="X38" s="2492"/>
      <c r="Y38" s="2492"/>
      <c r="Z38" s="2492"/>
      <c r="AA38" s="2492"/>
      <c r="AB38" s="2492"/>
      <c r="AC38" s="2492"/>
      <c r="AD38" s="2492"/>
      <c r="AE38" s="2492"/>
      <c r="AF38" s="2492"/>
      <c r="AG38" s="2492"/>
      <c r="AH38" s="2492"/>
      <c r="AI38" s="2492"/>
      <c r="AJ38" s="2492"/>
      <c r="AK38" s="2492"/>
      <c r="AL38" s="2492"/>
      <c r="AM38" s="2492"/>
      <c r="AN38" s="2492"/>
      <c r="AO38" s="2492"/>
      <c r="AP38" s="2492"/>
      <c r="AQ38" s="2492"/>
      <c r="AR38" s="2492"/>
      <c r="AS38" s="2492"/>
      <c r="AT38" s="2492"/>
      <c r="AU38" s="2492"/>
      <c r="AV38" s="2492"/>
      <c r="AW38" s="2492"/>
      <c r="AX38" s="2492"/>
      <c r="AY38" s="2492"/>
      <c r="AZ38" s="2492"/>
      <c r="BA38" s="2492"/>
      <c r="BB38" s="2492"/>
      <c r="BC38" s="2492"/>
      <c r="BD38" s="2492"/>
      <c r="BE38" s="2492"/>
      <c r="BF38" s="2492"/>
      <c r="BG38" s="2492"/>
      <c r="BH38" s="2492"/>
      <c r="BI38" s="2492"/>
      <c r="BJ38" s="2492"/>
      <c r="BK38" s="2492"/>
      <c r="BL38" s="2492"/>
      <c r="BM38" s="2492"/>
      <c r="BN38" s="2492"/>
      <c r="BO38" s="2492"/>
      <c r="BP38" s="2492"/>
      <c r="BQ38" s="2492"/>
      <c r="BR38" s="2492"/>
    </row>
    <row r="39" spans="1:70" s="660" customFormat="1" ht="8.25" customHeight="1">
      <c r="A39" s="661"/>
      <c r="B39" s="661"/>
      <c r="C39" s="2492"/>
      <c r="D39" s="2492"/>
      <c r="E39" s="2492"/>
      <c r="F39" s="2492"/>
      <c r="G39" s="2492"/>
      <c r="H39" s="2492"/>
      <c r="I39" s="2492"/>
      <c r="J39" s="2492"/>
      <c r="K39" s="2492"/>
      <c r="L39" s="2492"/>
      <c r="M39" s="2492"/>
      <c r="N39" s="2492"/>
      <c r="O39" s="2492"/>
      <c r="P39" s="2492"/>
      <c r="Q39" s="2492"/>
      <c r="R39" s="2492"/>
      <c r="S39" s="2492"/>
      <c r="T39" s="2492"/>
      <c r="U39" s="2492"/>
      <c r="V39" s="2492"/>
      <c r="W39" s="2492"/>
      <c r="X39" s="2492"/>
      <c r="Y39" s="2492"/>
      <c r="Z39" s="2492"/>
      <c r="AA39" s="2492"/>
      <c r="AB39" s="2492"/>
      <c r="AC39" s="2492"/>
      <c r="AD39" s="2492"/>
      <c r="AE39" s="2492"/>
      <c r="AF39" s="2492"/>
      <c r="AG39" s="2492"/>
      <c r="AH39" s="2492"/>
      <c r="AI39" s="2492"/>
      <c r="AJ39" s="2492"/>
      <c r="AK39" s="2492"/>
      <c r="AL39" s="2492"/>
      <c r="AM39" s="2492"/>
      <c r="AN39" s="2492"/>
      <c r="AO39" s="2492"/>
      <c r="AP39" s="2492"/>
      <c r="AQ39" s="2492"/>
      <c r="AR39" s="2492"/>
      <c r="AS39" s="2492"/>
      <c r="AT39" s="2492"/>
      <c r="AU39" s="2492"/>
      <c r="AV39" s="2492"/>
      <c r="AW39" s="2492"/>
      <c r="AX39" s="2492"/>
      <c r="AY39" s="2492"/>
      <c r="AZ39" s="2492"/>
      <c r="BA39" s="2492"/>
      <c r="BB39" s="2492"/>
      <c r="BC39" s="2492"/>
      <c r="BD39" s="2492"/>
      <c r="BE39" s="2492"/>
      <c r="BF39" s="2492"/>
      <c r="BG39" s="2492"/>
      <c r="BH39" s="2492"/>
      <c r="BI39" s="2492"/>
      <c r="BJ39" s="2492"/>
      <c r="BK39" s="2492"/>
      <c r="BL39" s="2492"/>
      <c r="BM39" s="2492"/>
      <c r="BN39" s="2492"/>
      <c r="BO39" s="2492"/>
      <c r="BP39" s="2492"/>
      <c r="BQ39" s="2492"/>
      <c r="BR39" s="2492"/>
    </row>
    <row r="40" spans="1:70" s="660" customFormat="1" ht="8.25" customHeight="1">
      <c r="A40" s="661"/>
      <c r="B40" s="661"/>
      <c r="C40" s="2492"/>
      <c r="D40" s="2492"/>
      <c r="E40" s="2492"/>
      <c r="F40" s="2492"/>
      <c r="G40" s="2492"/>
      <c r="H40" s="2492"/>
      <c r="I40" s="2492"/>
      <c r="J40" s="2492"/>
      <c r="K40" s="2492"/>
      <c r="L40" s="2492"/>
      <c r="M40" s="2492"/>
      <c r="N40" s="2492"/>
      <c r="O40" s="2492"/>
      <c r="P40" s="2492"/>
      <c r="Q40" s="2492"/>
      <c r="R40" s="2492"/>
      <c r="S40" s="2492"/>
      <c r="T40" s="2492"/>
      <c r="U40" s="2492"/>
      <c r="V40" s="2492"/>
      <c r="W40" s="2492"/>
      <c r="X40" s="2492"/>
      <c r="Y40" s="2492"/>
      <c r="Z40" s="2492"/>
      <c r="AA40" s="2492"/>
      <c r="AB40" s="2492"/>
      <c r="AC40" s="2492"/>
      <c r="AD40" s="2492"/>
      <c r="AE40" s="2492"/>
      <c r="AF40" s="2492"/>
      <c r="AG40" s="2492"/>
      <c r="AH40" s="2492"/>
      <c r="AI40" s="2492"/>
      <c r="AJ40" s="2492"/>
      <c r="AK40" s="2492"/>
      <c r="AL40" s="2492"/>
      <c r="AM40" s="2492"/>
      <c r="AN40" s="2492"/>
      <c r="AO40" s="2492"/>
      <c r="AP40" s="2492"/>
      <c r="AQ40" s="2492"/>
      <c r="AR40" s="2492"/>
      <c r="AS40" s="2492"/>
      <c r="AT40" s="2492"/>
      <c r="AU40" s="2492"/>
      <c r="AV40" s="2492"/>
      <c r="AW40" s="2492"/>
      <c r="AX40" s="2492"/>
      <c r="AY40" s="2492"/>
      <c r="AZ40" s="2492"/>
      <c r="BA40" s="2492"/>
      <c r="BB40" s="2492"/>
      <c r="BC40" s="2492"/>
      <c r="BD40" s="2492"/>
      <c r="BE40" s="2492"/>
      <c r="BF40" s="2492"/>
      <c r="BG40" s="2492"/>
      <c r="BH40" s="2492"/>
      <c r="BI40" s="2492"/>
      <c r="BJ40" s="2492"/>
      <c r="BK40" s="2492"/>
      <c r="BL40" s="2492"/>
      <c r="BM40" s="2492"/>
      <c r="BN40" s="2492"/>
      <c r="BO40" s="2492"/>
      <c r="BP40" s="2492"/>
      <c r="BQ40" s="2492"/>
      <c r="BR40" s="2492"/>
    </row>
    <row r="41" spans="1:70" s="660" customFormat="1" ht="8.25" customHeight="1">
      <c r="A41" s="661"/>
      <c r="B41" s="661"/>
      <c r="C41" s="2492"/>
      <c r="D41" s="2492"/>
      <c r="E41" s="2492"/>
      <c r="F41" s="2492"/>
      <c r="G41" s="2492"/>
      <c r="H41" s="2492"/>
      <c r="I41" s="2492"/>
      <c r="J41" s="2492"/>
      <c r="K41" s="2492"/>
      <c r="L41" s="2492"/>
      <c r="M41" s="2492"/>
      <c r="N41" s="2492"/>
      <c r="O41" s="2492"/>
      <c r="P41" s="2492"/>
      <c r="Q41" s="2492"/>
      <c r="R41" s="2492"/>
      <c r="S41" s="2492"/>
      <c r="T41" s="2492"/>
      <c r="U41" s="2492"/>
      <c r="V41" s="2492"/>
      <c r="W41" s="2492"/>
      <c r="X41" s="2492"/>
      <c r="Y41" s="2492"/>
      <c r="Z41" s="2492"/>
      <c r="AA41" s="2492"/>
      <c r="AB41" s="2492"/>
      <c r="AC41" s="2492"/>
      <c r="AD41" s="2492"/>
      <c r="AE41" s="2492"/>
      <c r="AF41" s="2492"/>
      <c r="AG41" s="2492"/>
      <c r="AH41" s="2492"/>
      <c r="AI41" s="2492"/>
      <c r="AJ41" s="2492"/>
      <c r="AK41" s="2492"/>
      <c r="AL41" s="2492"/>
      <c r="AM41" s="2492"/>
      <c r="AN41" s="2492"/>
      <c r="AO41" s="2492"/>
      <c r="AP41" s="2492"/>
      <c r="AQ41" s="2492"/>
      <c r="AR41" s="2492"/>
      <c r="AS41" s="2492"/>
      <c r="AT41" s="2492"/>
      <c r="AU41" s="2492"/>
      <c r="AV41" s="2492"/>
      <c r="AW41" s="2492"/>
      <c r="AX41" s="2492"/>
      <c r="AY41" s="2492"/>
      <c r="AZ41" s="2492"/>
      <c r="BA41" s="2492"/>
      <c r="BB41" s="2492"/>
      <c r="BC41" s="2492"/>
      <c r="BD41" s="2492"/>
      <c r="BE41" s="2492"/>
      <c r="BF41" s="2492"/>
      <c r="BG41" s="2492"/>
      <c r="BH41" s="2492"/>
      <c r="BI41" s="2492"/>
      <c r="BJ41" s="2492"/>
      <c r="BK41" s="2492"/>
      <c r="BL41" s="2492"/>
      <c r="BM41" s="2492"/>
      <c r="BN41" s="2492"/>
      <c r="BO41" s="2492"/>
      <c r="BP41" s="2492"/>
      <c r="BQ41" s="2492"/>
      <c r="BR41" s="2492"/>
    </row>
    <row r="42" spans="1:70" s="660" customFormat="1" ht="8.25" customHeight="1">
      <c r="A42" s="661"/>
      <c r="B42" s="661"/>
      <c r="C42" s="2492"/>
      <c r="D42" s="2492"/>
      <c r="E42" s="2492"/>
      <c r="F42" s="2492"/>
      <c r="G42" s="2492"/>
      <c r="H42" s="2492"/>
      <c r="I42" s="2492"/>
      <c r="J42" s="2492"/>
      <c r="K42" s="2492"/>
      <c r="L42" s="2492"/>
      <c r="M42" s="2492"/>
      <c r="N42" s="2492"/>
      <c r="O42" s="2492"/>
      <c r="P42" s="2492"/>
      <c r="Q42" s="2492"/>
      <c r="R42" s="2492"/>
      <c r="S42" s="2492"/>
      <c r="T42" s="2492"/>
      <c r="U42" s="2492"/>
      <c r="V42" s="2492"/>
      <c r="W42" s="2492"/>
      <c r="X42" s="2492"/>
      <c r="Y42" s="2492"/>
      <c r="Z42" s="2492"/>
      <c r="AA42" s="2492"/>
      <c r="AB42" s="2492"/>
      <c r="AC42" s="2492"/>
      <c r="AD42" s="2492"/>
      <c r="AE42" s="2492"/>
      <c r="AF42" s="2492"/>
      <c r="AG42" s="2492"/>
      <c r="AH42" s="2492"/>
      <c r="AI42" s="2492"/>
      <c r="AJ42" s="2492"/>
      <c r="AK42" s="2492"/>
      <c r="AL42" s="2492"/>
      <c r="AM42" s="2492"/>
      <c r="AN42" s="2492"/>
      <c r="AO42" s="2492"/>
      <c r="AP42" s="2492"/>
      <c r="AQ42" s="2492"/>
      <c r="AR42" s="2492"/>
      <c r="AS42" s="2492"/>
      <c r="AT42" s="2492"/>
      <c r="AU42" s="2492"/>
      <c r="AV42" s="2492"/>
      <c r="AW42" s="2492"/>
      <c r="AX42" s="2492"/>
      <c r="AY42" s="2492"/>
      <c r="AZ42" s="2492"/>
      <c r="BA42" s="2492"/>
      <c r="BB42" s="2492"/>
      <c r="BC42" s="2492"/>
      <c r="BD42" s="2492"/>
      <c r="BE42" s="2492"/>
      <c r="BF42" s="2492"/>
      <c r="BG42" s="2492"/>
      <c r="BH42" s="2492"/>
      <c r="BI42" s="2492"/>
      <c r="BJ42" s="2492"/>
      <c r="BK42" s="2492"/>
      <c r="BL42" s="2492"/>
      <c r="BM42" s="2492"/>
      <c r="BN42" s="2492"/>
      <c r="BO42" s="2492"/>
      <c r="BP42" s="2492"/>
      <c r="BQ42" s="2492"/>
      <c r="BR42" s="2492"/>
    </row>
    <row r="43" spans="1:70" s="660" customFormat="1" ht="8.25" customHeight="1">
      <c r="A43" s="661"/>
      <c r="B43" s="661"/>
      <c r="C43" s="661"/>
      <c r="D43" s="661"/>
      <c r="E43" s="661"/>
      <c r="F43" s="661"/>
      <c r="G43" s="661"/>
      <c r="H43" s="661"/>
      <c r="I43" s="661"/>
      <c r="J43" s="661"/>
      <c r="K43" s="661"/>
      <c r="L43" s="661"/>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c r="AK43" s="661"/>
      <c r="AL43" s="661"/>
      <c r="AM43" s="661"/>
      <c r="AN43" s="661"/>
      <c r="AO43" s="661"/>
      <c r="AP43" s="661"/>
      <c r="AQ43" s="661"/>
      <c r="AR43" s="661"/>
      <c r="AS43" s="661"/>
      <c r="AT43" s="661"/>
      <c r="AU43" s="661"/>
      <c r="AV43" s="661"/>
      <c r="AW43" s="661"/>
      <c r="AX43" s="661"/>
      <c r="AY43" s="661"/>
      <c r="AZ43" s="661"/>
      <c r="BA43" s="661"/>
      <c r="BB43" s="661"/>
      <c r="BC43" s="661"/>
      <c r="BD43" s="661"/>
      <c r="BE43" s="661"/>
      <c r="BF43" s="661"/>
      <c r="BG43" s="661"/>
      <c r="BH43" s="661"/>
      <c r="BI43" s="661"/>
      <c r="BJ43" s="661"/>
      <c r="BK43" s="661"/>
      <c r="BL43" s="661"/>
      <c r="BM43" s="661"/>
      <c r="BN43" s="661"/>
      <c r="BO43" s="661"/>
      <c r="BP43" s="661"/>
      <c r="BQ43" s="661"/>
      <c r="BR43" s="661"/>
    </row>
    <row r="44" spans="1:70" s="660" customFormat="1" ht="8.25" customHeight="1">
      <c r="A44" s="2484" t="s">
        <v>146</v>
      </c>
      <c r="B44" s="2484"/>
      <c r="C44" s="2485" t="s">
        <v>5578</v>
      </c>
      <c r="D44" s="2485"/>
      <c r="E44" s="2485"/>
      <c r="F44" s="2485"/>
      <c r="G44" s="2485"/>
      <c r="H44" s="2485"/>
      <c r="I44" s="2485"/>
      <c r="J44" s="2485"/>
      <c r="K44" s="2485"/>
      <c r="L44" s="2485"/>
      <c r="M44" s="2485"/>
      <c r="N44" s="2485"/>
      <c r="O44" s="2485"/>
      <c r="P44" s="2485"/>
      <c r="Q44" s="2485"/>
      <c r="R44" s="2485"/>
      <c r="S44" s="2485"/>
      <c r="T44" s="2485"/>
      <c r="U44" s="2485"/>
      <c r="V44" s="2485"/>
      <c r="W44" s="2485"/>
      <c r="X44" s="2485"/>
      <c r="Y44" s="2485"/>
      <c r="Z44" s="2485"/>
      <c r="AA44" s="2485"/>
      <c r="AB44" s="2485"/>
      <c r="AC44" s="2485"/>
      <c r="AD44" s="2485"/>
      <c r="AE44" s="2485"/>
      <c r="AF44" s="2485"/>
      <c r="AG44" s="2485"/>
      <c r="AH44" s="2485"/>
      <c r="AI44" s="2485"/>
      <c r="AJ44" s="2485"/>
      <c r="AK44" s="2485"/>
      <c r="AL44" s="2485"/>
      <c r="AM44" s="2485"/>
      <c r="AN44" s="2485"/>
      <c r="AO44" s="2485"/>
      <c r="AP44" s="2485"/>
      <c r="AQ44" s="2485"/>
      <c r="AR44" s="2485"/>
      <c r="AS44" s="2485"/>
      <c r="AT44" s="2485"/>
      <c r="AU44" s="2485"/>
      <c r="AV44" s="2485"/>
      <c r="AW44" s="2485"/>
      <c r="AX44" s="2485"/>
      <c r="AY44" s="2485"/>
      <c r="AZ44" s="2485"/>
      <c r="BA44" s="2485"/>
      <c r="BB44" s="2485"/>
      <c r="BC44" s="2485"/>
      <c r="BD44" s="2485"/>
      <c r="BE44" s="2485"/>
      <c r="BF44" s="2485"/>
      <c r="BG44" s="2485"/>
      <c r="BH44" s="2485"/>
      <c r="BI44" s="2485"/>
      <c r="BJ44" s="2485"/>
      <c r="BK44" s="2485"/>
      <c r="BL44" s="2485"/>
      <c r="BM44" s="2485"/>
      <c r="BN44" s="2485"/>
      <c r="BO44" s="2485"/>
      <c r="BP44" s="2485"/>
      <c r="BQ44" s="2485"/>
      <c r="BR44" s="2485"/>
    </row>
    <row r="45" spans="1:70" s="660" customFormat="1" ht="8.25" customHeight="1">
      <c r="A45" s="2484"/>
      <c r="B45" s="2484"/>
      <c r="C45" s="2485"/>
      <c r="D45" s="2485"/>
      <c r="E45" s="2485"/>
      <c r="F45" s="2485"/>
      <c r="G45" s="2485"/>
      <c r="H45" s="2485"/>
      <c r="I45" s="2485"/>
      <c r="J45" s="2485"/>
      <c r="K45" s="2485"/>
      <c r="L45" s="2485"/>
      <c r="M45" s="2485"/>
      <c r="N45" s="2485"/>
      <c r="O45" s="2485"/>
      <c r="P45" s="2485"/>
      <c r="Q45" s="2485"/>
      <c r="R45" s="2485"/>
      <c r="S45" s="2485"/>
      <c r="T45" s="2485"/>
      <c r="U45" s="2485"/>
      <c r="V45" s="2485"/>
      <c r="W45" s="2485"/>
      <c r="X45" s="2485"/>
      <c r="Y45" s="2485"/>
      <c r="Z45" s="2485"/>
      <c r="AA45" s="2485"/>
      <c r="AB45" s="2485"/>
      <c r="AC45" s="2485"/>
      <c r="AD45" s="2485"/>
      <c r="AE45" s="2485"/>
      <c r="AF45" s="2485"/>
      <c r="AG45" s="2485"/>
      <c r="AH45" s="2485"/>
      <c r="AI45" s="2485"/>
      <c r="AJ45" s="2485"/>
      <c r="AK45" s="2485"/>
      <c r="AL45" s="2485"/>
      <c r="AM45" s="2485"/>
      <c r="AN45" s="2485"/>
      <c r="AO45" s="2485"/>
      <c r="AP45" s="2485"/>
      <c r="AQ45" s="2485"/>
      <c r="AR45" s="2485"/>
      <c r="AS45" s="2485"/>
      <c r="AT45" s="2485"/>
      <c r="AU45" s="2485"/>
      <c r="AV45" s="2485"/>
      <c r="AW45" s="2485"/>
      <c r="AX45" s="2485"/>
      <c r="AY45" s="2485"/>
      <c r="AZ45" s="2485"/>
      <c r="BA45" s="2485"/>
      <c r="BB45" s="2485"/>
      <c r="BC45" s="2485"/>
      <c r="BD45" s="2485"/>
      <c r="BE45" s="2485"/>
      <c r="BF45" s="2485"/>
      <c r="BG45" s="2485"/>
      <c r="BH45" s="2485"/>
      <c r="BI45" s="2485"/>
      <c r="BJ45" s="2485"/>
      <c r="BK45" s="2485"/>
      <c r="BL45" s="2485"/>
      <c r="BM45" s="2485"/>
      <c r="BN45" s="2485"/>
      <c r="BO45" s="2485"/>
      <c r="BP45" s="2485"/>
      <c r="BQ45" s="2485"/>
      <c r="BR45" s="2485"/>
    </row>
    <row r="46" spans="1:70" s="660" customFormat="1" ht="8.25" customHeight="1">
      <c r="A46" s="662"/>
      <c r="B46" s="662"/>
      <c r="C46" s="663"/>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5"/>
    </row>
    <row r="47" spans="1:70" s="660" customFormat="1" ht="8.25" customHeight="1">
      <c r="A47" s="662"/>
      <c r="B47" s="662"/>
      <c r="C47" s="2493" t="s">
        <v>5579</v>
      </c>
      <c r="D47" s="2494"/>
      <c r="E47" s="2494"/>
      <c r="F47" s="2494"/>
      <c r="G47" s="2494"/>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4"/>
      <c r="AK47" s="2494"/>
      <c r="AL47" s="2494"/>
      <c r="AM47" s="2494"/>
      <c r="AN47" s="2494"/>
      <c r="AO47" s="2494"/>
      <c r="AP47" s="2494"/>
      <c r="AQ47" s="2494"/>
      <c r="AR47" s="2494"/>
      <c r="AS47" s="2494"/>
      <c r="AT47" s="2494"/>
      <c r="AU47" s="2494"/>
      <c r="AV47" s="2494"/>
      <c r="AW47" s="2494"/>
      <c r="AX47" s="2494"/>
      <c r="AY47" s="2494"/>
      <c r="AZ47" s="2494"/>
      <c r="BA47" s="2494"/>
      <c r="BB47" s="2494"/>
      <c r="BC47" s="2494"/>
      <c r="BD47" s="2494"/>
      <c r="BE47" s="2494"/>
      <c r="BF47" s="2494"/>
      <c r="BG47" s="2494"/>
      <c r="BH47" s="2494"/>
      <c r="BI47" s="2494"/>
      <c r="BJ47" s="2494"/>
      <c r="BK47" s="2494"/>
      <c r="BL47" s="2494"/>
      <c r="BM47" s="2494"/>
      <c r="BN47" s="2494"/>
      <c r="BO47" s="2494"/>
      <c r="BP47" s="2494"/>
      <c r="BQ47" s="2494"/>
      <c r="BR47" s="666"/>
    </row>
    <row r="48" spans="1:70" s="660" customFormat="1" ht="8.25" customHeight="1">
      <c r="A48" s="662"/>
      <c r="B48" s="662"/>
      <c r="C48" s="2493"/>
      <c r="D48" s="2494"/>
      <c r="E48" s="2494"/>
      <c r="F48" s="2494"/>
      <c r="G48" s="2494"/>
      <c r="H48" s="2494"/>
      <c r="I48" s="2494"/>
      <c r="J48" s="2494"/>
      <c r="K48" s="2494"/>
      <c r="L48" s="2494"/>
      <c r="M48" s="2494"/>
      <c r="N48" s="2494"/>
      <c r="O48" s="2494"/>
      <c r="P48" s="2494"/>
      <c r="Q48" s="2494"/>
      <c r="R48" s="2494"/>
      <c r="S48" s="2494"/>
      <c r="T48" s="2494"/>
      <c r="U48" s="2494"/>
      <c r="V48" s="2494"/>
      <c r="W48" s="2494"/>
      <c r="X48" s="2494"/>
      <c r="Y48" s="2494"/>
      <c r="Z48" s="2494"/>
      <c r="AA48" s="2494"/>
      <c r="AB48" s="2494"/>
      <c r="AC48" s="2494"/>
      <c r="AD48" s="2494"/>
      <c r="AE48" s="2494"/>
      <c r="AF48" s="2494"/>
      <c r="AG48" s="2494"/>
      <c r="AH48" s="2494"/>
      <c r="AI48" s="2494"/>
      <c r="AJ48" s="2494"/>
      <c r="AK48" s="2494"/>
      <c r="AL48" s="2494"/>
      <c r="AM48" s="2494"/>
      <c r="AN48" s="2494"/>
      <c r="AO48" s="2494"/>
      <c r="AP48" s="2494"/>
      <c r="AQ48" s="2494"/>
      <c r="AR48" s="2494"/>
      <c r="AS48" s="2494"/>
      <c r="AT48" s="2494"/>
      <c r="AU48" s="2494"/>
      <c r="AV48" s="2494"/>
      <c r="AW48" s="2494"/>
      <c r="AX48" s="2494"/>
      <c r="AY48" s="2494"/>
      <c r="AZ48" s="2494"/>
      <c r="BA48" s="2494"/>
      <c r="BB48" s="2494"/>
      <c r="BC48" s="2494"/>
      <c r="BD48" s="2494"/>
      <c r="BE48" s="2494"/>
      <c r="BF48" s="2494"/>
      <c r="BG48" s="2494"/>
      <c r="BH48" s="2494"/>
      <c r="BI48" s="2494"/>
      <c r="BJ48" s="2494"/>
      <c r="BK48" s="2494"/>
      <c r="BL48" s="2494"/>
      <c r="BM48" s="2494"/>
      <c r="BN48" s="2494"/>
      <c r="BO48" s="2494"/>
      <c r="BP48" s="2494"/>
      <c r="BQ48" s="2494"/>
      <c r="BR48" s="666"/>
    </row>
    <row r="49" spans="1:70" s="660" customFormat="1" ht="8.25" customHeight="1">
      <c r="A49" s="662"/>
      <c r="B49" s="662"/>
      <c r="C49" s="2493"/>
      <c r="D49" s="2494"/>
      <c r="E49" s="2494"/>
      <c r="F49" s="2494"/>
      <c r="G49" s="2494"/>
      <c r="H49" s="2494"/>
      <c r="I49" s="2494"/>
      <c r="J49" s="2494"/>
      <c r="K49" s="2494"/>
      <c r="L49" s="2494"/>
      <c r="M49" s="2494"/>
      <c r="N49" s="2494"/>
      <c r="O49" s="2494"/>
      <c r="P49" s="2494"/>
      <c r="Q49" s="2494"/>
      <c r="R49" s="2494"/>
      <c r="S49" s="2494"/>
      <c r="T49" s="2494"/>
      <c r="U49" s="2494"/>
      <c r="V49" s="2494"/>
      <c r="W49" s="2494"/>
      <c r="X49" s="2494"/>
      <c r="Y49" s="2494"/>
      <c r="Z49" s="2494"/>
      <c r="AA49" s="2494"/>
      <c r="AB49" s="2494"/>
      <c r="AC49" s="2494"/>
      <c r="AD49" s="2494"/>
      <c r="AE49" s="2494"/>
      <c r="AF49" s="2494"/>
      <c r="AG49" s="2494"/>
      <c r="AH49" s="2494"/>
      <c r="AI49" s="2494"/>
      <c r="AJ49" s="2494"/>
      <c r="AK49" s="2494"/>
      <c r="AL49" s="2494"/>
      <c r="AM49" s="2494"/>
      <c r="AN49" s="2494"/>
      <c r="AO49" s="2494"/>
      <c r="AP49" s="2494"/>
      <c r="AQ49" s="2494"/>
      <c r="AR49" s="2494"/>
      <c r="AS49" s="2494"/>
      <c r="AT49" s="2494"/>
      <c r="AU49" s="2494"/>
      <c r="AV49" s="2494"/>
      <c r="AW49" s="2494"/>
      <c r="AX49" s="2494"/>
      <c r="AY49" s="2494"/>
      <c r="AZ49" s="2494"/>
      <c r="BA49" s="2494"/>
      <c r="BB49" s="2494"/>
      <c r="BC49" s="2494"/>
      <c r="BD49" s="2494"/>
      <c r="BE49" s="2494"/>
      <c r="BF49" s="2494"/>
      <c r="BG49" s="2494"/>
      <c r="BH49" s="2494"/>
      <c r="BI49" s="2494"/>
      <c r="BJ49" s="2494"/>
      <c r="BK49" s="2494"/>
      <c r="BL49" s="2494"/>
      <c r="BM49" s="2494"/>
      <c r="BN49" s="2494"/>
      <c r="BO49" s="2494"/>
      <c r="BP49" s="2494"/>
      <c r="BQ49" s="2494"/>
      <c r="BR49" s="666"/>
    </row>
    <row r="50" spans="1:70" s="660" customFormat="1" ht="8.25" customHeight="1">
      <c r="A50" s="662"/>
      <c r="B50" s="662"/>
      <c r="C50" s="2495"/>
      <c r="D50" s="2484"/>
      <c r="E50" s="2496" t="s">
        <v>5580</v>
      </c>
      <c r="F50" s="2496"/>
      <c r="G50" s="2496"/>
      <c r="H50" s="2496"/>
      <c r="I50" s="2496"/>
      <c r="J50" s="2496"/>
      <c r="K50" s="2496"/>
      <c r="L50" s="2496"/>
      <c r="M50" s="2496"/>
      <c r="N50" s="2496"/>
      <c r="O50" s="2496"/>
      <c r="P50" s="2496"/>
      <c r="Q50" s="2496"/>
      <c r="R50" s="2496"/>
      <c r="S50" s="2496"/>
      <c r="T50" s="2496"/>
      <c r="U50" s="2496"/>
      <c r="V50" s="2496"/>
      <c r="W50" s="2496"/>
      <c r="X50" s="2496"/>
      <c r="Y50" s="2496"/>
      <c r="Z50" s="2496"/>
      <c r="AA50" s="2496"/>
      <c r="AB50" s="2496"/>
      <c r="AC50" s="2496"/>
      <c r="AD50" s="2496"/>
      <c r="AE50" s="2496"/>
      <c r="AF50" s="2496"/>
      <c r="AG50" s="2496"/>
      <c r="AH50" s="2496"/>
      <c r="AI50" s="2496"/>
      <c r="AJ50" s="2496"/>
      <c r="AK50" s="2496"/>
      <c r="AL50" s="2496"/>
      <c r="AM50" s="2496"/>
      <c r="AN50" s="2496"/>
      <c r="AO50" s="2496"/>
      <c r="AP50" s="2496"/>
      <c r="AQ50" s="2496"/>
      <c r="AR50" s="2496"/>
      <c r="AS50" s="2496"/>
      <c r="AT50" s="2496"/>
      <c r="AU50" s="2496"/>
      <c r="AV50" s="2496"/>
      <c r="AW50" s="2496"/>
      <c r="AX50" s="2496"/>
      <c r="AY50" s="2496"/>
      <c r="AZ50" s="2496"/>
      <c r="BA50" s="2496"/>
      <c r="BB50" s="2496"/>
      <c r="BC50" s="2496"/>
      <c r="BD50" s="2496"/>
      <c r="BE50" s="2496"/>
      <c r="BF50" s="2496"/>
      <c r="BG50" s="2496"/>
      <c r="BH50" s="2496"/>
      <c r="BI50" s="2496"/>
      <c r="BJ50" s="2496"/>
      <c r="BK50" s="2496"/>
      <c r="BL50" s="2496"/>
      <c r="BM50" s="2496"/>
      <c r="BN50" s="2496"/>
      <c r="BO50" s="2496"/>
      <c r="BP50" s="2496"/>
      <c r="BQ50" s="2496"/>
      <c r="BR50" s="666"/>
    </row>
    <row r="51" spans="1:70" s="660" customFormat="1" ht="8.25" customHeight="1">
      <c r="A51" s="662"/>
      <c r="B51" s="662"/>
      <c r="C51" s="2495"/>
      <c r="D51" s="2484"/>
      <c r="E51" s="2496"/>
      <c r="F51" s="2496"/>
      <c r="G51" s="2496"/>
      <c r="H51" s="2496"/>
      <c r="I51" s="2496"/>
      <c r="J51" s="2496"/>
      <c r="K51" s="2496"/>
      <c r="L51" s="2496"/>
      <c r="M51" s="2496"/>
      <c r="N51" s="2496"/>
      <c r="O51" s="2496"/>
      <c r="P51" s="2496"/>
      <c r="Q51" s="2496"/>
      <c r="R51" s="2496"/>
      <c r="S51" s="2496"/>
      <c r="T51" s="2496"/>
      <c r="U51" s="2496"/>
      <c r="V51" s="2496"/>
      <c r="W51" s="2496"/>
      <c r="X51" s="2496"/>
      <c r="Y51" s="2496"/>
      <c r="Z51" s="2496"/>
      <c r="AA51" s="2496"/>
      <c r="AB51" s="2496"/>
      <c r="AC51" s="2496"/>
      <c r="AD51" s="2496"/>
      <c r="AE51" s="2496"/>
      <c r="AF51" s="2496"/>
      <c r="AG51" s="2496"/>
      <c r="AH51" s="2496"/>
      <c r="AI51" s="2496"/>
      <c r="AJ51" s="2496"/>
      <c r="AK51" s="2496"/>
      <c r="AL51" s="2496"/>
      <c r="AM51" s="2496"/>
      <c r="AN51" s="2496"/>
      <c r="AO51" s="2496"/>
      <c r="AP51" s="2496"/>
      <c r="AQ51" s="2496"/>
      <c r="AR51" s="2496"/>
      <c r="AS51" s="2496"/>
      <c r="AT51" s="2496"/>
      <c r="AU51" s="2496"/>
      <c r="AV51" s="2496"/>
      <c r="AW51" s="2496"/>
      <c r="AX51" s="2496"/>
      <c r="AY51" s="2496"/>
      <c r="AZ51" s="2496"/>
      <c r="BA51" s="2496"/>
      <c r="BB51" s="2496"/>
      <c r="BC51" s="2496"/>
      <c r="BD51" s="2496"/>
      <c r="BE51" s="2496"/>
      <c r="BF51" s="2496"/>
      <c r="BG51" s="2496"/>
      <c r="BH51" s="2496"/>
      <c r="BI51" s="2496"/>
      <c r="BJ51" s="2496"/>
      <c r="BK51" s="2496"/>
      <c r="BL51" s="2496"/>
      <c r="BM51" s="2496"/>
      <c r="BN51" s="2496"/>
      <c r="BO51" s="2496"/>
      <c r="BP51" s="2496"/>
      <c r="BQ51" s="2496"/>
      <c r="BR51" s="666"/>
    </row>
    <row r="52" spans="1:70" s="660" customFormat="1" ht="8.25" customHeight="1">
      <c r="A52" s="661"/>
      <c r="B52" s="661"/>
      <c r="C52" s="2493" t="s">
        <v>5581</v>
      </c>
      <c r="D52" s="2494"/>
      <c r="E52" s="2494"/>
      <c r="F52" s="2494"/>
      <c r="G52" s="2494"/>
      <c r="H52" s="2494"/>
      <c r="I52" s="2494"/>
      <c r="J52" s="2494"/>
      <c r="K52" s="2494"/>
      <c r="L52" s="2494"/>
      <c r="M52" s="2494"/>
      <c r="N52" s="2494"/>
      <c r="O52" s="2494"/>
      <c r="P52" s="2494"/>
      <c r="Q52" s="2494"/>
      <c r="R52" s="2494"/>
      <c r="S52" s="2494"/>
      <c r="T52" s="2494"/>
      <c r="U52" s="2494"/>
      <c r="V52" s="2494"/>
      <c r="W52" s="2494"/>
      <c r="X52" s="2494"/>
      <c r="Y52" s="2494"/>
      <c r="Z52" s="2494"/>
      <c r="AA52" s="2494"/>
      <c r="AB52" s="2494"/>
      <c r="AC52" s="2494"/>
      <c r="AD52" s="2494"/>
      <c r="AE52" s="2494"/>
      <c r="AF52" s="2494"/>
      <c r="AG52" s="2494"/>
      <c r="AH52" s="2494"/>
      <c r="AI52" s="2494"/>
      <c r="AJ52" s="2494"/>
      <c r="AK52" s="2494"/>
      <c r="AL52" s="2494"/>
      <c r="AM52" s="2494"/>
      <c r="AN52" s="2494"/>
      <c r="AO52" s="2494"/>
      <c r="AP52" s="2494"/>
      <c r="AQ52" s="2494"/>
      <c r="AR52" s="2494"/>
      <c r="AS52" s="2494"/>
      <c r="AT52" s="2494"/>
      <c r="AU52" s="2494"/>
      <c r="AV52" s="2494"/>
      <c r="AW52" s="2494"/>
      <c r="AX52" s="2494"/>
      <c r="AY52" s="2494"/>
      <c r="AZ52" s="2494"/>
      <c r="BA52" s="2494"/>
      <c r="BB52" s="2494"/>
      <c r="BC52" s="2494"/>
      <c r="BD52" s="2494"/>
      <c r="BE52" s="2494"/>
      <c r="BF52" s="2494"/>
      <c r="BG52" s="2494"/>
      <c r="BH52" s="2494"/>
      <c r="BI52" s="2494"/>
      <c r="BJ52" s="2494"/>
      <c r="BK52" s="2494"/>
      <c r="BL52" s="2494"/>
      <c r="BM52" s="2494"/>
      <c r="BN52" s="2494"/>
      <c r="BO52" s="2494"/>
      <c r="BP52" s="2494"/>
      <c r="BQ52" s="2494"/>
      <c r="BR52" s="2497"/>
    </row>
    <row r="53" spans="1:70" s="660" customFormat="1" ht="8.25" customHeight="1">
      <c r="A53" s="661"/>
      <c r="B53" s="661"/>
      <c r="C53" s="2493"/>
      <c r="D53" s="2494"/>
      <c r="E53" s="2494"/>
      <c r="F53" s="2494"/>
      <c r="G53" s="2494"/>
      <c r="H53" s="2494"/>
      <c r="I53" s="2494"/>
      <c r="J53" s="2494"/>
      <c r="K53" s="2494"/>
      <c r="L53" s="2494"/>
      <c r="M53" s="2494"/>
      <c r="N53" s="2494"/>
      <c r="O53" s="2494"/>
      <c r="P53" s="2494"/>
      <c r="Q53" s="2494"/>
      <c r="R53" s="2494"/>
      <c r="S53" s="2494"/>
      <c r="T53" s="2494"/>
      <c r="U53" s="2494"/>
      <c r="V53" s="2494"/>
      <c r="W53" s="2494"/>
      <c r="X53" s="2494"/>
      <c r="Y53" s="2494"/>
      <c r="Z53" s="2494"/>
      <c r="AA53" s="2494"/>
      <c r="AB53" s="2494"/>
      <c r="AC53" s="2494"/>
      <c r="AD53" s="2494"/>
      <c r="AE53" s="2494"/>
      <c r="AF53" s="2494"/>
      <c r="AG53" s="2494"/>
      <c r="AH53" s="2494"/>
      <c r="AI53" s="2494"/>
      <c r="AJ53" s="2494"/>
      <c r="AK53" s="2494"/>
      <c r="AL53" s="2494"/>
      <c r="AM53" s="2494"/>
      <c r="AN53" s="2494"/>
      <c r="AO53" s="2494"/>
      <c r="AP53" s="2494"/>
      <c r="AQ53" s="2494"/>
      <c r="AR53" s="2494"/>
      <c r="AS53" s="2494"/>
      <c r="AT53" s="2494"/>
      <c r="AU53" s="2494"/>
      <c r="AV53" s="2494"/>
      <c r="AW53" s="2494"/>
      <c r="AX53" s="2494"/>
      <c r="AY53" s="2494"/>
      <c r="AZ53" s="2494"/>
      <c r="BA53" s="2494"/>
      <c r="BB53" s="2494"/>
      <c r="BC53" s="2494"/>
      <c r="BD53" s="2494"/>
      <c r="BE53" s="2494"/>
      <c r="BF53" s="2494"/>
      <c r="BG53" s="2494"/>
      <c r="BH53" s="2494"/>
      <c r="BI53" s="2494"/>
      <c r="BJ53" s="2494"/>
      <c r="BK53" s="2494"/>
      <c r="BL53" s="2494"/>
      <c r="BM53" s="2494"/>
      <c r="BN53" s="2494"/>
      <c r="BO53" s="2494"/>
      <c r="BP53" s="2494"/>
      <c r="BQ53" s="2494"/>
      <c r="BR53" s="2497"/>
    </row>
    <row r="54" spans="1:70" s="660" customFormat="1" ht="8.25" customHeight="1">
      <c r="A54" s="661"/>
      <c r="B54" s="661"/>
      <c r="C54" s="2493"/>
      <c r="D54" s="2494"/>
      <c r="E54" s="2494"/>
      <c r="F54" s="2494"/>
      <c r="G54" s="2494"/>
      <c r="H54" s="2494"/>
      <c r="I54" s="2494"/>
      <c r="J54" s="2494"/>
      <c r="K54" s="2494"/>
      <c r="L54" s="2494"/>
      <c r="M54" s="2494"/>
      <c r="N54" s="2494"/>
      <c r="O54" s="2494"/>
      <c r="P54" s="2494"/>
      <c r="Q54" s="2494"/>
      <c r="R54" s="2494"/>
      <c r="S54" s="2494"/>
      <c r="T54" s="2494"/>
      <c r="U54" s="2494"/>
      <c r="V54" s="2494"/>
      <c r="W54" s="2494"/>
      <c r="X54" s="2494"/>
      <c r="Y54" s="2494"/>
      <c r="Z54" s="2494"/>
      <c r="AA54" s="2494"/>
      <c r="AB54" s="2494"/>
      <c r="AC54" s="2494"/>
      <c r="AD54" s="2494"/>
      <c r="AE54" s="2494"/>
      <c r="AF54" s="2494"/>
      <c r="AG54" s="2494"/>
      <c r="AH54" s="2494"/>
      <c r="AI54" s="2494"/>
      <c r="AJ54" s="2494"/>
      <c r="AK54" s="2494"/>
      <c r="AL54" s="2494"/>
      <c r="AM54" s="2494"/>
      <c r="AN54" s="2494"/>
      <c r="AO54" s="2494"/>
      <c r="AP54" s="2494"/>
      <c r="AQ54" s="2494"/>
      <c r="AR54" s="2494"/>
      <c r="AS54" s="2494"/>
      <c r="AT54" s="2494"/>
      <c r="AU54" s="2494"/>
      <c r="AV54" s="2494"/>
      <c r="AW54" s="2494"/>
      <c r="AX54" s="2494"/>
      <c r="AY54" s="2494"/>
      <c r="AZ54" s="2494"/>
      <c r="BA54" s="2494"/>
      <c r="BB54" s="2494"/>
      <c r="BC54" s="2494"/>
      <c r="BD54" s="2494"/>
      <c r="BE54" s="2494"/>
      <c r="BF54" s="2494"/>
      <c r="BG54" s="2494"/>
      <c r="BH54" s="2494"/>
      <c r="BI54" s="2494"/>
      <c r="BJ54" s="2494"/>
      <c r="BK54" s="2494"/>
      <c r="BL54" s="2494"/>
      <c r="BM54" s="2494"/>
      <c r="BN54" s="2494"/>
      <c r="BO54" s="2494"/>
      <c r="BP54" s="2494"/>
      <c r="BQ54" s="2494"/>
      <c r="BR54" s="2497"/>
    </row>
    <row r="55" spans="1:70" s="660" customFormat="1" ht="8.25" customHeight="1">
      <c r="A55" s="661"/>
      <c r="B55" s="661"/>
      <c r="C55" s="2498"/>
      <c r="D55" s="2499"/>
      <c r="E55" s="2496" t="s">
        <v>5582</v>
      </c>
      <c r="F55" s="2496"/>
      <c r="G55" s="2496"/>
      <c r="H55" s="2496"/>
      <c r="I55" s="2496"/>
      <c r="J55" s="2496"/>
      <c r="K55" s="2496"/>
      <c r="L55" s="2496"/>
      <c r="M55" s="2496"/>
      <c r="N55" s="2496"/>
      <c r="O55" s="2496"/>
      <c r="P55" s="2496"/>
      <c r="Q55" s="2496"/>
      <c r="R55" s="2496"/>
      <c r="S55" s="2496"/>
      <c r="T55" s="2496"/>
      <c r="U55" s="2496"/>
      <c r="V55" s="2496"/>
      <c r="W55" s="2496"/>
      <c r="X55" s="2496"/>
      <c r="Y55" s="2496"/>
      <c r="Z55" s="2496"/>
      <c r="AA55" s="2496"/>
      <c r="AB55" s="2496"/>
      <c r="AC55" s="2496"/>
      <c r="AD55" s="2496"/>
      <c r="AE55" s="2496"/>
      <c r="AF55" s="2496"/>
      <c r="AG55" s="2496"/>
      <c r="AH55" s="2496"/>
      <c r="AI55" s="2496"/>
      <c r="AJ55" s="2496"/>
      <c r="AK55" s="2496"/>
      <c r="AL55" s="2496"/>
      <c r="AM55" s="2496"/>
      <c r="AN55" s="2496"/>
      <c r="AO55" s="2496"/>
      <c r="AP55" s="2496"/>
      <c r="AQ55" s="2496"/>
      <c r="AR55" s="2496"/>
      <c r="AS55" s="2496"/>
      <c r="AT55" s="2496"/>
      <c r="AU55" s="2496"/>
      <c r="AV55" s="2496"/>
      <c r="AW55" s="2496"/>
      <c r="AX55" s="2496"/>
      <c r="AY55" s="2496"/>
      <c r="AZ55" s="2496"/>
      <c r="BA55" s="2496"/>
      <c r="BB55" s="2496"/>
      <c r="BC55" s="2496"/>
      <c r="BD55" s="2496"/>
      <c r="BE55" s="2496"/>
      <c r="BF55" s="2496"/>
      <c r="BG55" s="2496"/>
      <c r="BH55" s="2496"/>
      <c r="BI55" s="2496"/>
      <c r="BJ55" s="2496"/>
      <c r="BK55" s="2496"/>
      <c r="BL55" s="2496"/>
      <c r="BM55" s="2496"/>
      <c r="BN55" s="2496"/>
      <c r="BO55" s="2496"/>
      <c r="BP55" s="2496"/>
      <c r="BQ55" s="2496"/>
      <c r="BR55" s="2500"/>
    </row>
    <row r="56" spans="1:70" s="660" customFormat="1" ht="8.25" customHeight="1">
      <c r="A56" s="661"/>
      <c r="B56" s="661"/>
      <c r="C56" s="2498"/>
      <c r="D56" s="2499"/>
      <c r="E56" s="2496"/>
      <c r="F56" s="2496"/>
      <c r="G56" s="2496"/>
      <c r="H56" s="2496"/>
      <c r="I56" s="2496"/>
      <c r="J56" s="2496"/>
      <c r="K56" s="2496"/>
      <c r="L56" s="2496"/>
      <c r="M56" s="2496"/>
      <c r="N56" s="2496"/>
      <c r="O56" s="2496"/>
      <c r="P56" s="2496"/>
      <c r="Q56" s="2496"/>
      <c r="R56" s="2496"/>
      <c r="S56" s="2496"/>
      <c r="T56" s="2496"/>
      <c r="U56" s="2496"/>
      <c r="V56" s="2496"/>
      <c r="W56" s="2496"/>
      <c r="X56" s="2496"/>
      <c r="Y56" s="2496"/>
      <c r="Z56" s="2496"/>
      <c r="AA56" s="2496"/>
      <c r="AB56" s="2496"/>
      <c r="AC56" s="2496"/>
      <c r="AD56" s="2496"/>
      <c r="AE56" s="2496"/>
      <c r="AF56" s="2496"/>
      <c r="AG56" s="2496"/>
      <c r="AH56" s="2496"/>
      <c r="AI56" s="2496"/>
      <c r="AJ56" s="2496"/>
      <c r="AK56" s="2496"/>
      <c r="AL56" s="2496"/>
      <c r="AM56" s="2496"/>
      <c r="AN56" s="2496"/>
      <c r="AO56" s="2496"/>
      <c r="AP56" s="2496"/>
      <c r="AQ56" s="2496"/>
      <c r="AR56" s="2496"/>
      <c r="AS56" s="2496"/>
      <c r="AT56" s="2496"/>
      <c r="AU56" s="2496"/>
      <c r="AV56" s="2496"/>
      <c r="AW56" s="2496"/>
      <c r="AX56" s="2496"/>
      <c r="AY56" s="2496"/>
      <c r="AZ56" s="2496"/>
      <c r="BA56" s="2496"/>
      <c r="BB56" s="2496"/>
      <c r="BC56" s="2496"/>
      <c r="BD56" s="2496"/>
      <c r="BE56" s="2496"/>
      <c r="BF56" s="2496"/>
      <c r="BG56" s="2496"/>
      <c r="BH56" s="2496"/>
      <c r="BI56" s="2496"/>
      <c r="BJ56" s="2496"/>
      <c r="BK56" s="2496"/>
      <c r="BL56" s="2496"/>
      <c r="BM56" s="2496"/>
      <c r="BN56" s="2496"/>
      <c r="BO56" s="2496"/>
      <c r="BP56" s="2496"/>
      <c r="BQ56" s="2496"/>
      <c r="BR56" s="2500"/>
    </row>
    <row r="57" spans="1:70" s="660" customFormat="1" ht="8.25" customHeight="1">
      <c r="A57" s="661"/>
      <c r="B57" s="661"/>
      <c r="C57" s="2493" t="s">
        <v>5583</v>
      </c>
      <c r="D57" s="2494"/>
      <c r="E57" s="2494"/>
      <c r="F57" s="2494"/>
      <c r="G57" s="2494"/>
      <c r="H57" s="2494"/>
      <c r="I57" s="2494"/>
      <c r="J57" s="2494"/>
      <c r="K57" s="2494"/>
      <c r="L57" s="2494"/>
      <c r="M57" s="2494"/>
      <c r="N57" s="2494"/>
      <c r="O57" s="2494"/>
      <c r="P57" s="2494"/>
      <c r="Q57" s="2494"/>
      <c r="R57" s="2494"/>
      <c r="S57" s="2494"/>
      <c r="T57" s="2494"/>
      <c r="U57" s="2494"/>
      <c r="V57" s="2494"/>
      <c r="W57" s="2494"/>
      <c r="X57" s="2494"/>
      <c r="Y57" s="2494"/>
      <c r="Z57" s="2494"/>
      <c r="AA57" s="2494"/>
      <c r="AB57" s="2494"/>
      <c r="AC57" s="2494"/>
      <c r="AD57" s="2494"/>
      <c r="AE57" s="2494"/>
      <c r="AF57" s="2494"/>
      <c r="AG57" s="2494"/>
      <c r="AH57" s="2494"/>
      <c r="AI57" s="2494"/>
      <c r="AJ57" s="2494"/>
      <c r="AK57" s="2494"/>
      <c r="AL57" s="2494"/>
      <c r="AM57" s="2494"/>
      <c r="AN57" s="2494"/>
      <c r="AO57" s="2494"/>
      <c r="AP57" s="2494"/>
      <c r="AQ57" s="2494"/>
      <c r="AR57" s="2494"/>
      <c r="AS57" s="2494"/>
      <c r="AT57" s="2494"/>
      <c r="AU57" s="2494"/>
      <c r="AV57" s="2494"/>
      <c r="AW57" s="2494"/>
      <c r="AX57" s="2494"/>
      <c r="AY57" s="2494"/>
      <c r="AZ57" s="2494"/>
      <c r="BA57" s="2494"/>
      <c r="BB57" s="2494"/>
      <c r="BC57" s="2494"/>
      <c r="BD57" s="2494"/>
      <c r="BE57" s="2494"/>
      <c r="BF57" s="2494"/>
      <c r="BG57" s="2494"/>
      <c r="BH57" s="2494"/>
      <c r="BI57" s="2494"/>
      <c r="BJ57" s="2494"/>
      <c r="BK57" s="2494"/>
      <c r="BL57" s="2494"/>
      <c r="BM57" s="2494"/>
      <c r="BN57" s="2494"/>
      <c r="BO57" s="2494"/>
      <c r="BP57" s="2494"/>
      <c r="BQ57" s="2494"/>
      <c r="BR57" s="2497"/>
    </row>
    <row r="58" spans="1:70" s="660" customFormat="1" ht="8.25" customHeight="1">
      <c r="A58" s="661"/>
      <c r="B58" s="661"/>
      <c r="C58" s="2493"/>
      <c r="D58" s="2494"/>
      <c r="E58" s="2494"/>
      <c r="F58" s="2494"/>
      <c r="G58" s="2494"/>
      <c r="H58" s="2494"/>
      <c r="I58" s="2494"/>
      <c r="J58" s="2494"/>
      <c r="K58" s="2494"/>
      <c r="L58" s="2494"/>
      <c r="M58" s="2494"/>
      <c r="N58" s="2494"/>
      <c r="O58" s="2494"/>
      <c r="P58" s="2494"/>
      <c r="Q58" s="2494"/>
      <c r="R58" s="2494"/>
      <c r="S58" s="2494"/>
      <c r="T58" s="2494"/>
      <c r="U58" s="2494"/>
      <c r="V58" s="2494"/>
      <c r="W58" s="2494"/>
      <c r="X58" s="2494"/>
      <c r="Y58" s="2494"/>
      <c r="Z58" s="2494"/>
      <c r="AA58" s="2494"/>
      <c r="AB58" s="2494"/>
      <c r="AC58" s="2494"/>
      <c r="AD58" s="2494"/>
      <c r="AE58" s="2494"/>
      <c r="AF58" s="2494"/>
      <c r="AG58" s="2494"/>
      <c r="AH58" s="2494"/>
      <c r="AI58" s="2494"/>
      <c r="AJ58" s="2494"/>
      <c r="AK58" s="2494"/>
      <c r="AL58" s="2494"/>
      <c r="AM58" s="2494"/>
      <c r="AN58" s="2494"/>
      <c r="AO58" s="2494"/>
      <c r="AP58" s="2494"/>
      <c r="AQ58" s="2494"/>
      <c r="AR58" s="2494"/>
      <c r="AS58" s="2494"/>
      <c r="AT58" s="2494"/>
      <c r="AU58" s="2494"/>
      <c r="AV58" s="2494"/>
      <c r="AW58" s="2494"/>
      <c r="AX58" s="2494"/>
      <c r="AY58" s="2494"/>
      <c r="AZ58" s="2494"/>
      <c r="BA58" s="2494"/>
      <c r="BB58" s="2494"/>
      <c r="BC58" s="2494"/>
      <c r="BD58" s="2494"/>
      <c r="BE58" s="2494"/>
      <c r="BF58" s="2494"/>
      <c r="BG58" s="2494"/>
      <c r="BH58" s="2494"/>
      <c r="BI58" s="2494"/>
      <c r="BJ58" s="2494"/>
      <c r="BK58" s="2494"/>
      <c r="BL58" s="2494"/>
      <c r="BM58" s="2494"/>
      <c r="BN58" s="2494"/>
      <c r="BO58" s="2494"/>
      <c r="BP58" s="2494"/>
      <c r="BQ58" s="2494"/>
      <c r="BR58" s="2497"/>
    </row>
    <row r="59" spans="1:70" s="660" customFormat="1" ht="8.25" customHeight="1">
      <c r="A59" s="661"/>
      <c r="B59" s="661"/>
      <c r="C59" s="2493"/>
      <c r="D59" s="2494"/>
      <c r="E59" s="2494"/>
      <c r="F59" s="2494"/>
      <c r="G59" s="2494"/>
      <c r="H59" s="2494"/>
      <c r="I59" s="2494"/>
      <c r="J59" s="2494"/>
      <c r="K59" s="2494"/>
      <c r="L59" s="2494"/>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4"/>
      <c r="AK59" s="2494"/>
      <c r="AL59" s="2494"/>
      <c r="AM59" s="2494"/>
      <c r="AN59" s="2494"/>
      <c r="AO59" s="2494"/>
      <c r="AP59" s="2494"/>
      <c r="AQ59" s="2494"/>
      <c r="AR59" s="2494"/>
      <c r="AS59" s="2494"/>
      <c r="AT59" s="2494"/>
      <c r="AU59" s="2494"/>
      <c r="AV59" s="2494"/>
      <c r="AW59" s="2494"/>
      <c r="AX59" s="2494"/>
      <c r="AY59" s="2494"/>
      <c r="AZ59" s="2494"/>
      <c r="BA59" s="2494"/>
      <c r="BB59" s="2494"/>
      <c r="BC59" s="2494"/>
      <c r="BD59" s="2494"/>
      <c r="BE59" s="2494"/>
      <c r="BF59" s="2494"/>
      <c r="BG59" s="2494"/>
      <c r="BH59" s="2494"/>
      <c r="BI59" s="2494"/>
      <c r="BJ59" s="2494"/>
      <c r="BK59" s="2494"/>
      <c r="BL59" s="2494"/>
      <c r="BM59" s="2494"/>
      <c r="BN59" s="2494"/>
      <c r="BO59" s="2494"/>
      <c r="BP59" s="2494"/>
      <c r="BQ59" s="2494"/>
      <c r="BR59" s="2497"/>
    </row>
    <row r="60" spans="1:70" s="660" customFormat="1" ht="8.25" customHeight="1">
      <c r="A60" s="661"/>
      <c r="B60" s="661"/>
      <c r="C60" s="2498"/>
      <c r="D60" s="2499"/>
      <c r="E60" s="2496" t="s">
        <v>5584</v>
      </c>
      <c r="F60" s="2496"/>
      <c r="G60" s="2496"/>
      <c r="H60" s="2496"/>
      <c r="I60" s="2496"/>
      <c r="J60" s="2496"/>
      <c r="K60" s="2496"/>
      <c r="L60" s="2496"/>
      <c r="M60" s="2496"/>
      <c r="N60" s="2496"/>
      <c r="O60" s="2496"/>
      <c r="P60" s="2496"/>
      <c r="Q60" s="2496"/>
      <c r="R60" s="2496"/>
      <c r="S60" s="2496"/>
      <c r="T60" s="2496"/>
      <c r="U60" s="2496"/>
      <c r="V60" s="2496"/>
      <c r="W60" s="2496"/>
      <c r="X60" s="2496"/>
      <c r="Y60" s="2496"/>
      <c r="Z60" s="2496"/>
      <c r="AA60" s="2496"/>
      <c r="AB60" s="2496"/>
      <c r="AC60" s="2496"/>
      <c r="AD60" s="2496"/>
      <c r="AE60" s="2496"/>
      <c r="AF60" s="2496"/>
      <c r="AG60" s="2496"/>
      <c r="AH60" s="2496"/>
      <c r="AI60" s="2496"/>
      <c r="AJ60" s="2496"/>
      <c r="AK60" s="2496"/>
      <c r="AL60" s="2496"/>
      <c r="AM60" s="2496"/>
      <c r="AN60" s="2496"/>
      <c r="AO60" s="2496"/>
      <c r="AP60" s="2496"/>
      <c r="AQ60" s="2496"/>
      <c r="AR60" s="2496"/>
      <c r="AS60" s="2496"/>
      <c r="AT60" s="2496"/>
      <c r="AU60" s="2496"/>
      <c r="AV60" s="2496"/>
      <c r="AW60" s="2496"/>
      <c r="AX60" s="2496"/>
      <c r="AY60" s="2496"/>
      <c r="AZ60" s="2496"/>
      <c r="BA60" s="2496"/>
      <c r="BB60" s="2496"/>
      <c r="BC60" s="2496"/>
      <c r="BD60" s="2496"/>
      <c r="BE60" s="2496"/>
      <c r="BF60" s="2496"/>
      <c r="BG60" s="2496"/>
      <c r="BH60" s="2496"/>
      <c r="BI60" s="2496"/>
      <c r="BJ60" s="2496"/>
      <c r="BK60" s="2496"/>
      <c r="BL60" s="2496"/>
      <c r="BM60" s="2496"/>
      <c r="BN60" s="2496"/>
      <c r="BO60" s="2496"/>
      <c r="BP60" s="2496"/>
      <c r="BQ60" s="2496"/>
      <c r="BR60" s="2500"/>
    </row>
    <row r="61" spans="1:70" s="660" customFormat="1" ht="8.25" customHeight="1">
      <c r="A61" s="661"/>
      <c r="B61" s="661"/>
      <c r="C61" s="2498"/>
      <c r="D61" s="2499"/>
      <c r="E61" s="2496"/>
      <c r="F61" s="2496"/>
      <c r="G61" s="2496"/>
      <c r="H61" s="2496"/>
      <c r="I61" s="2496"/>
      <c r="J61" s="2496"/>
      <c r="K61" s="2496"/>
      <c r="L61" s="2496"/>
      <c r="M61" s="2496"/>
      <c r="N61" s="2496"/>
      <c r="O61" s="2496"/>
      <c r="P61" s="2496"/>
      <c r="Q61" s="2496"/>
      <c r="R61" s="2496"/>
      <c r="S61" s="2496"/>
      <c r="T61" s="2496"/>
      <c r="U61" s="2496"/>
      <c r="V61" s="2496"/>
      <c r="W61" s="2496"/>
      <c r="X61" s="2496"/>
      <c r="Y61" s="2496"/>
      <c r="Z61" s="2496"/>
      <c r="AA61" s="2496"/>
      <c r="AB61" s="2496"/>
      <c r="AC61" s="2496"/>
      <c r="AD61" s="2496"/>
      <c r="AE61" s="2496"/>
      <c r="AF61" s="2496"/>
      <c r="AG61" s="2496"/>
      <c r="AH61" s="2496"/>
      <c r="AI61" s="2496"/>
      <c r="AJ61" s="2496"/>
      <c r="AK61" s="2496"/>
      <c r="AL61" s="2496"/>
      <c r="AM61" s="2496"/>
      <c r="AN61" s="2496"/>
      <c r="AO61" s="2496"/>
      <c r="AP61" s="2496"/>
      <c r="AQ61" s="2496"/>
      <c r="AR61" s="2496"/>
      <c r="AS61" s="2496"/>
      <c r="AT61" s="2496"/>
      <c r="AU61" s="2496"/>
      <c r="AV61" s="2496"/>
      <c r="AW61" s="2496"/>
      <c r="AX61" s="2496"/>
      <c r="AY61" s="2496"/>
      <c r="AZ61" s="2496"/>
      <c r="BA61" s="2496"/>
      <c r="BB61" s="2496"/>
      <c r="BC61" s="2496"/>
      <c r="BD61" s="2496"/>
      <c r="BE61" s="2496"/>
      <c r="BF61" s="2496"/>
      <c r="BG61" s="2496"/>
      <c r="BH61" s="2496"/>
      <c r="BI61" s="2496"/>
      <c r="BJ61" s="2496"/>
      <c r="BK61" s="2496"/>
      <c r="BL61" s="2496"/>
      <c r="BM61" s="2496"/>
      <c r="BN61" s="2496"/>
      <c r="BO61" s="2496"/>
      <c r="BP61" s="2496"/>
      <c r="BQ61" s="2496"/>
      <c r="BR61" s="2500"/>
    </row>
    <row r="62" spans="1:70" s="660" customFormat="1" ht="8.25" customHeight="1">
      <c r="A62" s="661"/>
      <c r="B62" s="661"/>
      <c r="C62" s="2493" t="s">
        <v>5585</v>
      </c>
      <c r="D62" s="2494"/>
      <c r="E62" s="2494"/>
      <c r="F62" s="2494"/>
      <c r="G62" s="2494"/>
      <c r="H62" s="2494"/>
      <c r="I62" s="2494"/>
      <c r="J62" s="2494"/>
      <c r="K62" s="2494"/>
      <c r="L62" s="2494"/>
      <c r="M62" s="2494"/>
      <c r="N62" s="2494"/>
      <c r="O62" s="2494"/>
      <c r="P62" s="2494"/>
      <c r="Q62" s="2494"/>
      <c r="R62" s="2494"/>
      <c r="S62" s="2494"/>
      <c r="T62" s="2494"/>
      <c r="U62" s="2494"/>
      <c r="V62" s="2494"/>
      <c r="W62" s="2494"/>
      <c r="X62" s="2494"/>
      <c r="Y62" s="2494"/>
      <c r="Z62" s="2494"/>
      <c r="AA62" s="2494"/>
      <c r="AB62" s="2494"/>
      <c r="AC62" s="2494"/>
      <c r="AD62" s="2494"/>
      <c r="AE62" s="2494"/>
      <c r="AF62" s="2494"/>
      <c r="AG62" s="2494"/>
      <c r="AH62" s="2494"/>
      <c r="AI62" s="2494"/>
      <c r="AJ62" s="2494"/>
      <c r="AK62" s="2494"/>
      <c r="AL62" s="2494"/>
      <c r="AM62" s="2494"/>
      <c r="AN62" s="2494"/>
      <c r="AO62" s="2494"/>
      <c r="AP62" s="2494"/>
      <c r="AQ62" s="2494"/>
      <c r="AR62" s="2494"/>
      <c r="AS62" s="2494"/>
      <c r="AT62" s="2494"/>
      <c r="AU62" s="2494"/>
      <c r="AV62" s="2494"/>
      <c r="AW62" s="2494"/>
      <c r="AX62" s="2494"/>
      <c r="AY62" s="2494"/>
      <c r="AZ62" s="2494"/>
      <c r="BA62" s="2494"/>
      <c r="BB62" s="2494"/>
      <c r="BC62" s="2494"/>
      <c r="BD62" s="2494"/>
      <c r="BE62" s="2494"/>
      <c r="BF62" s="2494"/>
      <c r="BG62" s="2494"/>
      <c r="BH62" s="2494"/>
      <c r="BI62" s="2494"/>
      <c r="BJ62" s="2494"/>
      <c r="BK62" s="2494"/>
      <c r="BL62" s="2494"/>
      <c r="BM62" s="2494"/>
      <c r="BN62" s="2494"/>
      <c r="BO62" s="2494"/>
      <c r="BP62" s="2494"/>
      <c r="BQ62" s="2494"/>
      <c r="BR62" s="2497"/>
    </row>
    <row r="63" spans="1:70" s="660" customFormat="1" ht="8.25" customHeight="1">
      <c r="A63" s="661"/>
      <c r="B63" s="661"/>
      <c r="C63" s="2493"/>
      <c r="D63" s="2494"/>
      <c r="E63" s="2494"/>
      <c r="F63" s="2494"/>
      <c r="G63" s="2494"/>
      <c r="H63" s="2494"/>
      <c r="I63" s="2494"/>
      <c r="J63" s="2494"/>
      <c r="K63" s="2494"/>
      <c r="L63" s="2494"/>
      <c r="M63" s="2494"/>
      <c r="N63" s="2494"/>
      <c r="O63" s="2494"/>
      <c r="P63" s="2494"/>
      <c r="Q63" s="2494"/>
      <c r="R63" s="2494"/>
      <c r="S63" s="2494"/>
      <c r="T63" s="2494"/>
      <c r="U63" s="2494"/>
      <c r="V63" s="2494"/>
      <c r="W63" s="2494"/>
      <c r="X63" s="2494"/>
      <c r="Y63" s="2494"/>
      <c r="Z63" s="2494"/>
      <c r="AA63" s="2494"/>
      <c r="AB63" s="2494"/>
      <c r="AC63" s="2494"/>
      <c r="AD63" s="2494"/>
      <c r="AE63" s="2494"/>
      <c r="AF63" s="2494"/>
      <c r="AG63" s="2494"/>
      <c r="AH63" s="2494"/>
      <c r="AI63" s="2494"/>
      <c r="AJ63" s="2494"/>
      <c r="AK63" s="2494"/>
      <c r="AL63" s="2494"/>
      <c r="AM63" s="2494"/>
      <c r="AN63" s="2494"/>
      <c r="AO63" s="2494"/>
      <c r="AP63" s="2494"/>
      <c r="AQ63" s="2494"/>
      <c r="AR63" s="2494"/>
      <c r="AS63" s="2494"/>
      <c r="AT63" s="2494"/>
      <c r="AU63" s="2494"/>
      <c r="AV63" s="2494"/>
      <c r="AW63" s="2494"/>
      <c r="AX63" s="2494"/>
      <c r="AY63" s="2494"/>
      <c r="AZ63" s="2494"/>
      <c r="BA63" s="2494"/>
      <c r="BB63" s="2494"/>
      <c r="BC63" s="2494"/>
      <c r="BD63" s="2494"/>
      <c r="BE63" s="2494"/>
      <c r="BF63" s="2494"/>
      <c r="BG63" s="2494"/>
      <c r="BH63" s="2494"/>
      <c r="BI63" s="2494"/>
      <c r="BJ63" s="2494"/>
      <c r="BK63" s="2494"/>
      <c r="BL63" s="2494"/>
      <c r="BM63" s="2494"/>
      <c r="BN63" s="2494"/>
      <c r="BO63" s="2494"/>
      <c r="BP63" s="2494"/>
      <c r="BQ63" s="2494"/>
      <c r="BR63" s="2497"/>
    </row>
    <row r="64" spans="1:70" s="660" customFormat="1" ht="8.25" customHeight="1">
      <c r="A64" s="661"/>
      <c r="B64" s="661"/>
      <c r="C64" s="2493"/>
      <c r="D64" s="2494"/>
      <c r="E64" s="2494"/>
      <c r="F64" s="2494"/>
      <c r="G64" s="2494"/>
      <c r="H64" s="2494"/>
      <c r="I64" s="2494"/>
      <c r="J64" s="2494"/>
      <c r="K64" s="2494"/>
      <c r="L64" s="2494"/>
      <c r="M64" s="2494"/>
      <c r="N64" s="2494"/>
      <c r="O64" s="2494"/>
      <c r="P64" s="2494"/>
      <c r="Q64" s="2494"/>
      <c r="R64" s="2494"/>
      <c r="S64" s="2494"/>
      <c r="T64" s="2494"/>
      <c r="U64" s="2494"/>
      <c r="V64" s="2494"/>
      <c r="W64" s="2494"/>
      <c r="X64" s="2494"/>
      <c r="Y64" s="2494"/>
      <c r="Z64" s="2494"/>
      <c r="AA64" s="2494"/>
      <c r="AB64" s="2494"/>
      <c r="AC64" s="2494"/>
      <c r="AD64" s="2494"/>
      <c r="AE64" s="2494"/>
      <c r="AF64" s="2494"/>
      <c r="AG64" s="2494"/>
      <c r="AH64" s="2494"/>
      <c r="AI64" s="2494"/>
      <c r="AJ64" s="2494"/>
      <c r="AK64" s="2494"/>
      <c r="AL64" s="2494"/>
      <c r="AM64" s="2494"/>
      <c r="AN64" s="2494"/>
      <c r="AO64" s="2494"/>
      <c r="AP64" s="2494"/>
      <c r="AQ64" s="2494"/>
      <c r="AR64" s="2494"/>
      <c r="AS64" s="2494"/>
      <c r="AT64" s="2494"/>
      <c r="AU64" s="2494"/>
      <c r="AV64" s="2494"/>
      <c r="AW64" s="2494"/>
      <c r="AX64" s="2494"/>
      <c r="AY64" s="2494"/>
      <c r="AZ64" s="2494"/>
      <c r="BA64" s="2494"/>
      <c r="BB64" s="2494"/>
      <c r="BC64" s="2494"/>
      <c r="BD64" s="2494"/>
      <c r="BE64" s="2494"/>
      <c r="BF64" s="2494"/>
      <c r="BG64" s="2494"/>
      <c r="BH64" s="2494"/>
      <c r="BI64" s="2494"/>
      <c r="BJ64" s="2494"/>
      <c r="BK64" s="2494"/>
      <c r="BL64" s="2494"/>
      <c r="BM64" s="2494"/>
      <c r="BN64" s="2494"/>
      <c r="BO64" s="2494"/>
      <c r="BP64" s="2494"/>
      <c r="BQ64" s="2494"/>
      <c r="BR64" s="2497"/>
    </row>
    <row r="65" spans="1:70" s="660" customFormat="1" ht="8.25" customHeight="1">
      <c r="A65" s="661"/>
      <c r="B65" s="661"/>
      <c r="C65" s="2498"/>
      <c r="D65" s="2499"/>
      <c r="E65" s="2496" t="s">
        <v>5586</v>
      </c>
      <c r="F65" s="2496"/>
      <c r="G65" s="2496"/>
      <c r="H65" s="2496"/>
      <c r="I65" s="2496"/>
      <c r="J65" s="2496"/>
      <c r="K65" s="2496"/>
      <c r="L65" s="2496"/>
      <c r="M65" s="2496"/>
      <c r="N65" s="2496"/>
      <c r="O65" s="2496"/>
      <c r="P65" s="2496"/>
      <c r="Q65" s="2496"/>
      <c r="R65" s="2496"/>
      <c r="S65" s="2496"/>
      <c r="T65" s="2496"/>
      <c r="U65" s="2496"/>
      <c r="V65" s="2496"/>
      <c r="W65" s="2496"/>
      <c r="X65" s="2496"/>
      <c r="Y65" s="2496"/>
      <c r="Z65" s="2496"/>
      <c r="AA65" s="2496"/>
      <c r="AB65" s="2496"/>
      <c r="AC65" s="2496"/>
      <c r="AD65" s="2496"/>
      <c r="AE65" s="2496"/>
      <c r="AF65" s="2496"/>
      <c r="AG65" s="2496"/>
      <c r="AH65" s="2496"/>
      <c r="AI65" s="2496"/>
      <c r="AJ65" s="2496"/>
      <c r="AK65" s="2496"/>
      <c r="AL65" s="2496"/>
      <c r="AM65" s="2496"/>
      <c r="AN65" s="2496"/>
      <c r="AO65" s="2496"/>
      <c r="AP65" s="2496"/>
      <c r="AQ65" s="2496"/>
      <c r="AR65" s="2496"/>
      <c r="AS65" s="2496"/>
      <c r="AT65" s="2496"/>
      <c r="AU65" s="2496"/>
      <c r="AV65" s="2496"/>
      <c r="AW65" s="2496"/>
      <c r="AX65" s="2496"/>
      <c r="AY65" s="2496"/>
      <c r="AZ65" s="2496"/>
      <c r="BA65" s="2496"/>
      <c r="BB65" s="2496"/>
      <c r="BC65" s="2496"/>
      <c r="BD65" s="2496"/>
      <c r="BE65" s="2496"/>
      <c r="BF65" s="2496"/>
      <c r="BG65" s="2496"/>
      <c r="BH65" s="2496"/>
      <c r="BI65" s="2496"/>
      <c r="BJ65" s="2496"/>
      <c r="BK65" s="2496"/>
      <c r="BL65" s="2496"/>
      <c r="BM65" s="2496"/>
      <c r="BN65" s="2496"/>
      <c r="BO65" s="2496"/>
      <c r="BP65" s="2496"/>
      <c r="BQ65" s="2496"/>
      <c r="BR65" s="2500"/>
    </row>
    <row r="66" spans="1:70" s="660" customFormat="1" ht="8.25" customHeight="1">
      <c r="A66" s="661"/>
      <c r="B66" s="661"/>
      <c r="C66" s="2498"/>
      <c r="D66" s="2499"/>
      <c r="E66" s="2496"/>
      <c r="F66" s="2496"/>
      <c r="G66" s="2496"/>
      <c r="H66" s="2496"/>
      <c r="I66" s="2496"/>
      <c r="J66" s="2496"/>
      <c r="K66" s="2496"/>
      <c r="L66" s="2496"/>
      <c r="M66" s="2496"/>
      <c r="N66" s="2496"/>
      <c r="O66" s="2496"/>
      <c r="P66" s="2496"/>
      <c r="Q66" s="2496"/>
      <c r="R66" s="2496"/>
      <c r="S66" s="2496"/>
      <c r="T66" s="2496"/>
      <c r="U66" s="2496"/>
      <c r="V66" s="2496"/>
      <c r="W66" s="2496"/>
      <c r="X66" s="2496"/>
      <c r="Y66" s="2496"/>
      <c r="Z66" s="2496"/>
      <c r="AA66" s="2496"/>
      <c r="AB66" s="2496"/>
      <c r="AC66" s="2496"/>
      <c r="AD66" s="2496"/>
      <c r="AE66" s="2496"/>
      <c r="AF66" s="2496"/>
      <c r="AG66" s="2496"/>
      <c r="AH66" s="2496"/>
      <c r="AI66" s="2496"/>
      <c r="AJ66" s="2496"/>
      <c r="AK66" s="2496"/>
      <c r="AL66" s="2496"/>
      <c r="AM66" s="2496"/>
      <c r="AN66" s="2496"/>
      <c r="AO66" s="2496"/>
      <c r="AP66" s="2496"/>
      <c r="AQ66" s="2496"/>
      <c r="AR66" s="2496"/>
      <c r="AS66" s="2496"/>
      <c r="AT66" s="2496"/>
      <c r="AU66" s="2496"/>
      <c r="AV66" s="2496"/>
      <c r="AW66" s="2496"/>
      <c r="AX66" s="2496"/>
      <c r="AY66" s="2496"/>
      <c r="AZ66" s="2496"/>
      <c r="BA66" s="2496"/>
      <c r="BB66" s="2496"/>
      <c r="BC66" s="2496"/>
      <c r="BD66" s="2496"/>
      <c r="BE66" s="2496"/>
      <c r="BF66" s="2496"/>
      <c r="BG66" s="2496"/>
      <c r="BH66" s="2496"/>
      <c r="BI66" s="2496"/>
      <c r="BJ66" s="2496"/>
      <c r="BK66" s="2496"/>
      <c r="BL66" s="2496"/>
      <c r="BM66" s="2496"/>
      <c r="BN66" s="2496"/>
      <c r="BO66" s="2496"/>
      <c r="BP66" s="2496"/>
      <c r="BQ66" s="2496"/>
      <c r="BR66" s="2500"/>
    </row>
    <row r="67" spans="1:70" s="660" customFormat="1" ht="8.25" customHeight="1">
      <c r="A67" s="661"/>
      <c r="B67" s="661"/>
      <c r="C67" s="2493" t="s">
        <v>5587</v>
      </c>
      <c r="D67" s="2494"/>
      <c r="E67" s="2494"/>
      <c r="F67" s="2494"/>
      <c r="G67" s="2494"/>
      <c r="H67" s="2494"/>
      <c r="I67" s="2494"/>
      <c r="J67" s="2494"/>
      <c r="K67" s="2494"/>
      <c r="L67" s="2494"/>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4"/>
      <c r="AK67" s="2494"/>
      <c r="AL67" s="2494"/>
      <c r="AM67" s="2494"/>
      <c r="AN67" s="2494"/>
      <c r="AO67" s="2494"/>
      <c r="AP67" s="2494"/>
      <c r="AQ67" s="2494"/>
      <c r="AR67" s="2494"/>
      <c r="AS67" s="2494"/>
      <c r="AT67" s="2494"/>
      <c r="AU67" s="2494"/>
      <c r="AV67" s="2494"/>
      <c r="AW67" s="2494"/>
      <c r="AX67" s="2494"/>
      <c r="AY67" s="2494"/>
      <c r="AZ67" s="2494"/>
      <c r="BA67" s="2494"/>
      <c r="BB67" s="2494"/>
      <c r="BC67" s="2494"/>
      <c r="BD67" s="2494"/>
      <c r="BE67" s="2494"/>
      <c r="BF67" s="2494"/>
      <c r="BG67" s="2494"/>
      <c r="BH67" s="2494"/>
      <c r="BI67" s="2494"/>
      <c r="BJ67" s="2494"/>
      <c r="BK67" s="2494"/>
      <c r="BL67" s="2494"/>
      <c r="BM67" s="2494"/>
      <c r="BN67" s="2494"/>
      <c r="BO67" s="2494"/>
      <c r="BP67" s="2494"/>
      <c r="BQ67" s="2494"/>
      <c r="BR67" s="2497"/>
    </row>
    <row r="68" spans="1:70" s="660" customFormat="1" ht="8.25" customHeight="1">
      <c r="A68" s="661"/>
      <c r="B68" s="661"/>
      <c r="C68" s="2493"/>
      <c r="D68" s="2494"/>
      <c r="E68" s="2494"/>
      <c r="F68" s="2494"/>
      <c r="G68" s="2494"/>
      <c r="H68" s="2494"/>
      <c r="I68" s="2494"/>
      <c r="J68" s="2494"/>
      <c r="K68" s="2494"/>
      <c r="L68" s="2494"/>
      <c r="M68" s="2494"/>
      <c r="N68" s="2494"/>
      <c r="O68" s="2494"/>
      <c r="P68" s="2494"/>
      <c r="Q68" s="2494"/>
      <c r="R68" s="2494"/>
      <c r="S68" s="2494"/>
      <c r="T68" s="2494"/>
      <c r="U68" s="2494"/>
      <c r="V68" s="2494"/>
      <c r="W68" s="2494"/>
      <c r="X68" s="2494"/>
      <c r="Y68" s="2494"/>
      <c r="Z68" s="2494"/>
      <c r="AA68" s="2494"/>
      <c r="AB68" s="2494"/>
      <c r="AC68" s="2494"/>
      <c r="AD68" s="2494"/>
      <c r="AE68" s="2494"/>
      <c r="AF68" s="2494"/>
      <c r="AG68" s="2494"/>
      <c r="AH68" s="2494"/>
      <c r="AI68" s="2494"/>
      <c r="AJ68" s="2494"/>
      <c r="AK68" s="2494"/>
      <c r="AL68" s="2494"/>
      <c r="AM68" s="2494"/>
      <c r="AN68" s="2494"/>
      <c r="AO68" s="2494"/>
      <c r="AP68" s="2494"/>
      <c r="AQ68" s="2494"/>
      <c r="AR68" s="2494"/>
      <c r="AS68" s="2494"/>
      <c r="AT68" s="2494"/>
      <c r="AU68" s="2494"/>
      <c r="AV68" s="2494"/>
      <c r="AW68" s="2494"/>
      <c r="AX68" s="2494"/>
      <c r="AY68" s="2494"/>
      <c r="AZ68" s="2494"/>
      <c r="BA68" s="2494"/>
      <c r="BB68" s="2494"/>
      <c r="BC68" s="2494"/>
      <c r="BD68" s="2494"/>
      <c r="BE68" s="2494"/>
      <c r="BF68" s="2494"/>
      <c r="BG68" s="2494"/>
      <c r="BH68" s="2494"/>
      <c r="BI68" s="2494"/>
      <c r="BJ68" s="2494"/>
      <c r="BK68" s="2494"/>
      <c r="BL68" s="2494"/>
      <c r="BM68" s="2494"/>
      <c r="BN68" s="2494"/>
      <c r="BO68" s="2494"/>
      <c r="BP68" s="2494"/>
      <c r="BQ68" s="2494"/>
      <c r="BR68" s="2497"/>
    </row>
    <row r="69" spans="1:70" s="660" customFormat="1" ht="8.25" customHeight="1">
      <c r="A69" s="661"/>
      <c r="B69" s="661"/>
      <c r="C69" s="2493"/>
      <c r="D69" s="2494"/>
      <c r="E69" s="2494"/>
      <c r="F69" s="2494"/>
      <c r="G69" s="2494"/>
      <c r="H69" s="2494"/>
      <c r="I69" s="2494"/>
      <c r="J69" s="2494"/>
      <c r="K69" s="2494"/>
      <c r="L69" s="2494"/>
      <c r="M69" s="2494"/>
      <c r="N69" s="2494"/>
      <c r="O69" s="2494"/>
      <c r="P69" s="2494"/>
      <c r="Q69" s="2494"/>
      <c r="R69" s="2494"/>
      <c r="S69" s="2494"/>
      <c r="T69" s="2494"/>
      <c r="U69" s="2494"/>
      <c r="V69" s="2494"/>
      <c r="W69" s="2494"/>
      <c r="X69" s="2494"/>
      <c r="Y69" s="2494"/>
      <c r="Z69" s="2494"/>
      <c r="AA69" s="2494"/>
      <c r="AB69" s="2494"/>
      <c r="AC69" s="2494"/>
      <c r="AD69" s="2494"/>
      <c r="AE69" s="2494"/>
      <c r="AF69" s="2494"/>
      <c r="AG69" s="2494"/>
      <c r="AH69" s="2494"/>
      <c r="AI69" s="2494"/>
      <c r="AJ69" s="2494"/>
      <c r="AK69" s="2494"/>
      <c r="AL69" s="2494"/>
      <c r="AM69" s="2494"/>
      <c r="AN69" s="2494"/>
      <c r="AO69" s="2494"/>
      <c r="AP69" s="2494"/>
      <c r="AQ69" s="2494"/>
      <c r="AR69" s="2494"/>
      <c r="AS69" s="2494"/>
      <c r="AT69" s="2494"/>
      <c r="AU69" s="2494"/>
      <c r="AV69" s="2494"/>
      <c r="AW69" s="2494"/>
      <c r="AX69" s="2494"/>
      <c r="AY69" s="2494"/>
      <c r="AZ69" s="2494"/>
      <c r="BA69" s="2494"/>
      <c r="BB69" s="2494"/>
      <c r="BC69" s="2494"/>
      <c r="BD69" s="2494"/>
      <c r="BE69" s="2494"/>
      <c r="BF69" s="2494"/>
      <c r="BG69" s="2494"/>
      <c r="BH69" s="2494"/>
      <c r="BI69" s="2494"/>
      <c r="BJ69" s="2494"/>
      <c r="BK69" s="2494"/>
      <c r="BL69" s="2494"/>
      <c r="BM69" s="2494"/>
      <c r="BN69" s="2494"/>
      <c r="BO69" s="2494"/>
      <c r="BP69" s="2494"/>
      <c r="BQ69" s="2494"/>
      <c r="BR69" s="2497"/>
    </row>
    <row r="70" spans="1:70" s="660" customFormat="1" ht="8.25" customHeight="1">
      <c r="A70" s="661"/>
      <c r="B70" s="661"/>
      <c r="C70" s="2498"/>
      <c r="D70" s="2499"/>
      <c r="E70" s="2496" t="s">
        <v>5588</v>
      </c>
      <c r="F70" s="2496"/>
      <c r="G70" s="2496"/>
      <c r="H70" s="2496"/>
      <c r="I70" s="2496"/>
      <c r="J70" s="2496"/>
      <c r="K70" s="2496"/>
      <c r="L70" s="2496"/>
      <c r="M70" s="2496"/>
      <c r="N70" s="2496"/>
      <c r="O70" s="2496"/>
      <c r="P70" s="2496"/>
      <c r="Q70" s="2496"/>
      <c r="R70" s="2496"/>
      <c r="S70" s="2496"/>
      <c r="T70" s="2496"/>
      <c r="U70" s="2496"/>
      <c r="V70" s="2496"/>
      <c r="W70" s="2496"/>
      <c r="X70" s="2496"/>
      <c r="Y70" s="2496"/>
      <c r="Z70" s="2496"/>
      <c r="AA70" s="2496"/>
      <c r="AB70" s="2496"/>
      <c r="AC70" s="2496"/>
      <c r="AD70" s="2496"/>
      <c r="AE70" s="2496"/>
      <c r="AF70" s="2496"/>
      <c r="AG70" s="2496"/>
      <c r="AH70" s="2496"/>
      <c r="AI70" s="2496"/>
      <c r="AJ70" s="2496"/>
      <c r="AK70" s="2496"/>
      <c r="AL70" s="2496"/>
      <c r="AM70" s="2496"/>
      <c r="AN70" s="2496"/>
      <c r="AO70" s="2496"/>
      <c r="AP70" s="2496"/>
      <c r="AQ70" s="2496"/>
      <c r="AR70" s="2496"/>
      <c r="AS70" s="2496"/>
      <c r="AT70" s="2496"/>
      <c r="AU70" s="2496"/>
      <c r="AV70" s="2496"/>
      <c r="AW70" s="2496"/>
      <c r="AX70" s="2496"/>
      <c r="AY70" s="2496"/>
      <c r="AZ70" s="2496"/>
      <c r="BA70" s="2496"/>
      <c r="BB70" s="2496"/>
      <c r="BC70" s="2496"/>
      <c r="BD70" s="2496"/>
      <c r="BE70" s="2496"/>
      <c r="BF70" s="2496"/>
      <c r="BG70" s="2496"/>
      <c r="BH70" s="2496"/>
      <c r="BI70" s="2496"/>
      <c r="BJ70" s="2496"/>
      <c r="BK70" s="2496"/>
      <c r="BL70" s="2496"/>
      <c r="BM70" s="2496"/>
      <c r="BN70" s="2496"/>
      <c r="BO70" s="2496"/>
      <c r="BP70" s="2496"/>
      <c r="BQ70" s="2496"/>
      <c r="BR70" s="2500"/>
    </row>
    <row r="71" spans="1:70" s="660" customFormat="1" ht="8.25" customHeight="1">
      <c r="A71" s="661"/>
      <c r="B71" s="661"/>
      <c r="C71" s="2498"/>
      <c r="D71" s="2499"/>
      <c r="E71" s="2496"/>
      <c r="F71" s="2496"/>
      <c r="G71" s="2496"/>
      <c r="H71" s="2496"/>
      <c r="I71" s="2496"/>
      <c r="J71" s="2496"/>
      <c r="K71" s="2496"/>
      <c r="L71" s="2496"/>
      <c r="M71" s="2496"/>
      <c r="N71" s="2496"/>
      <c r="O71" s="2496"/>
      <c r="P71" s="2496"/>
      <c r="Q71" s="2496"/>
      <c r="R71" s="2496"/>
      <c r="S71" s="2496"/>
      <c r="T71" s="2496"/>
      <c r="U71" s="2496"/>
      <c r="V71" s="2496"/>
      <c r="W71" s="2496"/>
      <c r="X71" s="2496"/>
      <c r="Y71" s="2496"/>
      <c r="Z71" s="2496"/>
      <c r="AA71" s="2496"/>
      <c r="AB71" s="2496"/>
      <c r="AC71" s="2496"/>
      <c r="AD71" s="2496"/>
      <c r="AE71" s="2496"/>
      <c r="AF71" s="2496"/>
      <c r="AG71" s="2496"/>
      <c r="AH71" s="2496"/>
      <c r="AI71" s="2496"/>
      <c r="AJ71" s="2496"/>
      <c r="AK71" s="2496"/>
      <c r="AL71" s="2496"/>
      <c r="AM71" s="2496"/>
      <c r="AN71" s="2496"/>
      <c r="AO71" s="2496"/>
      <c r="AP71" s="2496"/>
      <c r="AQ71" s="2496"/>
      <c r="AR71" s="2496"/>
      <c r="AS71" s="2496"/>
      <c r="AT71" s="2496"/>
      <c r="AU71" s="2496"/>
      <c r="AV71" s="2496"/>
      <c r="AW71" s="2496"/>
      <c r="AX71" s="2496"/>
      <c r="AY71" s="2496"/>
      <c r="AZ71" s="2496"/>
      <c r="BA71" s="2496"/>
      <c r="BB71" s="2496"/>
      <c r="BC71" s="2496"/>
      <c r="BD71" s="2496"/>
      <c r="BE71" s="2496"/>
      <c r="BF71" s="2496"/>
      <c r="BG71" s="2496"/>
      <c r="BH71" s="2496"/>
      <c r="BI71" s="2496"/>
      <c r="BJ71" s="2496"/>
      <c r="BK71" s="2496"/>
      <c r="BL71" s="2496"/>
      <c r="BM71" s="2496"/>
      <c r="BN71" s="2496"/>
      <c r="BO71" s="2496"/>
      <c r="BP71" s="2496"/>
      <c r="BQ71" s="2496"/>
      <c r="BR71" s="2500"/>
    </row>
    <row r="72" spans="1:70" s="660" customFormat="1" ht="8.25" customHeight="1">
      <c r="A72" s="661"/>
      <c r="B72" s="661"/>
      <c r="C72" s="2493" t="s">
        <v>5589</v>
      </c>
      <c r="D72" s="2494"/>
      <c r="E72" s="2494"/>
      <c r="F72" s="2494"/>
      <c r="G72" s="2494"/>
      <c r="H72" s="2494"/>
      <c r="I72" s="2494"/>
      <c r="J72" s="2494"/>
      <c r="K72" s="2494"/>
      <c r="L72" s="2494"/>
      <c r="M72" s="2494"/>
      <c r="N72" s="2494"/>
      <c r="O72" s="2494"/>
      <c r="P72" s="2494"/>
      <c r="Q72" s="2494"/>
      <c r="R72" s="2494"/>
      <c r="S72" s="2494"/>
      <c r="T72" s="2494"/>
      <c r="U72" s="2494"/>
      <c r="V72" s="2494"/>
      <c r="W72" s="2494"/>
      <c r="X72" s="2494"/>
      <c r="Y72" s="2494"/>
      <c r="Z72" s="2494"/>
      <c r="AA72" s="2494"/>
      <c r="AB72" s="2494"/>
      <c r="AC72" s="2494"/>
      <c r="AD72" s="2494"/>
      <c r="AE72" s="2494"/>
      <c r="AF72" s="2494"/>
      <c r="AG72" s="2494"/>
      <c r="AH72" s="2494"/>
      <c r="AI72" s="2494"/>
      <c r="AJ72" s="2494"/>
      <c r="AK72" s="2494"/>
      <c r="AL72" s="2494"/>
      <c r="AM72" s="2494"/>
      <c r="AN72" s="2494"/>
      <c r="AO72" s="2494"/>
      <c r="AP72" s="2494"/>
      <c r="AQ72" s="2494"/>
      <c r="AR72" s="2494"/>
      <c r="AS72" s="2494"/>
      <c r="AT72" s="2494"/>
      <c r="AU72" s="2494"/>
      <c r="AV72" s="2494"/>
      <c r="AW72" s="2494"/>
      <c r="AX72" s="2494"/>
      <c r="AY72" s="2494"/>
      <c r="AZ72" s="2494"/>
      <c r="BA72" s="2494"/>
      <c r="BB72" s="2494"/>
      <c r="BC72" s="2494"/>
      <c r="BD72" s="2494"/>
      <c r="BE72" s="2494"/>
      <c r="BF72" s="2494"/>
      <c r="BG72" s="2494"/>
      <c r="BH72" s="2494"/>
      <c r="BI72" s="2494"/>
      <c r="BJ72" s="2494"/>
      <c r="BK72" s="2494"/>
      <c r="BL72" s="2494"/>
      <c r="BM72" s="2494"/>
      <c r="BN72" s="2494"/>
      <c r="BO72" s="2494"/>
      <c r="BP72" s="2494"/>
      <c r="BQ72" s="2494"/>
      <c r="BR72" s="2497"/>
    </row>
    <row r="73" spans="1:70" s="660" customFormat="1" ht="8.25" customHeight="1">
      <c r="A73" s="661"/>
      <c r="B73" s="661"/>
      <c r="C73" s="2493"/>
      <c r="D73" s="2494"/>
      <c r="E73" s="2494"/>
      <c r="F73" s="2494"/>
      <c r="G73" s="2494"/>
      <c r="H73" s="2494"/>
      <c r="I73" s="2494"/>
      <c r="J73" s="2494"/>
      <c r="K73" s="2494"/>
      <c r="L73" s="2494"/>
      <c r="M73" s="2494"/>
      <c r="N73" s="2494"/>
      <c r="O73" s="2494"/>
      <c r="P73" s="2494"/>
      <c r="Q73" s="2494"/>
      <c r="R73" s="2494"/>
      <c r="S73" s="2494"/>
      <c r="T73" s="2494"/>
      <c r="U73" s="2494"/>
      <c r="V73" s="2494"/>
      <c r="W73" s="2494"/>
      <c r="X73" s="2494"/>
      <c r="Y73" s="2494"/>
      <c r="Z73" s="2494"/>
      <c r="AA73" s="2494"/>
      <c r="AB73" s="2494"/>
      <c r="AC73" s="2494"/>
      <c r="AD73" s="2494"/>
      <c r="AE73" s="2494"/>
      <c r="AF73" s="2494"/>
      <c r="AG73" s="2494"/>
      <c r="AH73" s="2494"/>
      <c r="AI73" s="2494"/>
      <c r="AJ73" s="2494"/>
      <c r="AK73" s="2494"/>
      <c r="AL73" s="2494"/>
      <c r="AM73" s="2494"/>
      <c r="AN73" s="2494"/>
      <c r="AO73" s="2494"/>
      <c r="AP73" s="2494"/>
      <c r="AQ73" s="2494"/>
      <c r="AR73" s="2494"/>
      <c r="AS73" s="2494"/>
      <c r="AT73" s="2494"/>
      <c r="AU73" s="2494"/>
      <c r="AV73" s="2494"/>
      <c r="AW73" s="2494"/>
      <c r="AX73" s="2494"/>
      <c r="AY73" s="2494"/>
      <c r="AZ73" s="2494"/>
      <c r="BA73" s="2494"/>
      <c r="BB73" s="2494"/>
      <c r="BC73" s="2494"/>
      <c r="BD73" s="2494"/>
      <c r="BE73" s="2494"/>
      <c r="BF73" s="2494"/>
      <c r="BG73" s="2494"/>
      <c r="BH73" s="2494"/>
      <c r="BI73" s="2494"/>
      <c r="BJ73" s="2494"/>
      <c r="BK73" s="2494"/>
      <c r="BL73" s="2494"/>
      <c r="BM73" s="2494"/>
      <c r="BN73" s="2494"/>
      <c r="BO73" s="2494"/>
      <c r="BP73" s="2494"/>
      <c r="BQ73" s="2494"/>
      <c r="BR73" s="2497"/>
    </row>
    <row r="74" spans="1:70" s="660" customFormat="1" ht="8.25" customHeight="1">
      <c r="A74" s="661"/>
      <c r="B74" s="661"/>
      <c r="C74" s="2493"/>
      <c r="D74" s="2494"/>
      <c r="E74" s="2494"/>
      <c r="F74" s="2494"/>
      <c r="G74" s="2494"/>
      <c r="H74" s="2494"/>
      <c r="I74" s="2494"/>
      <c r="J74" s="2494"/>
      <c r="K74" s="2494"/>
      <c r="L74" s="2494"/>
      <c r="M74" s="2494"/>
      <c r="N74" s="2494"/>
      <c r="O74" s="2494"/>
      <c r="P74" s="2494"/>
      <c r="Q74" s="2494"/>
      <c r="R74" s="2494"/>
      <c r="S74" s="2494"/>
      <c r="T74" s="2494"/>
      <c r="U74" s="2494"/>
      <c r="V74" s="2494"/>
      <c r="W74" s="2494"/>
      <c r="X74" s="2494"/>
      <c r="Y74" s="2494"/>
      <c r="Z74" s="2494"/>
      <c r="AA74" s="2494"/>
      <c r="AB74" s="2494"/>
      <c r="AC74" s="2494"/>
      <c r="AD74" s="2494"/>
      <c r="AE74" s="2494"/>
      <c r="AF74" s="2494"/>
      <c r="AG74" s="2494"/>
      <c r="AH74" s="2494"/>
      <c r="AI74" s="2494"/>
      <c r="AJ74" s="2494"/>
      <c r="AK74" s="2494"/>
      <c r="AL74" s="2494"/>
      <c r="AM74" s="2494"/>
      <c r="AN74" s="2494"/>
      <c r="AO74" s="2494"/>
      <c r="AP74" s="2494"/>
      <c r="AQ74" s="2494"/>
      <c r="AR74" s="2494"/>
      <c r="AS74" s="2494"/>
      <c r="AT74" s="2494"/>
      <c r="AU74" s="2494"/>
      <c r="AV74" s="2494"/>
      <c r="AW74" s="2494"/>
      <c r="AX74" s="2494"/>
      <c r="AY74" s="2494"/>
      <c r="AZ74" s="2494"/>
      <c r="BA74" s="2494"/>
      <c r="BB74" s="2494"/>
      <c r="BC74" s="2494"/>
      <c r="BD74" s="2494"/>
      <c r="BE74" s="2494"/>
      <c r="BF74" s="2494"/>
      <c r="BG74" s="2494"/>
      <c r="BH74" s="2494"/>
      <c r="BI74" s="2494"/>
      <c r="BJ74" s="2494"/>
      <c r="BK74" s="2494"/>
      <c r="BL74" s="2494"/>
      <c r="BM74" s="2494"/>
      <c r="BN74" s="2494"/>
      <c r="BO74" s="2494"/>
      <c r="BP74" s="2494"/>
      <c r="BQ74" s="2494"/>
      <c r="BR74" s="2497"/>
    </row>
    <row r="75" spans="1:70" s="660" customFormat="1" ht="8.25" customHeight="1">
      <c r="A75" s="661"/>
      <c r="B75" s="661"/>
      <c r="C75" s="2498"/>
      <c r="D75" s="2499"/>
      <c r="E75" s="2496" t="s">
        <v>5590</v>
      </c>
      <c r="F75" s="2496"/>
      <c r="G75" s="2496"/>
      <c r="H75" s="2496"/>
      <c r="I75" s="2496"/>
      <c r="J75" s="2496"/>
      <c r="K75" s="2496"/>
      <c r="L75" s="2496"/>
      <c r="M75" s="2496"/>
      <c r="N75" s="2496"/>
      <c r="O75" s="2496"/>
      <c r="P75" s="2496"/>
      <c r="Q75" s="2496"/>
      <c r="R75" s="2496"/>
      <c r="S75" s="2496"/>
      <c r="T75" s="2496"/>
      <c r="U75" s="2496"/>
      <c r="V75" s="2496"/>
      <c r="W75" s="2496"/>
      <c r="X75" s="2496"/>
      <c r="Y75" s="2496"/>
      <c r="Z75" s="2496"/>
      <c r="AA75" s="2496"/>
      <c r="AB75" s="2496"/>
      <c r="AC75" s="2496"/>
      <c r="AD75" s="2496"/>
      <c r="AE75" s="2496"/>
      <c r="AF75" s="2496"/>
      <c r="AG75" s="2496"/>
      <c r="AH75" s="2496"/>
      <c r="AI75" s="2496"/>
      <c r="AJ75" s="2496"/>
      <c r="AK75" s="2496"/>
      <c r="AL75" s="2496"/>
      <c r="AM75" s="2496"/>
      <c r="AN75" s="2496"/>
      <c r="AO75" s="2496"/>
      <c r="AP75" s="2496"/>
      <c r="AQ75" s="2496"/>
      <c r="AR75" s="2496"/>
      <c r="AS75" s="2496"/>
      <c r="AT75" s="2496"/>
      <c r="AU75" s="2496"/>
      <c r="AV75" s="2496"/>
      <c r="AW75" s="2496"/>
      <c r="AX75" s="2496"/>
      <c r="AY75" s="2496"/>
      <c r="AZ75" s="2496"/>
      <c r="BA75" s="2496"/>
      <c r="BB75" s="2496"/>
      <c r="BC75" s="2496"/>
      <c r="BD75" s="2496"/>
      <c r="BE75" s="2496"/>
      <c r="BF75" s="2496"/>
      <c r="BG75" s="2496"/>
      <c r="BH75" s="2496"/>
      <c r="BI75" s="2496"/>
      <c r="BJ75" s="2496"/>
      <c r="BK75" s="2496"/>
      <c r="BL75" s="2496"/>
      <c r="BM75" s="2496"/>
      <c r="BN75" s="2496"/>
      <c r="BO75" s="2496"/>
      <c r="BP75" s="2496"/>
      <c r="BQ75" s="2496"/>
      <c r="BR75" s="2500"/>
    </row>
    <row r="76" spans="1:70" s="660" customFormat="1" ht="8.25" customHeight="1">
      <c r="A76" s="661"/>
      <c r="B76" s="661"/>
      <c r="C76" s="2498"/>
      <c r="D76" s="2499"/>
      <c r="E76" s="2496"/>
      <c r="F76" s="2496"/>
      <c r="G76" s="2496"/>
      <c r="H76" s="2496"/>
      <c r="I76" s="2496"/>
      <c r="J76" s="2496"/>
      <c r="K76" s="2496"/>
      <c r="L76" s="2496"/>
      <c r="M76" s="2496"/>
      <c r="N76" s="2496"/>
      <c r="O76" s="2496"/>
      <c r="P76" s="2496"/>
      <c r="Q76" s="2496"/>
      <c r="R76" s="2496"/>
      <c r="S76" s="2496"/>
      <c r="T76" s="2496"/>
      <c r="U76" s="2496"/>
      <c r="V76" s="2496"/>
      <c r="W76" s="2496"/>
      <c r="X76" s="2496"/>
      <c r="Y76" s="2496"/>
      <c r="Z76" s="2496"/>
      <c r="AA76" s="2496"/>
      <c r="AB76" s="2496"/>
      <c r="AC76" s="2496"/>
      <c r="AD76" s="2496"/>
      <c r="AE76" s="2496"/>
      <c r="AF76" s="2496"/>
      <c r="AG76" s="2496"/>
      <c r="AH76" s="2496"/>
      <c r="AI76" s="2496"/>
      <c r="AJ76" s="2496"/>
      <c r="AK76" s="2496"/>
      <c r="AL76" s="2496"/>
      <c r="AM76" s="2496"/>
      <c r="AN76" s="2496"/>
      <c r="AO76" s="2496"/>
      <c r="AP76" s="2496"/>
      <c r="AQ76" s="2496"/>
      <c r="AR76" s="2496"/>
      <c r="AS76" s="2496"/>
      <c r="AT76" s="2496"/>
      <c r="AU76" s="2496"/>
      <c r="AV76" s="2496"/>
      <c r="AW76" s="2496"/>
      <c r="AX76" s="2496"/>
      <c r="AY76" s="2496"/>
      <c r="AZ76" s="2496"/>
      <c r="BA76" s="2496"/>
      <c r="BB76" s="2496"/>
      <c r="BC76" s="2496"/>
      <c r="BD76" s="2496"/>
      <c r="BE76" s="2496"/>
      <c r="BF76" s="2496"/>
      <c r="BG76" s="2496"/>
      <c r="BH76" s="2496"/>
      <c r="BI76" s="2496"/>
      <c r="BJ76" s="2496"/>
      <c r="BK76" s="2496"/>
      <c r="BL76" s="2496"/>
      <c r="BM76" s="2496"/>
      <c r="BN76" s="2496"/>
      <c r="BO76" s="2496"/>
      <c r="BP76" s="2496"/>
      <c r="BQ76" s="2496"/>
      <c r="BR76" s="2500"/>
    </row>
    <row r="77" spans="1:70" s="660" customFormat="1" ht="8.25" customHeight="1">
      <c r="A77" s="661"/>
      <c r="B77" s="661"/>
      <c r="C77" s="2493" t="s">
        <v>5591</v>
      </c>
      <c r="D77" s="2494"/>
      <c r="E77" s="2494"/>
      <c r="F77" s="2494"/>
      <c r="G77" s="2494"/>
      <c r="H77" s="2494"/>
      <c r="I77" s="2494"/>
      <c r="J77" s="2494"/>
      <c r="K77" s="2494"/>
      <c r="L77" s="2494"/>
      <c r="M77" s="2494"/>
      <c r="N77" s="2494"/>
      <c r="O77" s="2494"/>
      <c r="P77" s="2494"/>
      <c r="Q77" s="2494"/>
      <c r="R77" s="2494"/>
      <c r="S77" s="2494"/>
      <c r="T77" s="2494"/>
      <c r="U77" s="2494"/>
      <c r="V77" s="2494"/>
      <c r="W77" s="2494"/>
      <c r="X77" s="2494"/>
      <c r="Y77" s="2494"/>
      <c r="Z77" s="2494"/>
      <c r="AA77" s="2494"/>
      <c r="AB77" s="2494"/>
      <c r="AC77" s="2494"/>
      <c r="AD77" s="2494"/>
      <c r="AE77" s="2494"/>
      <c r="AF77" s="2494"/>
      <c r="AG77" s="2494"/>
      <c r="AH77" s="2494"/>
      <c r="AI77" s="2494"/>
      <c r="AJ77" s="2494"/>
      <c r="AK77" s="2494"/>
      <c r="AL77" s="2494"/>
      <c r="AM77" s="2494"/>
      <c r="AN77" s="2494"/>
      <c r="AO77" s="2494"/>
      <c r="AP77" s="2494"/>
      <c r="AQ77" s="2494"/>
      <c r="AR77" s="2494"/>
      <c r="AS77" s="2494"/>
      <c r="AT77" s="2494"/>
      <c r="AU77" s="2494"/>
      <c r="AV77" s="2494"/>
      <c r="AW77" s="2494"/>
      <c r="AX77" s="2494"/>
      <c r="AY77" s="2494"/>
      <c r="AZ77" s="2494"/>
      <c r="BA77" s="2494"/>
      <c r="BB77" s="2494"/>
      <c r="BC77" s="2494"/>
      <c r="BD77" s="2494"/>
      <c r="BE77" s="2494"/>
      <c r="BF77" s="2494"/>
      <c r="BG77" s="2494"/>
      <c r="BH77" s="2494"/>
      <c r="BI77" s="2494"/>
      <c r="BJ77" s="2494"/>
      <c r="BK77" s="2494"/>
      <c r="BL77" s="2494"/>
      <c r="BM77" s="2494"/>
      <c r="BN77" s="2494"/>
      <c r="BO77" s="2494"/>
      <c r="BP77" s="2494"/>
      <c r="BQ77" s="2494"/>
      <c r="BR77" s="2497"/>
    </row>
    <row r="78" spans="1:70" s="660" customFormat="1" ht="8.25" customHeight="1">
      <c r="A78" s="661"/>
      <c r="B78" s="661"/>
      <c r="C78" s="2493"/>
      <c r="D78" s="2494"/>
      <c r="E78" s="2494"/>
      <c r="F78" s="2494"/>
      <c r="G78" s="2494"/>
      <c r="H78" s="2494"/>
      <c r="I78" s="2494"/>
      <c r="J78" s="2494"/>
      <c r="K78" s="2494"/>
      <c r="L78" s="2494"/>
      <c r="M78" s="2494"/>
      <c r="N78" s="2494"/>
      <c r="O78" s="2494"/>
      <c r="P78" s="2494"/>
      <c r="Q78" s="2494"/>
      <c r="R78" s="2494"/>
      <c r="S78" s="2494"/>
      <c r="T78" s="2494"/>
      <c r="U78" s="2494"/>
      <c r="V78" s="2494"/>
      <c r="W78" s="2494"/>
      <c r="X78" s="2494"/>
      <c r="Y78" s="2494"/>
      <c r="Z78" s="2494"/>
      <c r="AA78" s="2494"/>
      <c r="AB78" s="2494"/>
      <c r="AC78" s="2494"/>
      <c r="AD78" s="2494"/>
      <c r="AE78" s="2494"/>
      <c r="AF78" s="2494"/>
      <c r="AG78" s="2494"/>
      <c r="AH78" s="2494"/>
      <c r="AI78" s="2494"/>
      <c r="AJ78" s="2494"/>
      <c r="AK78" s="2494"/>
      <c r="AL78" s="2494"/>
      <c r="AM78" s="2494"/>
      <c r="AN78" s="2494"/>
      <c r="AO78" s="2494"/>
      <c r="AP78" s="2494"/>
      <c r="AQ78" s="2494"/>
      <c r="AR78" s="2494"/>
      <c r="AS78" s="2494"/>
      <c r="AT78" s="2494"/>
      <c r="AU78" s="2494"/>
      <c r="AV78" s="2494"/>
      <c r="AW78" s="2494"/>
      <c r="AX78" s="2494"/>
      <c r="AY78" s="2494"/>
      <c r="AZ78" s="2494"/>
      <c r="BA78" s="2494"/>
      <c r="BB78" s="2494"/>
      <c r="BC78" s="2494"/>
      <c r="BD78" s="2494"/>
      <c r="BE78" s="2494"/>
      <c r="BF78" s="2494"/>
      <c r="BG78" s="2494"/>
      <c r="BH78" s="2494"/>
      <c r="BI78" s="2494"/>
      <c r="BJ78" s="2494"/>
      <c r="BK78" s="2494"/>
      <c r="BL78" s="2494"/>
      <c r="BM78" s="2494"/>
      <c r="BN78" s="2494"/>
      <c r="BO78" s="2494"/>
      <c r="BP78" s="2494"/>
      <c r="BQ78" s="2494"/>
      <c r="BR78" s="2497"/>
    </row>
    <row r="79" spans="1:70" s="660" customFormat="1" ht="8.25" customHeight="1">
      <c r="A79" s="661"/>
      <c r="B79" s="661"/>
      <c r="C79" s="2493"/>
      <c r="D79" s="2494"/>
      <c r="E79" s="2494"/>
      <c r="F79" s="2494"/>
      <c r="G79" s="2494"/>
      <c r="H79" s="2494"/>
      <c r="I79" s="2494"/>
      <c r="J79" s="2494"/>
      <c r="K79" s="2494"/>
      <c r="L79" s="2494"/>
      <c r="M79" s="2494"/>
      <c r="N79" s="2494"/>
      <c r="O79" s="2494"/>
      <c r="P79" s="2494"/>
      <c r="Q79" s="2494"/>
      <c r="R79" s="2494"/>
      <c r="S79" s="2494"/>
      <c r="T79" s="2494"/>
      <c r="U79" s="2494"/>
      <c r="V79" s="2494"/>
      <c r="W79" s="2494"/>
      <c r="X79" s="2494"/>
      <c r="Y79" s="2494"/>
      <c r="Z79" s="2494"/>
      <c r="AA79" s="2494"/>
      <c r="AB79" s="2494"/>
      <c r="AC79" s="2494"/>
      <c r="AD79" s="2494"/>
      <c r="AE79" s="2494"/>
      <c r="AF79" s="2494"/>
      <c r="AG79" s="2494"/>
      <c r="AH79" s="2494"/>
      <c r="AI79" s="2494"/>
      <c r="AJ79" s="2494"/>
      <c r="AK79" s="2494"/>
      <c r="AL79" s="2494"/>
      <c r="AM79" s="2494"/>
      <c r="AN79" s="2494"/>
      <c r="AO79" s="2494"/>
      <c r="AP79" s="2494"/>
      <c r="AQ79" s="2494"/>
      <c r="AR79" s="2494"/>
      <c r="AS79" s="2494"/>
      <c r="AT79" s="2494"/>
      <c r="AU79" s="2494"/>
      <c r="AV79" s="2494"/>
      <c r="AW79" s="2494"/>
      <c r="AX79" s="2494"/>
      <c r="AY79" s="2494"/>
      <c r="AZ79" s="2494"/>
      <c r="BA79" s="2494"/>
      <c r="BB79" s="2494"/>
      <c r="BC79" s="2494"/>
      <c r="BD79" s="2494"/>
      <c r="BE79" s="2494"/>
      <c r="BF79" s="2494"/>
      <c r="BG79" s="2494"/>
      <c r="BH79" s="2494"/>
      <c r="BI79" s="2494"/>
      <c r="BJ79" s="2494"/>
      <c r="BK79" s="2494"/>
      <c r="BL79" s="2494"/>
      <c r="BM79" s="2494"/>
      <c r="BN79" s="2494"/>
      <c r="BO79" s="2494"/>
      <c r="BP79" s="2494"/>
      <c r="BQ79" s="2494"/>
      <c r="BR79" s="2497"/>
    </row>
    <row r="80" spans="1:70" s="660" customFormat="1" ht="8.25" customHeight="1">
      <c r="A80" s="661"/>
      <c r="B80" s="661"/>
      <c r="C80" s="2498"/>
      <c r="D80" s="2499"/>
      <c r="E80" s="2496" t="s">
        <v>5592</v>
      </c>
      <c r="F80" s="2496"/>
      <c r="G80" s="2496"/>
      <c r="H80" s="2496"/>
      <c r="I80" s="2496"/>
      <c r="J80" s="2496"/>
      <c r="K80" s="2496"/>
      <c r="L80" s="2496"/>
      <c r="M80" s="2496"/>
      <c r="N80" s="2496"/>
      <c r="O80" s="2496"/>
      <c r="P80" s="2496"/>
      <c r="Q80" s="2496"/>
      <c r="R80" s="2496"/>
      <c r="S80" s="2496"/>
      <c r="T80" s="2496"/>
      <c r="U80" s="2496"/>
      <c r="V80" s="2496"/>
      <c r="W80" s="2496"/>
      <c r="X80" s="2496"/>
      <c r="Y80" s="2496"/>
      <c r="Z80" s="2496"/>
      <c r="AA80" s="2496"/>
      <c r="AB80" s="2496"/>
      <c r="AC80" s="2496"/>
      <c r="AD80" s="2496"/>
      <c r="AE80" s="2496"/>
      <c r="AF80" s="2496"/>
      <c r="AG80" s="2496"/>
      <c r="AH80" s="2496"/>
      <c r="AI80" s="2496"/>
      <c r="AJ80" s="2496"/>
      <c r="AK80" s="2496"/>
      <c r="AL80" s="2496"/>
      <c r="AM80" s="2496"/>
      <c r="AN80" s="2496"/>
      <c r="AO80" s="2496"/>
      <c r="AP80" s="2496"/>
      <c r="AQ80" s="2496"/>
      <c r="AR80" s="2496"/>
      <c r="AS80" s="2496"/>
      <c r="AT80" s="2496"/>
      <c r="AU80" s="2496"/>
      <c r="AV80" s="2496"/>
      <c r="AW80" s="2496"/>
      <c r="AX80" s="2496"/>
      <c r="AY80" s="2496"/>
      <c r="AZ80" s="2496"/>
      <c r="BA80" s="2496"/>
      <c r="BB80" s="2496"/>
      <c r="BC80" s="2496"/>
      <c r="BD80" s="2496"/>
      <c r="BE80" s="2496"/>
      <c r="BF80" s="2496"/>
      <c r="BG80" s="2496"/>
      <c r="BH80" s="2496"/>
      <c r="BI80" s="2496"/>
      <c r="BJ80" s="2496"/>
      <c r="BK80" s="2496"/>
      <c r="BL80" s="2496"/>
      <c r="BM80" s="2496"/>
      <c r="BN80" s="2496"/>
      <c r="BO80" s="2496"/>
      <c r="BP80" s="2496"/>
      <c r="BQ80" s="2496"/>
      <c r="BR80" s="2500"/>
    </row>
    <row r="81" spans="1:70" s="660" customFormat="1" ht="8.25" customHeight="1">
      <c r="A81" s="661"/>
      <c r="B81" s="661"/>
      <c r="C81" s="2498"/>
      <c r="D81" s="2499"/>
      <c r="E81" s="2496"/>
      <c r="F81" s="2496"/>
      <c r="G81" s="2496"/>
      <c r="H81" s="2496"/>
      <c r="I81" s="2496"/>
      <c r="J81" s="2496"/>
      <c r="K81" s="2496"/>
      <c r="L81" s="2496"/>
      <c r="M81" s="2496"/>
      <c r="N81" s="2496"/>
      <c r="O81" s="2496"/>
      <c r="P81" s="2496"/>
      <c r="Q81" s="2496"/>
      <c r="R81" s="2496"/>
      <c r="S81" s="2496"/>
      <c r="T81" s="2496"/>
      <c r="U81" s="2496"/>
      <c r="V81" s="2496"/>
      <c r="W81" s="2496"/>
      <c r="X81" s="2496"/>
      <c r="Y81" s="2496"/>
      <c r="Z81" s="2496"/>
      <c r="AA81" s="2496"/>
      <c r="AB81" s="2496"/>
      <c r="AC81" s="2496"/>
      <c r="AD81" s="2496"/>
      <c r="AE81" s="2496"/>
      <c r="AF81" s="2496"/>
      <c r="AG81" s="2496"/>
      <c r="AH81" s="2496"/>
      <c r="AI81" s="2496"/>
      <c r="AJ81" s="2496"/>
      <c r="AK81" s="2496"/>
      <c r="AL81" s="2496"/>
      <c r="AM81" s="2496"/>
      <c r="AN81" s="2496"/>
      <c r="AO81" s="2496"/>
      <c r="AP81" s="2496"/>
      <c r="AQ81" s="2496"/>
      <c r="AR81" s="2496"/>
      <c r="AS81" s="2496"/>
      <c r="AT81" s="2496"/>
      <c r="AU81" s="2496"/>
      <c r="AV81" s="2496"/>
      <c r="AW81" s="2496"/>
      <c r="AX81" s="2496"/>
      <c r="AY81" s="2496"/>
      <c r="AZ81" s="2496"/>
      <c r="BA81" s="2496"/>
      <c r="BB81" s="2496"/>
      <c r="BC81" s="2496"/>
      <c r="BD81" s="2496"/>
      <c r="BE81" s="2496"/>
      <c r="BF81" s="2496"/>
      <c r="BG81" s="2496"/>
      <c r="BH81" s="2496"/>
      <c r="BI81" s="2496"/>
      <c r="BJ81" s="2496"/>
      <c r="BK81" s="2496"/>
      <c r="BL81" s="2496"/>
      <c r="BM81" s="2496"/>
      <c r="BN81" s="2496"/>
      <c r="BO81" s="2496"/>
      <c r="BP81" s="2496"/>
      <c r="BQ81" s="2496"/>
      <c r="BR81" s="2500"/>
    </row>
    <row r="82" spans="1:70" s="660" customFormat="1" ht="8.25" customHeight="1">
      <c r="A82" s="661"/>
      <c r="B82" s="661"/>
      <c r="C82" s="2493" t="s">
        <v>139</v>
      </c>
      <c r="D82" s="2494"/>
      <c r="E82" s="2494"/>
      <c r="F82" s="2494"/>
      <c r="G82" s="2494"/>
      <c r="H82" s="2494"/>
      <c r="I82" s="2494"/>
      <c r="J82" s="2494"/>
      <c r="K82" s="2494"/>
      <c r="L82" s="2494"/>
      <c r="M82" s="2494"/>
      <c r="N82" s="2494"/>
      <c r="O82" s="2494"/>
      <c r="P82" s="2494"/>
      <c r="Q82" s="2494"/>
      <c r="R82" s="2494"/>
      <c r="S82" s="2494"/>
      <c r="T82" s="2494"/>
      <c r="U82" s="2494"/>
      <c r="V82" s="2494"/>
      <c r="W82" s="2494"/>
      <c r="X82" s="2494"/>
      <c r="Y82" s="2494"/>
      <c r="Z82" s="2494"/>
      <c r="AA82" s="2494"/>
      <c r="AB82" s="2494"/>
      <c r="AC82" s="2494"/>
      <c r="AD82" s="2494"/>
      <c r="AE82" s="2494"/>
      <c r="AF82" s="2494"/>
      <c r="AG82" s="2494"/>
      <c r="AH82" s="2494"/>
      <c r="AI82" s="2494"/>
      <c r="AJ82" s="2494"/>
      <c r="AK82" s="2494"/>
      <c r="AL82" s="2494"/>
      <c r="AM82" s="2494"/>
      <c r="AN82" s="2494"/>
      <c r="AO82" s="2494"/>
      <c r="AP82" s="2494"/>
      <c r="AQ82" s="2494"/>
      <c r="AR82" s="2494"/>
      <c r="AS82" s="2494"/>
      <c r="AT82" s="2494"/>
      <c r="AU82" s="2494"/>
      <c r="AV82" s="2494"/>
      <c r="AW82" s="2494"/>
      <c r="AX82" s="2494"/>
      <c r="AY82" s="2494"/>
      <c r="AZ82" s="2494"/>
      <c r="BA82" s="2494"/>
      <c r="BB82" s="2494"/>
      <c r="BC82" s="2494"/>
      <c r="BD82" s="2494"/>
      <c r="BE82" s="2494"/>
      <c r="BF82" s="2494"/>
      <c r="BG82" s="2494"/>
      <c r="BH82" s="2494"/>
      <c r="BI82" s="2494"/>
      <c r="BJ82" s="2494"/>
      <c r="BK82" s="2494"/>
      <c r="BL82" s="2494"/>
      <c r="BM82" s="2494"/>
      <c r="BN82" s="2494"/>
      <c r="BO82" s="2494"/>
      <c r="BP82" s="2494"/>
      <c r="BQ82" s="2494"/>
      <c r="BR82" s="2497"/>
    </row>
    <row r="83" spans="1:70" s="660" customFormat="1" ht="8.25" customHeight="1">
      <c r="A83" s="661"/>
      <c r="B83" s="661"/>
      <c r="C83" s="2493"/>
      <c r="D83" s="2494"/>
      <c r="E83" s="2494"/>
      <c r="F83" s="2494"/>
      <c r="G83" s="2494"/>
      <c r="H83" s="2494"/>
      <c r="I83" s="2494"/>
      <c r="J83" s="2494"/>
      <c r="K83" s="2494"/>
      <c r="L83" s="2494"/>
      <c r="M83" s="2494"/>
      <c r="N83" s="2494"/>
      <c r="O83" s="2494"/>
      <c r="P83" s="2494"/>
      <c r="Q83" s="2494"/>
      <c r="R83" s="2494"/>
      <c r="S83" s="2494"/>
      <c r="T83" s="2494"/>
      <c r="U83" s="2494"/>
      <c r="V83" s="2494"/>
      <c r="W83" s="2494"/>
      <c r="X83" s="2494"/>
      <c r="Y83" s="2494"/>
      <c r="Z83" s="2494"/>
      <c r="AA83" s="2494"/>
      <c r="AB83" s="2494"/>
      <c r="AC83" s="2494"/>
      <c r="AD83" s="2494"/>
      <c r="AE83" s="2494"/>
      <c r="AF83" s="2494"/>
      <c r="AG83" s="2494"/>
      <c r="AH83" s="2494"/>
      <c r="AI83" s="2494"/>
      <c r="AJ83" s="2494"/>
      <c r="AK83" s="2494"/>
      <c r="AL83" s="2494"/>
      <c r="AM83" s="2494"/>
      <c r="AN83" s="2494"/>
      <c r="AO83" s="2494"/>
      <c r="AP83" s="2494"/>
      <c r="AQ83" s="2494"/>
      <c r="AR83" s="2494"/>
      <c r="AS83" s="2494"/>
      <c r="AT83" s="2494"/>
      <c r="AU83" s="2494"/>
      <c r="AV83" s="2494"/>
      <c r="AW83" s="2494"/>
      <c r="AX83" s="2494"/>
      <c r="AY83" s="2494"/>
      <c r="AZ83" s="2494"/>
      <c r="BA83" s="2494"/>
      <c r="BB83" s="2494"/>
      <c r="BC83" s="2494"/>
      <c r="BD83" s="2494"/>
      <c r="BE83" s="2494"/>
      <c r="BF83" s="2494"/>
      <c r="BG83" s="2494"/>
      <c r="BH83" s="2494"/>
      <c r="BI83" s="2494"/>
      <c r="BJ83" s="2494"/>
      <c r="BK83" s="2494"/>
      <c r="BL83" s="2494"/>
      <c r="BM83" s="2494"/>
      <c r="BN83" s="2494"/>
      <c r="BO83" s="2494"/>
      <c r="BP83" s="2494"/>
      <c r="BQ83" s="2494"/>
      <c r="BR83" s="2497"/>
    </row>
    <row r="84" spans="1:70" s="660" customFormat="1" ht="8.25" customHeight="1">
      <c r="A84" s="661"/>
      <c r="B84" s="661"/>
      <c r="C84" s="2493"/>
      <c r="D84" s="2494"/>
      <c r="E84" s="2494"/>
      <c r="F84" s="2494"/>
      <c r="G84" s="2494"/>
      <c r="H84" s="2494"/>
      <c r="I84" s="2494"/>
      <c r="J84" s="2494"/>
      <c r="K84" s="2494"/>
      <c r="L84" s="2494"/>
      <c r="M84" s="2494"/>
      <c r="N84" s="2494"/>
      <c r="O84" s="2494"/>
      <c r="P84" s="2494"/>
      <c r="Q84" s="2494"/>
      <c r="R84" s="2494"/>
      <c r="S84" s="2494"/>
      <c r="T84" s="2494"/>
      <c r="U84" s="2494"/>
      <c r="V84" s="2494"/>
      <c r="W84" s="2494"/>
      <c r="X84" s="2494"/>
      <c r="Y84" s="2494"/>
      <c r="Z84" s="2494"/>
      <c r="AA84" s="2494"/>
      <c r="AB84" s="2494"/>
      <c r="AC84" s="2494"/>
      <c r="AD84" s="2494"/>
      <c r="AE84" s="2494"/>
      <c r="AF84" s="2494"/>
      <c r="AG84" s="2494"/>
      <c r="AH84" s="2494"/>
      <c r="AI84" s="2494"/>
      <c r="AJ84" s="2494"/>
      <c r="AK84" s="2494"/>
      <c r="AL84" s="2494"/>
      <c r="AM84" s="2494"/>
      <c r="AN84" s="2494"/>
      <c r="AO84" s="2494"/>
      <c r="AP84" s="2494"/>
      <c r="AQ84" s="2494"/>
      <c r="AR84" s="2494"/>
      <c r="AS84" s="2494"/>
      <c r="AT84" s="2494"/>
      <c r="AU84" s="2494"/>
      <c r="AV84" s="2494"/>
      <c r="AW84" s="2494"/>
      <c r="AX84" s="2494"/>
      <c r="AY84" s="2494"/>
      <c r="AZ84" s="2494"/>
      <c r="BA84" s="2494"/>
      <c r="BB84" s="2494"/>
      <c r="BC84" s="2494"/>
      <c r="BD84" s="2494"/>
      <c r="BE84" s="2494"/>
      <c r="BF84" s="2494"/>
      <c r="BG84" s="2494"/>
      <c r="BH84" s="2494"/>
      <c r="BI84" s="2494"/>
      <c r="BJ84" s="2494"/>
      <c r="BK84" s="2494"/>
      <c r="BL84" s="2494"/>
      <c r="BM84" s="2494"/>
      <c r="BN84" s="2494"/>
      <c r="BO84" s="2494"/>
      <c r="BP84" s="2494"/>
      <c r="BQ84" s="2494"/>
      <c r="BR84" s="2497"/>
    </row>
    <row r="85" spans="1:70" s="660" customFormat="1" ht="8.25" customHeight="1">
      <c r="A85" s="661"/>
      <c r="B85" s="661"/>
      <c r="C85" s="2498"/>
      <c r="D85" s="2499"/>
      <c r="E85" s="2492" t="s">
        <v>5593</v>
      </c>
      <c r="F85" s="2492"/>
      <c r="G85" s="2492"/>
      <c r="H85" s="2492"/>
      <c r="I85" s="2492"/>
      <c r="J85" s="2492"/>
      <c r="K85" s="2492"/>
      <c r="L85" s="2492"/>
      <c r="M85" s="2492"/>
      <c r="N85" s="2492"/>
      <c r="O85" s="2492"/>
      <c r="P85" s="2492"/>
      <c r="Q85" s="2492"/>
      <c r="R85" s="2492"/>
      <c r="S85" s="2492"/>
      <c r="T85" s="2492"/>
      <c r="U85" s="2492"/>
      <c r="V85" s="2492"/>
      <c r="W85" s="2492"/>
      <c r="X85" s="2492"/>
      <c r="Y85" s="2492"/>
      <c r="Z85" s="2492"/>
      <c r="AA85" s="2492"/>
      <c r="AB85" s="2492"/>
      <c r="AC85" s="2492"/>
      <c r="AD85" s="2492"/>
      <c r="AE85" s="2492"/>
      <c r="AF85" s="2492"/>
      <c r="AG85" s="2492"/>
      <c r="AH85" s="2492"/>
      <c r="AI85" s="2492"/>
      <c r="AJ85" s="2492"/>
      <c r="AK85" s="2492"/>
      <c r="AL85" s="2492"/>
      <c r="AM85" s="2492"/>
      <c r="AN85" s="2492"/>
      <c r="AO85" s="2492"/>
      <c r="AP85" s="2492"/>
      <c r="AQ85" s="2492"/>
      <c r="AR85" s="2492"/>
      <c r="AS85" s="2492"/>
      <c r="AT85" s="2492"/>
      <c r="AU85" s="2492"/>
      <c r="AV85" s="2492"/>
      <c r="AW85" s="2492"/>
      <c r="AX85" s="2492"/>
      <c r="AY85" s="2492"/>
      <c r="AZ85" s="2492"/>
      <c r="BA85" s="2492"/>
      <c r="BB85" s="2492"/>
      <c r="BC85" s="2492"/>
      <c r="BD85" s="2492"/>
      <c r="BE85" s="2492"/>
      <c r="BF85" s="2492"/>
      <c r="BG85" s="2492"/>
      <c r="BH85" s="2492"/>
      <c r="BI85" s="2492"/>
      <c r="BJ85" s="2492"/>
      <c r="BK85" s="2492"/>
      <c r="BL85" s="2492"/>
      <c r="BM85" s="2492"/>
      <c r="BN85" s="2492"/>
      <c r="BO85" s="2492"/>
      <c r="BP85" s="2492"/>
      <c r="BQ85" s="2492"/>
      <c r="BR85" s="2501"/>
    </row>
    <row r="86" spans="1:70" s="660" customFormat="1" ht="8.25" customHeight="1">
      <c r="A86" s="661"/>
      <c r="B86" s="661"/>
      <c r="C86" s="2498"/>
      <c r="D86" s="2499"/>
      <c r="E86" s="2492"/>
      <c r="F86" s="2492"/>
      <c r="G86" s="2492"/>
      <c r="H86" s="2492"/>
      <c r="I86" s="2492"/>
      <c r="J86" s="2492"/>
      <c r="K86" s="2492"/>
      <c r="L86" s="2492"/>
      <c r="M86" s="2492"/>
      <c r="N86" s="2492"/>
      <c r="O86" s="2492"/>
      <c r="P86" s="2492"/>
      <c r="Q86" s="2492"/>
      <c r="R86" s="2492"/>
      <c r="S86" s="2492"/>
      <c r="T86" s="2492"/>
      <c r="U86" s="2492"/>
      <c r="V86" s="2492"/>
      <c r="W86" s="2492"/>
      <c r="X86" s="2492"/>
      <c r="Y86" s="2492"/>
      <c r="Z86" s="2492"/>
      <c r="AA86" s="2492"/>
      <c r="AB86" s="2492"/>
      <c r="AC86" s="2492"/>
      <c r="AD86" s="2492"/>
      <c r="AE86" s="2492"/>
      <c r="AF86" s="2492"/>
      <c r="AG86" s="2492"/>
      <c r="AH86" s="2492"/>
      <c r="AI86" s="2492"/>
      <c r="AJ86" s="2492"/>
      <c r="AK86" s="2492"/>
      <c r="AL86" s="2492"/>
      <c r="AM86" s="2492"/>
      <c r="AN86" s="2492"/>
      <c r="AO86" s="2492"/>
      <c r="AP86" s="2492"/>
      <c r="AQ86" s="2492"/>
      <c r="AR86" s="2492"/>
      <c r="AS86" s="2492"/>
      <c r="AT86" s="2492"/>
      <c r="AU86" s="2492"/>
      <c r="AV86" s="2492"/>
      <c r="AW86" s="2492"/>
      <c r="AX86" s="2492"/>
      <c r="AY86" s="2492"/>
      <c r="AZ86" s="2492"/>
      <c r="BA86" s="2492"/>
      <c r="BB86" s="2492"/>
      <c r="BC86" s="2492"/>
      <c r="BD86" s="2492"/>
      <c r="BE86" s="2492"/>
      <c r="BF86" s="2492"/>
      <c r="BG86" s="2492"/>
      <c r="BH86" s="2492"/>
      <c r="BI86" s="2492"/>
      <c r="BJ86" s="2492"/>
      <c r="BK86" s="2492"/>
      <c r="BL86" s="2492"/>
      <c r="BM86" s="2492"/>
      <c r="BN86" s="2492"/>
      <c r="BO86" s="2492"/>
      <c r="BP86" s="2492"/>
      <c r="BQ86" s="2492"/>
      <c r="BR86" s="2501"/>
    </row>
    <row r="87" spans="1:70" s="660" customFormat="1" ht="8.25" customHeight="1">
      <c r="A87" s="661"/>
      <c r="B87" s="661"/>
      <c r="C87" s="2498"/>
      <c r="D87" s="2499"/>
      <c r="E87" s="2492"/>
      <c r="F87" s="2492"/>
      <c r="G87" s="2492"/>
      <c r="H87" s="2492"/>
      <c r="I87" s="2492"/>
      <c r="J87" s="2492"/>
      <c r="K87" s="2492"/>
      <c r="L87" s="2492"/>
      <c r="M87" s="2492"/>
      <c r="N87" s="2492"/>
      <c r="O87" s="2492"/>
      <c r="P87" s="2492"/>
      <c r="Q87" s="2492"/>
      <c r="R87" s="2492"/>
      <c r="S87" s="2492"/>
      <c r="T87" s="2492"/>
      <c r="U87" s="2492"/>
      <c r="V87" s="2492"/>
      <c r="W87" s="2492"/>
      <c r="X87" s="2492"/>
      <c r="Y87" s="2492"/>
      <c r="Z87" s="2492"/>
      <c r="AA87" s="2492"/>
      <c r="AB87" s="2492"/>
      <c r="AC87" s="2492"/>
      <c r="AD87" s="2492"/>
      <c r="AE87" s="2492"/>
      <c r="AF87" s="2492"/>
      <c r="AG87" s="2492"/>
      <c r="AH87" s="2492"/>
      <c r="AI87" s="2492"/>
      <c r="AJ87" s="2492"/>
      <c r="AK87" s="2492"/>
      <c r="AL87" s="2492"/>
      <c r="AM87" s="2492"/>
      <c r="AN87" s="2492"/>
      <c r="AO87" s="2492"/>
      <c r="AP87" s="2492"/>
      <c r="AQ87" s="2492"/>
      <c r="AR87" s="2492"/>
      <c r="AS87" s="2492"/>
      <c r="AT87" s="2492"/>
      <c r="AU87" s="2492"/>
      <c r="AV87" s="2492"/>
      <c r="AW87" s="2492"/>
      <c r="AX87" s="2492"/>
      <c r="AY87" s="2492"/>
      <c r="AZ87" s="2492"/>
      <c r="BA87" s="2492"/>
      <c r="BB87" s="2492"/>
      <c r="BC87" s="2492"/>
      <c r="BD87" s="2492"/>
      <c r="BE87" s="2492"/>
      <c r="BF87" s="2492"/>
      <c r="BG87" s="2492"/>
      <c r="BH87" s="2492"/>
      <c r="BI87" s="2492"/>
      <c r="BJ87" s="2492"/>
      <c r="BK87" s="2492"/>
      <c r="BL87" s="2492"/>
      <c r="BM87" s="2492"/>
      <c r="BN87" s="2492"/>
      <c r="BO87" s="2492"/>
      <c r="BP87" s="2492"/>
      <c r="BQ87" s="2492"/>
      <c r="BR87" s="2501"/>
    </row>
    <row r="88" spans="1:70" s="660" customFormat="1" ht="8.25" customHeight="1">
      <c r="A88" s="661"/>
      <c r="B88" s="661"/>
      <c r="C88" s="2498"/>
      <c r="D88" s="2499"/>
      <c r="E88" s="2492"/>
      <c r="F88" s="2492"/>
      <c r="G88" s="2492"/>
      <c r="H88" s="2492"/>
      <c r="I88" s="2492"/>
      <c r="J88" s="2492"/>
      <c r="K88" s="2492"/>
      <c r="L88" s="2492"/>
      <c r="M88" s="2492"/>
      <c r="N88" s="2492"/>
      <c r="O88" s="2492"/>
      <c r="P88" s="2492"/>
      <c r="Q88" s="2492"/>
      <c r="R88" s="2492"/>
      <c r="S88" s="2492"/>
      <c r="T88" s="2492"/>
      <c r="U88" s="2492"/>
      <c r="V88" s="2492"/>
      <c r="W88" s="2492"/>
      <c r="X88" s="2492"/>
      <c r="Y88" s="2492"/>
      <c r="Z88" s="2492"/>
      <c r="AA88" s="2492"/>
      <c r="AB88" s="2492"/>
      <c r="AC88" s="2492"/>
      <c r="AD88" s="2492"/>
      <c r="AE88" s="2492"/>
      <c r="AF88" s="2492"/>
      <c r="AG88" s="2492"/>
      <c r="AH88" s="2492"/>
      <c r="AI88" s="2492"/>
      <c r="AJ88" s="2492"/>
      <c r="AK88" s="2492"/>
      <c r="AL88" s="2492"/>
      <c r="AM88" s="2492"/>
      <c r="AN88" s="2492"/>
      <c r="AO88" s="2492"/>
      <c r="AP88" s="2492"/>
      <c r="AQ88" s="2492"/>
      <c r="AR88" s="2492"/>
      <c r="AS88" s="2492"/>
      <c r="AT88" s="2492"/>
      <c r="AU88" s="2492"/>
      <c r="AV88" s="2492"/>
      <c r="AW88" s="2492"/>
      <c r="AX88" s="2492"/>
      <c r="AY88" s="2492"/>
      <c r="AZ88" s="2492"/>
      <c r="BA88" s="2492"/>
      <c r="BB88" s="2492"/>
      <c r="BC88" s="2492"/>
      <c r="BD88" s="2492"/>
      <c r="BE88" s="2492"/>
      <c r="BF88" s="2492"/>
      <c r="BG88" s="2492"/>
      <c r="BH88" s="2492"/>
      <c r="BI88" s="2492"/>
      <c r="BJ88" s="2492"/>
      <c r="BK88" s="2492"/>
      <c r="BL88" s="2492"/>
      <c r="BM88" s="2492"/>
      <c r="BN88" s="2492"/>
      <c r="BO88" s="2492"/>
      <c r="BP88" s="2492"/>
      <c r="BQ88" s="2492"/>
      <c r="BR88" s="2501"/>
    </row>
    <row r="89" spans="1:70" s="660" customFormat="1" ht="8.25" customHeight="1">
      <c r="A89" s="661"/>
      <c r="B89" s="661"/>
      <c r="C89" s="2498"/>
      <c r="D89" s="2499"/>
      <c r="E89" s="2492"/>
      <c r="F89" s="2492"/>
      <c r="G89" s="2492"/>
      <c r="H89" s="2492"/>
      <c r="I89" s="2492"/>
      <c r="J89" s="2492"/>
      <c r="K89" s="2492"/>
      <c r="L89" s="2492"/>
      <c r="M89" s="2492"/>
      <c r="N89" s="2492"/>
      <c r="O89" s="2492"/>
      <c r="P89" s="2492"/>
      <c r="Q89" s="2492"/>
      <c r="R89" s="2492"/>
      <c r="S89" s="2492"/>
      <c r="T89" s="2492"/>
      <c r="U89" s="2492"/>
      <c r="V89" s="2492"/>
      <c r="W89" s="2492"/>
      <c r="X89" s="2492"/>
      <c r="Y89" s="2492"/>
      <c r="Z89" s="2492"/>
      <c r="AA89" s="2492"/>
      <c r="AB89" s="2492"/>
      <c r="AC89" s="2492"/>
      <c r="AD89" s="2492"/>
      <c r="AE89" s="2492"/>
      <c r="AF89" s="2492"/>
      <c r="AG89" s="2492"/>
      <c r="AH89" s="2492"/>
      <c r="AI89" s="2492"/>
      <c r="AJ89" s="2492"/>
      <c r="AK89" s="2492"/>
      <c r="AL89" s="2492"/>
      <c r="AM89" s="2492"/>
      <c r="AN89" s="2492"/>
      <c r="AO89" s="2492"/>
      <c r="AP89" s="2492"/>
      <c r="AQ89" s="2492"/>
      <c r="AR89" s="2492"/>
      <c r="AS89" s="2492"/>
      <c r="AT89" s="2492"/>
      <c r="AU89" s="2492"/>
      <c r="AV89" s="2492"/>
      <c r="AW89" s="2492"/>
      <c r="AX89" s="2492"/>
      <c r="AY89" s="2492"/>
      <c r="AZ89" s="2492"/>
      <c r="BA89" s="2492"/>
      <c r="BB89" s="2492"/>
      <c r="BC89" s="2492"/>
      <c r="BD89" s="2492"/>
      <c r="BE89" s="2492"/>
      <c r="BF89" s="2492"/>
      <c r="BG89" s="2492"/>
      <c r="BH89" s="2492"/>
      <c r="BI89" s="2492"/>
      <c r="BJ89" s="2492"/>
      <c r="BK89" s="2492"/>
      <c r="BL89" s="2492"/>
      <c r="BM89" s="2492"/>
      <c r="BN89" s="2492"/>
      <c r="BO89" s="2492"/>
      <c r="BP89" s="2492"/>
      <c r="BQ89" s="2492"/>
      <c r="BR89" s="2501"/>
    </row>
    <row r="90" spans="1:70" s="660" customFormat="1" ht="8.25" customHeight="1">
      <c r="A90" s="661"/>
      <c r="B90" s="661"/>
      <c r="C90" s="2498"/>
      <c r="D90" s="2499"/>
      <c r="E90" s="2492"/>
      <c r="F90" s="2492"/>
      <c r="G90" s="2492"/>
      <c r="H90" s="2492"/>
      <c r="I90" s="2492"/>
      <c r="J90" s="2492"/>
      <c r="K90" s="2492"/>
      <c r="L90" s="2492"/>
      <c r="M90" s="2492"/>
      <c r="N90" s="2492"/>
      <c r="O90" s="2492"/>
      <c r="P90" s="2492"/>
      <c r="Q90" s="2492"/>
      <c r="R90" s="2492"/>
      <c r="S90" s="2492"/>
      <c r="T90" s="2492"/>
      <c r="U90" s="2492"/>
      <c r="V90" s="2492"/>
      <c r="W90" s="2492"/>
      <c r="X90" s="2492"/>
      <c r="Y90" s="2492"/>
      <c r="Z90" s="2492"/>
      <c r="AA90" s="2492"/>
      <c r="AB90" s="2492"/>
      <c r="AC90" s="2492"/>
      <c r="AD90" s="2492"/>
      <c r="AE90" s="2492"/>
      <c r="AF90" s="2492"/>
      <c r="AG90" s="2492"/>
      <c r="AH90" s="2492"/>
      <c r="AI90" s="2492"/>
      <c r="AJ90" s="2492"/>
      <c r="AK90" s="2492"/>
      <c r="AL90" s="2492"/>
      <c r="AM90" s="2492"/>
      <c r="AN90" s="2492"/>
      <c r="AO90" s="2492"/>
      <c r="AP90" s="2492"/>
      <c r="AQ90" s="2492"/>
      <c r="AR90" s="2492"/>
      <c r="AS90" s="2492"/>
      <c r="AT90" s="2492"/>
      <c r="AU90" s="2492"/>
      <c r="AV90" s="2492"/>
      <c r="AW90" s="2492"/>
      <c r="AX90" s="2492"/>
      <c r="AY90" s="2492"/>
      <c r="AZ90" s="2492"/>
      <c r="BA90" s="2492"/>
      <c r="BB90" s="2492"/>
      <c r="BC90" s="2492"/>
      <c r="BD90" s="2492"/>
      <c r="BE90" s="2492"/>
      <c r="BF90" s="2492"/>
      <c r="BG90" s="2492"/>
      <c r="BH90" s="2492"/>
      <c r="BI90" s="2492"/>
      <c r="BJ90" s="2492"/>
      <c r="BK90" s="2492"/>
      <c r="BL90" s="2492"/>
      <c r="BM90" s="2492"/>
      <c r="BN90" s="2492"/>
      <c r="BO90" s="2492"/>
      <c r="BP90" s="2492"/>
      <c r="BQ90" s="2492"/>
      <c r="BR90" s="2501"/>
    </row>
    <row r="91" spans="1:70" s="660" customFormat="1" ht="8.25" customHeight="1">
      <c r="A91" s="661"/>
      <c r="B91" s="661"/>
      <c r="C91" s="667"/>
      <c r="D91" s="668"/>
      <c r="E91" s="668"/>
      <c r="F91" s="668"/>
      <c r="G91" s="668"/>
      <c r="H91" s="668"/>
      <c r="I91" s="668"/>
      <c r="J91" s="668"/>
      <c r="K91" s="668"/>
      <c r="L91" s="668"/>
      <c r="M91" s="668"/>
      <c r="N91" s="668"/>
      <c r="O91" s="668"/>
      <c r="P91" s="668"/>
      <c r="Q91" s="668"/>
      <c r="R91" s="668"/>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9"/>
    </row>
    <row r="92" spans="1:70" s="660" customFormat="1" ht="8.25" customHeight="1">
      <c r="A92" s="661"/>
      <c r="B92" s="661"/>
      <c r="C92" s="661"/>
      <c r="D92" s="661"/>
      <c r="E92" s="661"/>
      <c r="F92" s="661"/>
      <c r="G92" s="661"/>
      <c r="H92" s="661"/>
      <c r="I92" s="661"/>
      <c r="J92" s="661"/>
      <c r="K92" s="661"/>
      <c r="L92" s="661"/>
      <c r="M92" s="661"/>
      <c r="N92" s="661"/>
      <c r="O92" s="661"/>
      <c r="P92" s="661"/>
      <c r="Q92" s="661"/>
      <c r="R92" s="661"/>
      <c r="S92" s="661"/>
      <c r="T92" s="661"/>
      <c r="U92" s="661"/>
      <c r="V92" s="661"/>
      <c r="W92" s="661"/>
      <c r="X92" s="661"/>
      <c r="Y92" s="661"/>
      <c r="Z92" s="661"/>
      <c r="AA92" s="661"/>
      <c r="AB92" s="661"/>
      <c r="AC92" s="661"/>
      <c r="AD92" s="661"/>
      <c r="AE92" s="661"/>
      <c r="AF92" s="661"/>
      <c r="AG92" s="661"/>
      <c r="AH92" s="661"/>
      <c r="AI92" s="661"/>
      <c r="AJ92" s="661"/>
      <c r="AK92" s="661"/>
      <c r="AL92" s="661"/>
      <c r="AM92" s="661"/>
      <c r="AN92" s="661"/>
      <c r="AO92" s="661"/>
      <c r="AP92" s="661"/>
      <c r="AQ92" s="661"/>
      <c r="AR92" s="661"/>
      <c r="AS92" s="661"/>
      <c r="AT92" s="661"/>
      <c r="AU92" s="661"/>
      <c r="AV92" s="661"/>
      <c r="AW92" s="661"/>
      <c r="AX92" s="661"/>
      <c r="AY92" s="661"/>
      <c r="AZ92" s="661"/>
      <c r="BA92" s="661"/>
      <c r="BB92" s="661"/>
      <c r="BC92" s="661"/>
      <c r="BD92" s="661"/>
      <c r="BE92" s="661"/>
      <c r="BF92" s="661"/>
      <c r="BG92" s="661"/>
      <c r="BH92" s="661"/>
      <c r="BI92" s="661"/>
      <c r="BJ92" s="661"/>
      <c r="BK92" s="661"/>
      <c r="BL92" s="661"/>
      <c r="BM92" s="661"/>
      <c r="BN92" s="661"/>
      <c r="BO92" s="661"/>
      <c r="BP92" s="661"/>
      <c r="BQ92" s="661"/>
      <c r="BR92" s="661"/>
    </row>
    <row r="93" spans="1:70" ht="8.25" customHeight="1">
      <c r="A93" s="657"/>
      <c r="B93" s="657"/>
      <c r="C93" s="657"/>
      <c r="D93" s="657"/>
      <c r="E93" s="657"/>
      <c r="F93" s="657"/>
      <c r="G93" s="657"/>
      <c r="H93" s="657"/>
      <c r="I93" s="657"/>
      <c r="J93" s="657"/>
      <c r="K93" s="657"/>
      <c r="L93" s="657"/>
      <c r="M93" s="657"/>
      <c r="N93" s="657"/>
      <c r="O93" s="657"/>
      <c r="P93" s="657"/>
      <c r="Q93" s="657"/>
      <c r="R93" s="657"/>
      <c r="S93" s="657"/>
      <c r="T93" s="657"/>
      <c r="U93" s="657"/>
      <c r="V93" s="657"/>
      <c r="W93" s="657"/>
      <c r="X93" s="657"/>
      <c r="Y93" s="657"/>
      <c r="Z93" s="657"/>
      <c r="AA93" s="657"/>
      <c r="AB93" s="657"/>
      <c r="AC93" s="657"/>
      <c r="AD93" s="657"/>
      <c r="AE93" s="657"/>
      <c r="AF93" s="657"/>
      <c r="AG93" s="657"/>
      <c r="AH93" s="657"/>
      <c r="AI93" s="657"/>
      <c r="AJ93" s="657"/>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57"/>
      <c r="BQ93" s="657"/>
      <c r="BR93" s="657"/>
    </row>
    <row r="94" spans="1:70" s="660" customFormat="1" ht="8.25" customHeight="1">
      <c r="A94" s="2489" t="s">
        <v>5594</v>
      </c>
      <c r="B94" s="2489"/>
      <c r="C94" s="2489"/>
      <c r="D94" s="2489"/>
      <c r="E94" s="2489"/>
      <c r="F94" s="2489"/>
      <c r="G94" s="2489"/>
      <c r="H94" s="2489"/>
      <c r="I94" s="2489"/>
      <c r="J94" s="2489"/>
      <c r="K94" s="2489"/>
      <c r="L94" s="2489"/>
      <c r="M94" s="2489"/>
      <c r="N94" s="2489"/>
      <c r="O94" s="2489"/>
      <c r="P94" s="2489"/>
      <c r="Q94" s="2489"/>
      <c r="R94" s="2489"/>
      <c r="S94" s="2489"/>
      <c r="T94" s="2489"/>
      <c r="U94" s="2489"/>
      <c r="V94" s="2489"/>
      <c r="W94" s="2489"/>
      <c r="X94" s="2489"/>
      <c r="Y94" s="2489"/>
      <c r="Z94" s="2489"/>
      <c r="AA94" s="2489"/>
      <c r="AB94" s="2489"/>
      <c r="AC94" s="2489"/>
      <c r="AD94" s="2489"/>
      <c r="AE94" s="2489"/>
      <c r="AF94" s="2489"/>
      <c r="AG94" s="2489"/>
      <c r="AH94" s="2489"/>
      <c r="AI94" s="2489"/>
      <c r="AJ94" s="2489"/>
      <c r="AK94" s="2489"/>
      <c r="AL94" s="2489"/>
      <c r="AM94" s="2489"/>
      <c r="AN94" s="2489"/>
      <c r="AO94" s="2489"/>
      <c r="AP94" s="2489"/>
      <c r="AQ94" s="2489"/>
      <c r="AR94" s="2489"/>
      <c r="AS94" s="2489"/>
      <c r="AT94" s="2489"/>
      <c r="AU94" s="2489"/>
      <c r="AV94" s="2489"/>
      <c r="AW94" s="2489"/>
      <c r="AX94" s="2489"/>
      <c r="AY94" s="2489"/>
      <c r="AZ94" s="2489"/>
      <c r="BA94" s="2489"/>
      <c r="BB94" s="2489"/>
      <c r="BC94" s="2489"/>
      <c r="BD94" s="2489"/>
      <c r="BE94" s="2489"/>
      <c r="BF94" s="2489"/>
      <c r="BG94" s="2489"/>
      <c r="BH94" s="2489"/>
      <c r="BI94" s="2489"/>
      <c r="BJ94" s="2489"/>
      <c r="BK94" s="2489"/>
      <c r="BL94" s="2489"/>
      <c r="BM94" s="2489"/>
      <c r="BN94" s="2489"/>
      <c r="BO94" s="2489"/>
      <c r="BP94" s="2489"/>
      <c r="BQ94" s="2489"/>
      <c r="BR94" s="2489"/>
    </row>
    <row r="95" spans="1:70" s="660" customFormat="1" ht="8.25" customHeight="1">
      <c r="A95" s="2490"/>
      <c r="B95" s="2490"/>
      <c r="C95" s="2490"/>
      <c r="D95" s="2490"/>
      <c r="E95" s="2490"/>
      <c r="F95" s="2490"/>
      <c r="G95" s="2490"/>
      <c r="H95" s="2490"/>
      <c r="I95" s="2490"/>
      <c r="J95" s="2490"/>
      <c r="K95" s="2490"/>
      <c r="L95" s="2490"/>
      <c r="M95" s="2490"/>
      <c r="N95" s="2490"/>
      <c r="O95" s="2490"/>
      <c r="P95" s="2490"/>
      <c r="Q95" s="2490"/>
      <c r="R95" s="2490"/>
      <c r="S95" s="2490"/>
      <c r="T95" s="2490"/>
      <c r="U95" s="2490"/>
      <c r="V95" s="2490"/>
      <c r="W95" s="2490"/>
      <c r="X95" s="2490"/>
      <c r="Y95" s="2490"/>
      <c r="Z95" s="2490"/>
      <c r="AA95" s="2490"/>
      <c r="AB95" s="2490"/>
      <c r="AC95" s="2490"/>
      <c r="AD95" s="2490"/>
      <c r="AE95" s="2490"/>
      <c r="AF95" s="2490"/>
      <c r="AG95" s="2490"/>
      <c r="AH95" s="2490"/>
      <c r="AI95" s="2490"/>
      <c r="AJ95" s="2490"/>
      <c r="AK95" s="2490"/>
      <c r="AL95" s="2490"/>
      <c r="AM95" s="2490"/>
      <c r="AN95" s="2490"/>
      <c r="AO95" s="2490"/>
      <c r="AP95" s="2490"/>
      <c r="AQ95" s="2490"/>
      <c r="AR95" s="2490"/>
      <c r="AS95" s="2490"/>
      <c r="AT95" s="2490"/>
      <c r="AU95" s="2490"/>
      <c r="AV95" s="2490"/>
      <c r="AW95" s="2490"/>
      <c r="AX95" s="2490"/>
      <c r="AY95" s="2490"/>
      <c r="AZ95" s="2490"/>
      <c r="BA95" s="2490"/>
      <c r="BB95" s="2490"/>
      <c r="BC95" s="2490"/>
      <c r="BD95" s="2490"/>
      <c r="BE95" s="2490"/>
      <c r="BF95" s="2490"/>
      <c r="BG95" s="2490"/>
      <c r="BH95" s="2490"/>
      <c r="BI95" s="2490"/>
      <c r="BJ95" s="2490"/>
      <c r="BK95" s="2490"/>
      <c r="BL95" s="2490"/>
      <c r="BM95" s="2490"/>
      <c r="BN95" s="2490"/>
      <c r="BO95" s="2490"/>
      <c r="BP95" s="2490"/>
      <c r="BQ95" s="2490"/>
      <c r="BR95" s="2490"/>
    </row>
    <row r="96" spans="1:70" s="660" customFormat="1" ht="8.25" customHeight="1">
      <c r="A96" s="2502" t="s">
        <v>5595</v>
      </c>
      <c r="B96" s="2502"/>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2"/>
      <c r="AI96" s="2502"/>
      <c r="AJ96" s="2502"/>
      <c r="AK96" s="2502"/>
      <c r="AL96" s="2502"/>
      <c r="AM96" s="2502"/>
      <c r="AN96" s="2502"/>
      <c r="AO96" s="2502"/>
      <c r="AP96" s="2502"/>
      <c r="AQ96" s="2502"/>
      <c r="AR96" s="2502"/>
      <c r="AS96" s="2502"/>
      <c r="AT96" s="2502"/>
      <c r="AU96" s="2502"/>
      <c r="AV96" s="2502"/>
      <c r="AW96" s="2502"/>
      <c r="AX96" s="2502"/>
      <c r="AY96" s="2502"/>
      <c r="AZ96" s="2502"/>
      <c r="BA96" s="2502"/>
      <c r="BB96" s="2502"/>
      <c r="BC96" s="2502"/>
      <c r="BD96" s="2502"/>
      <c r="BE96" s="2502"/>
      <c r="BF96" s="2502"/>
      <c r="BG96" s="2502"/>
      <c r="BH96" s="2502"/>
      <c r="BI96" s="2502"/>
      <c r="BJ96" s="2502"/>
      <c r="BK96" s="2502"/>
      <c r="BL96" s="2502"/>
      <c r="BM96" s="2502"/>
      <c r="BN96" s="2502"/>
      <c r="BO96" s="2502"/>
      <c r="BP96" s="2502"/>
      <c r="BQ96" s="2502"/>
      <c r="BR96" s="2502"/>
    </row>
    <row r="97" spans="1:70" s="660" customFormat="1" ht="8.25" customHeight="1">
      <c r="A97" s="2491"/>
      <c r="B97" s="2491"/>
      <c r="C97" s="2491"/>
      <c r="D97" s="2491"/>
      <c r="E97" s="2491"/>
      <c r="F97" s="2491"/>
      <c r="G97" s="2491"/>
      <c r="H97" s="2491"/>
      <c r="I97" s="2491"/>
      <c r="J97" s="2491"/>
      <c r="K97" s="2491"/>
      <c r="L97" s="2491"/>
      <c r="M97" s="2491"/>
      <c r="N97" s="2491"/>
      <c r="O97" s="2491"/>
      <c r="P97" s="2491"/>
      <c r="Q97" s="2491"/>
      <c r="R97" s="2491"/>
      <c r="S97" s="2491"/>
      <c r="T97" s="2491"/>
      <c r="U97" s="2491"/>
      <c r="V97" s="2491"/>
      <c r="W97" s="2491"/>
      <c r="X97" s="2491"/>
      <c r="Y97" s="2491"/>
      <c r="Z97" s="2491"/>
      <c r="AA97" s="2491"/>
      <c r="AB97" s="2491"/>
      <c r="AC97" s="2491"/>
      <c r="AD97" s="2491"/>
      <c r="AE97" s="2491"/>
      <c r="AF97" s="2491"/>
      <c r="AG97" s="2491"/>
      <c r="AH97" s="2491"/>
      <c r="AI97" s="2491"/>
      <c r="AJ97" s="2491"/>
      <c r="AK97" s="2491"/>
      <c r="AL97" s="2491"/>
      <c r="AM97" s="2491"/>
      <c r="AN97" s="2491"/>
      <c r="AO97" s="2491"/>
      <c r="AP97" s="2491"/>
      <c r="AQ97" s="2491"/>
      <c r="AR97" s="2491"/>
      <c r="AS97" s="2491"/>
      <c r="AT97" s="2491"/>
      <c r="AU97" s="2491"/>
      <c r="AV97" s="2491"/>
      <c r="AW97" s="2491"/>
      <c r="AX97" s="2491"/>
      <c r="AY97" s="2491"/>
      <c r="AZ97" s="2491"/>
      <c r="BA97" s="2491"/>
      <c r="BB97" s="2491"/>
      <c r="BC97" s="2491"/>
      <c r="BD97" s="2491"/>
      <c r="BE97" s="2491"/>
      <c r="BF97" s="2491"/>
      <c r="BG97" s="2491"/>
      <c r="BH97" s="2491"/>
      <c r="BI97" s="2491"/>
      <c r="BJ97" s="2491"/>
      <c r="BK97" s="2491"/>
      <c r="BL97" s="2491"/>
      <c r="BM97" s="2491"/>
      <c r="BN97" s="2491"/>
      <c r="BO97" s="2491"/>
      <c r="BP97" s="2491"/>
      <c r="BQ97" s="2491"/>
      <c r="BR97" s="2491"/>
    </row>
    <row r="98" spans="1:70" s="660" customFormat="1" ht="8.25" customHeight="1">
      <c r="A98" s="661"/>
      <c r="B98" s="661"/>
      <c r="C98" s="661"/>
      <c r="D98" s="661"/>
      <c r="E98" s="661"/>
      <c r="F98" s="661"/>
      <c r="G98" s="661"/>
      <c r="H98" s="661"/>
      <c r="I98" s="661"/>
      <c r="J98" s="661"/>
      <c r="K98" s="661"/>
      <c r="L98" s="661"/>
      <c r="M98" s="661"/>
      <c r="N98" s="661"/>
      <c r="O98" s="661"/>
      <c r="P98" s="661"/>
      <c r="Q98" s="661"/>
      <c r="R98" s="661"/>
      <c r="S98" s="661"/>
      <c r="T98" s="661"/>
      <c r="U98" s="661"/>
      <c r="V98" s="661"/>
      <c r="W98" s="661"/>
      <c r="X98" s="661"/>
      <c r="Y98" s="661"/>
      <c r="Z98" s="661"/>
      <c r="AA98" s="661"/>
      <c r="AB98" s="661"/>
      <c r="AC98" s="661"/>
      <c r="AD98" s="661"/>
      <c r="AE98" s="661"/>
      <c r="AF98" s="661"/>
      <c r="AG98" s="661"/>
      <c r="AH98" s="661"/>
      <c r="AI98" s="661"/>
      <c r="AJ98" s="661"/>
      <c r="AK98" s="661"/>
      <c r="AL98" s="661"/>
      <c r="AM98" s="661"/>
      <c r="AN98" s="661"/>
      <c r="AO98" s="661"/>
      <c r="AP98" s="661"/>
      <c r="AQ98" s="661"/>
      <c r="AR98" s="661"/>
      <c r="AS98" s="661"/>
      <c r="AT98" s="661"/>
      <c r="AU98" s="661"/>
      <c r="AV98" s="661"/>
      <c r="AW98" s="661"/>
      <c r="AX98" s="661"/>
      <c r="AY98" s="661"/>
      <c r="AZ98" s="661"/>
      <c r="BA98" s="661"/>
      <c r="BB98" s="661"/>
      <c r="BC98" s="661"/>
      <c r="BD98" s="661"/>
      <c r="BE98" s="661"/>
      <c r="BF98" s="661"/>
      <c r="BG98" s="661"/>
      <c r="BH98" s="661"/>
      <c r="BI98" s="661"/>
      <c r="BJ98" s="661"/>
      <c r="BK98" s="661"/>
      <c r="BL98" s="661"/>
      <c r="BM98" s="661"/>
      <c r="BN98" s="661"/>
      <c r="BO98" s="661"/>
      <c r="BP98" s="661"/>
      <c r="BQ98" s="661"/>
      <c r="BR98" s="661"/>
    </row>
    <row r="99" spans="1:70" s="660" customFormat="1" ht="8.25" customHeight="1">
      <c r="A99" s="2484" t="s">
        <v>145</v>
      </c>
      <c r="B99" s="2484"/>
      <c r="C99" s="2485" t="s">
        <v>5596</v>
      </c>
      <c r="D99" s="2485"/>
      <c r="E99" s="2485"/>
      <c r="F99" s="2485"/>
      <c r="G99" s="2485"/>
      <c r="H99" s="2485"/>
      <c r="I99" s="2485"/>
      <c r="J99" s="2485"/>
      <c r="K99" s="2485"/>
      <c r="L99" s="2485"/>
      <c r="M99" s="2485"/>
      <c r="N99" s="2485"/>
      <c r="O99" s="2485"/>
      <c r="P99" s="2485"/>
      <c r="Q99" s="2485"/>
      <c r="R99" s="2485"/>
      <c r="S99" s="2485"/>
      <c r="T99" s="2485"/>
      <c r="U99" s="2485"/>
      <c r="V99" s="2485"/>
      <c r="W99" s="2485"/>
      <c r="X99" s="2485"/>
      <c r="Y99" s="2485"/>
      <c r="Z99" s="2485"/>
      <c r="AA99" s="2485"/>
      <c r="AB99" s="2485"/>
      <c r="AC99" s="2485"/>
      <c r="AD99" s="2485"/>
      <c r="AE99" s="2485"/>
      <c r="AF99" s="2485"/>
      <c r="AG99" s="2485"/>
      <c r="AH99" s="2485"/>
      <c r="AI99" s="2485"/>
      <c r="AJ99" s="2485"/>
      <c r="AK99" s="2485"/>
      <c r="AL99" s="2485"/>
      <c r="AM99" s="2485"/>
      <c r="AN99" s="2485"/>
      <c r="AO99" s="2485"/>
      <c r="AP99" s="2485"/>
      <c r="AQ99" s="2485"/>
      <c r="AR99" s="2485"/>
      <c r="AS99" s="2485"/>
      <c r="AT99" s="2485"/>
      <c r="AU99" s="2485"/>
      <c r="AV99" s="2485"/>
      <c r="AW99" s="2485"/>
      <c r="AX99" s="2485"/>
      <c r="AY99" s="2485"/>
      <c r="AZ99" s="2485"/>
      <c r="BA99" s="2485"/>
      <c r="BB99" s="2485"/>
      <c r="BC99" s="2485"/>
      <c r="BD99" s="2485"/>
      <c r="BE99" s="2485"/>
      <c r="BF99" s="2485"/>
      <c r="BG99" s="2485"/>
      <c r="BH99" s="2485"/>
      <c r="BI99" s="2485"/>
      <c r="BJ99" s="2485"/>
      <c r="BK99" s="2485"/>
      <c r="BL99" s="2485"/>
      <c r="BM99" s="2485"/>
      <c r="BN99" s="2485"/>
      <c r="BO99" s="2485"/>
      <c r="BP99" s="2485"/>
      <c r="BQ99" s="2485"/>
      <c r="BR99" s="2485"/>
    </row>
    <row r="100" spans="1:70" s="660" customFormat="1" ht="8.25" customHeight="1">
      <c r="A100" s="2484"/>
      <c r="B100" s="2484"/>
      <c r="C100" s="2485"/>
      <c r="D100" s="2485"/>
      <c r="E100" s="2485"/>
      <c r="F100" s="2485"/>
      <c r="G100" s="2485"/>
      <c r="H100" s="2485"/>
      <c r="I100" s="2485"/>
      <c r="J100" s="2485"/>
      <c r="K100" s="2485"/>
      <c r="L100" s="2485"/>
      <c r="M100" s="2485"/>
      <c r="N100" s="2485"/>
      <c r="O100" s="2485"/>
      <c r="P100" s="2485"/>
      <c r="Q100" s="2485"/>
      <c r="R100" s="2485"/>
      <c r="S100" s="2485"/>
      <c r="T100" s="2485"/>
      <c r="U100" s="2485"/>
      <c r="V100" s="2485"/>
      <c r="W100" s="2485"/>
      <c r="X100" s="2485"/>
      <c r="Y100" s="2485"/>
      <c r="Z100" s="2485"/>
      <c r="AA100" s="2485"/>
      <c r="AB100" s="2485"/>
      <c r="AC100" s="2485"/>
      <c r="AD100" s="2485"/>
      <c r="AE100" s="2485"/>
      <c r="AF100" s="2485"/>
      <c r="AG100" s="2485"/>
      <c r="AH100" s="2485"/>
      <c r="AI100" s="2485"/>
      <c r="AJ100" s="2485"/>
      <c r="AK100" s="2485"/>
      <c r="AL100" s="2485"/>
      <c r="AM100" s="2485"/>
      <c r="AN100" s="2485"/>
      <c r="AO100" s="2485"/>
      <c r="AP100" s="2485"/>
      <c r="AQ100" s="2485"/>
      <c r="AR100" s="2485"/>
      <c r="AS100" s="2485"/>
      <c r="AT100" s="2485"/>
      <c r="AU100" s="2485"/>
      <c r="AV100" s="2485"/>
      <c r="AW100" s="2485"/>
      <c r="AX100" s="2485"/>
      <c r="AY100" s="2485"/>
      <c r="AZ100" s="2485"/>
      <c r="BA100" s="2485"/>
      <c r="BB100" s="2485"/>
      <c r="BC100" s="2485"/>
      <c r="BD100" s="2485"/>
      <c r="BE100" s="2485"/>
      <c r="BF100" s="2485"/>
      <c r="BG100" s="2485"/>
      <c r="BH100" s="2485"/>
      <c r="BI100" s="2485"/>
      <c r="BJ100" s="2485"/>
      <c r="BK100" s="2485"/>
      <c r="BL100" s="2485"/>
      <c r="BM100" s="2485"/>
      <c r="BN100" s="2485"/>
      <c r="BO100" s="2485"/>
      <c r="BP100" s="2485"/>
      <c r="BQ100" s="2485"/>
      <c r="BR100" s="2485"/>
    </row>
    <row r="101" spans="1:70" s="660" customFormat="1" ht="8.25" customHeight="1">
      <c r="A101" s="662"/>
      <c r="B101" s="662"/>
      <c r="C101" s="2485" t="s">
        <v>5597</v>
      </c>
      <c r="D101" s="2485"/>
      <c r="E101" s="2485"/>
      <c r="F101" s="2485"/>
      <c r="G101" s="2485"/>
      <c r="H101" s="2485"/>
      <c r="I101" s="2485"/>
      <c r="J101" s="2485"/>
      <c r="K101" s="2485"/>
      <c r="L101" s="2485"/>
      <c r="M101" s="2485"/>
      <c r="N101" s="2485"/>
      <c r="O101" s="2485"/>
      <c r="P101" s="2485"/>
      <c r="Q101" s="2485"/>
      <c r="R101" s="2485"/>
      <c r="S101" s="2485"/>
      <c r="T101" s="2485"/>
      <c r="U101" s="2485"/>
      <c r="V101" s="2485"/>
      <c r="W101" s="2485"/>
      <c r="X101" s="2485"/>
      <c r="Y101" s="2485"/>
      <c r="Z101" s="2485"/>
      <c r="AA101" s="2485"/>
      <c r="AB101" s="2485"/>
      <c r="AC101" s="2485"/>
      <c r="AD101" s="2485"/>
      <c r="AE101" s="2485"/>
      <c r="AF101" s="2485"/>
      <c r="AG101" s="2485"/>
      <c r="AH101" s="2485"/>
      <c r="AI101" s="2485"/>
      <c r="AJ101" s="2485"/>
      <c r="AK101" s="2485"/>
      <c r="AL101" s="2485"/>
      <c r="AM101" s="2485"/>
      <c r="AN101" s="2485"/>
      <c r="AO101" s="2485"/>
      <c r="AP101" s="2485"/>
      <c r="AQ101" s="2485"/>
      <c r="AR101" s="2485"/>
      <c r="AS101" s="2485"/>
      <c r="AT101" s="2485"/>
      <c r="AU101" s="2485"/>
      <c r="AV101" s="2485"/>
      <c r="AW101" s="2485"/>
      <c r="AX101" s="2485"/>
      <c r="AY101" s="2485"/>
      <c r="AZ101" s="2485"/>
      <c r="BA101" s="2485"/>
      <c r="BB101" s="2485"/>
      <c r="BC101" s="2485"/>
      <c r="BD101" s="2485"/>
      <c r="BE101" s="2485"/>
      <c r="BF101" s="2485"/>
      <c r="BG101" s="2485"/>
      <c r="BH101" s="2485"/>
      <c r="BI101" s="2485"/>
      <c r="BJ101" s="2485"/>
      <c r="BK101" s="2485"/>
      <c r="BL101" s="2485"/>
      <c r="BM101" s="2485"/>
      <c r="BN101" s="2485"/>
      <c r="BO101" s="2485"/>
      <c r="BP101" s="2485"/>
      <c r="BQ101" s="2485"/>
      <c r="BR101" s="2485"/>
    </row>
    <row r="102" spans="1:70" s="660" customFormat="1" ht="8.25" customHeight="1">
      <c r="A102" s="662"/>
      <c r="B102" s="662"/>
      <c r="C102" s="2485"/>
      <c r="D102" s="2485"/>
      <c r="E102" s="2485"/>
      <c r="F102" s="2485"/>
      <c r="G102" s="2485"/>
      <c r="H102" s="2485"/>
      <c r="I102" s="2485"/>
      <c r="J102" s="2485"/>
      <c r="K102" s="2485"/>
      <c r="L102" s="2485"/>
      <c r="M102" s="2485"/>
      <c r="N102" s="2485"/>
      <c r="O102" s="2485"/>
      <c r="P102" s="2485"/>
      <c r="Q102" s="2485"/>
      <c r="R102" s="2485"/>
      <c r="S102" s="2485"/>
      <c r="T102" s="2485"/>
      <c r="U102" s="2485"/>
      <c r="V102" s="2485"/>
      <c r="W102" s="2485"/>
      <c r="X102" s="2485"/>
      <c r="Y102" s="2485"/>
      <c r="Z102" s="2485"/>
      <c r="AA102" s="2485"/>
      <c r="AB102" s="2485"/>
      <c r="AC102" s="2485"/>
      <c r="AD102" s="2485"/>
      <c r="AE102" s="2485"/>
      <c r="AF102" s="2485"/>
      <c r="AG102" s="2485"/>
      <c r="AH102" s="2485"/>
      <c r="AI102" s="2485"/>
      <c r="AJ102" s="2485"/>
      <c r="AK102" s="2485"/>
      <c r="AL102" s="2485"/>
      <c r="AM102" s="2485"/>
      <c r="AN102" s="2485"/>
      <c r="AO102" s="2485"/>
      <c r="AP102" s="2485"/>
      <c r="AQ102" s="2485"/>
      <c r="AR102" s="2485"/>
      <c r="AS102" s="2485"/>
      <c r="AT102" s="2485"/>
      <c r="AU102" s="2485"/>
      <c r="AV102" s="2485"/>
      <c r="AW102" s="2485"/>
      <c r="AX102" s="2485"/>
      <c r="AY102" s="2485"/>
      <c r="AZ102" s="2485"/>
      <c r="BA102" s="2485"/>
      <c r="BB102" s="2485"/>
      <c r="BC102" s="2485"/>
      <c r="BD102" s="2485"/>
      <c r="BE102" s="2485"/>
      <c r="BF102" s="2485"/>
      <c r="BG102" s="2485"/>
      <c r="BH102" s="2485"/>
      <c r="BI102" s="2485"/>
      <c r="BJ102" s="2485"/>
      <c r="BK102" s="2485"/>
      <c r="BL102" s="2485"/>
      <c r="BM102" s="2485"/>
      <c r="BN102" s="2485"/>
      <c r="BO102" s="2485"/>
      <c r="BP102" s="2485"/>
      <c r="BQ102" s="2485"/>
      <c r="BR102" s="2485"/>
    </row>
    <row r="103" spans="1:70" s="660" customFormat="1" ht="8.25" customHeight="1">
      <c r="A103" s="661"/>
      <c r="B103" s="661"/>
      <c r="C103" s="2492" t="s">
        <v>5598</v>
      </c>
      <c r="D103" s="2492"/>
      <c r="E103" s="2492"/>
      <c r="F103" s="2492"/>
      <c r="G103" s="2492"/>
      <c r="H103" s="2492"/>
      <c r="I103" s="2492"/>
      <c r="J103" s="2492"/>
      <c r="K103" s="2492"/>
      <c r="L103" s="2492"/>
      <c r="M103" s="2492"/>
      <c r="N103" s="2492"/>
      <c r="O103" s="2492"/>
      <c r="P103" s="2492"/>
      <c r="Q103" s="2492"/>
      <c r="R103" s="2492"/>
      <c r="S103" s="2492"/>
      <c r="T103" s="2492"/>
      <c r="U103" s="2492"/>
      <c r="V103" s="2492"/>
      <c r="W103" s="2492"/>
      <c r="X103" s="2492"/>
      <c r="Y103" s="2492"/>
      <c r="Z103" s="2492"/>
      <c r="AA103" s="2492"/>
      <c r="AB103" s="2492"/>
      <c r="AC103" s="2492"/>
      <c r="AD103" s="2492"/>
      <c r="AE103" s="2492"/>
      <c r="AF103" s="2492"/>
      <c r="AG103" s="2492"/>
      <c r="AH103" s="2492"/>
      <c r="AI103" s="2492"/>
      <c r="AJ103" s="2492"/>
      <c r="AK103" s="2492"/>
      <c r="AL103" s="2492"/>
      <c r="AM103" s="2492"/>
      <c r="AN103" s="2492"/>
      <c r="AO103" s="2492"/>
      <c r="AP103" s="2492"/>
      <c r="AQ103" s="2492"/>
      <c r="AR103" s="2492"/>
      <c r="AS103" s="2492"/>
      <c r="AT103" s="2492"/>
      <c r="AU103" s="2492"/>
      <c r="AV103" s="2492"/>
      <c r="AW103" s="2492"/>
      <c r="AX103" s="2492"/>
      <c r="AY103" s="2492"/>
      <c r="AZ103" s="2492"/>
      <c r="BA103" s="2492"/>
      <c r="BB103" s="2492"/>
      <c r="BC103" s="2492"/>
      <c r="BD103" s="2492"/>
      <c r="BE103" s="2492"/>
      <c r="BF103" s="2492"/>
      <c r="BG103" s="2492"/>
      <c r="BH103" s="2492"/>
      <c r="BI103" s="2492"/>
      <c r="BJ103" s="2492"/>
      <c r="BK103" s="2492"/>
      <c r="BL103" s="2492"/>
      <c r="BM103" s="2492"/>
      <c r="BN103" s="2492"/>
      <c r="BO103" s="2492"/>
      <c r="BP103" s="2492"/>
      <c r="BQ103" s="2492"/>
      <c r="BR103" s="2492"/>
    </row>
    <row r="104" spans="1:70" s="660" customFormat="1" ht="8.25" customHeight="1">
      <c r="A104" s="661"/>
      <c r="B104" s="661"/>
      <c r="C104" s="2492"/>
      <c r="D104" s="2492"/>
      <c r="E104" s="2492"/>
      <c r="F104" s="2492"/>
      <c r="G104" s="2492"/>
      <c r="H104" s="2492"/>
      <c r="I104" s="2492"/>
      <c r="J104" s="2492"/>
      <c r="K104" s="2492"/>
      <c r="L104" s="2492"/>
      <c r="M104" s="2492"/>
      <c r="N104" s="2492"/>
      <c r="O104" s="2492"/>
      <c r="P104" s="2492"/>
      <c r="Q104" s="2492"/>
      <c r="R104" s="2492"/>
      <c r="S104" s="2492"/>
      <c r="T104" s="2492"/>
      <c r="U104" s="2492"/>
      <c r="V104" s="2492"/>
      <c r="W104" s="2492"/>
      <c r="X104" s="2492"/>
      <c r="Y104" s="2492"/>
      <c r="Z104" s="2492"/>
      <c r="AA104" s="2492"/>
      <c r="AB104" s="2492"/>
      <c r="AC104" s="2492"/>
      <c r="AD104" s="2492"/>
      <c r="AE104" s="2492"/>
      <c r="AF104" s="2492"/>
      <c r="AG104" s="2492"/>
      <c r="AH104" s="2492"/>
      <c r="AI104" s="2492"/>
      <c r="AJ104" s="2492"/>
      <c r="AK104" s="2492"/>
      <c r="AL104" s="2492"/>
      <c r="AM104" s="2492"/>
      <c r="AN104" s="2492"/>
      <c r="AO104" s="2492"/>
      <c r="AP104" s="2492"/>
      <c r="AQ104" s="2492"/>
      <c r="AR104" s="2492"/>
      <c r="AS104" s="2492"/>
      <c r="AT104" s="2492"/>
      <c r="AU104" s="2492"/>
      <c r="AV104" s="2492"/>
      <c r="AW104" s="2492"/>
      <c r="AX104" s="2492"/>
      <c r="AY104" s="2492"/>
      <c r="AZ104" s="2492"/>
      <c r="BA104" s="2492"/>
      <c r="BB104" s="2492"/>
      <c r="BC104" s="2492"/>
      <c r="BD104" s="2492"/>
      <c r="BE104" s="2492"/>
      <c r="BF104" s="2492"/>
      <c r="BG104" s="2492"/>
      <c r="BH104" s="2492"/>
      <c r="BI104" s="2492"/>
      <c r="BJ104" s="2492"/>
      <c r="BK104" s="2492"/>
      <c r="BL104" s="2492"/>
      <c r="BM104" s="2492"/>
      <c r="BN104" s="2492"/>
      <c r="BO104" s="2492"/>
      <c r="BP104" s="2492"/>
      <c r="BQ104" s="2492"/>
      <c r="BR104" s="2492"/>
    </row>
    <row r="105" spans="1:70" s="660" customFormat="1" ht="8.25" customHeight="1">
      <c r="A105" s="661"/>
      <c r="B105" s="661"/>
      <c r="C105" s="2492"/>
      <c r="D105" s="2492"/>
      <c r="E105" s="2492"/>
      <c r="F105" s="2492"/>
      <c r="G105" s="2492"/>
      <c r="H105" s="2492"/>
      <c r="I105" s="2492"/>
      <c r="J105" s="2492"/>
      <c r="K105" s="2492"/>
      <c r="L105" s="2492"/>
      <c r="M105" s="2492"/>
      <c r="N105" s="2492"/>
      <c r="O105" s="2492"/>
      <c r="P105" s="2492"/>
      <c r="Q105" s="2492"/>
      <c r="R105" s="2492"/>
      <c r="S105" s="2492"/>
      <c r="T105" s="2492"/>
      <c r="U105" s="2492"/>
      <c r="V105" s="2492"/>
      <c r="W105" s="2492"/>
      <c r="X105" s="2492"/>
      <c r="Y105" s="2492"/>
      <c r="Z105" s="2492"/>
      <c r="AA105" s="2492"/>
      <c r="AB105" s="2492"/>
      <c r="AC105" s="2492"/>
      <c r="AD105" s="2492"/>
      <c r="AE105" s="2492"/>
      <c r="AF105" s="2492"/>
      <c r="AG105" s="2492"/>
      <c r="AH105" s="2492"/>
      <c r="AI105" s="2492"/>
      <c r="AJ105" s="2492"/>
      <c r="AK105" s="2492"/>
      <c r="AL105" s="2492"/>
      <c r="AM105" s="2492"/>
      <c r="AN105" s="2492"/>
      <c r="AO105" s="2492"/>
      <c r="AP105" s="2492"/>
      <c r="AQ105" s="2492"/>
      <c r="AR105" s="2492"/>
      <c r="AS105" s="2492"/>
      <c r="AT105" s="2492"/>
      <c r="AU105" s="2492"/>
      <c r="AV105" s="2492"/>
      <c r="AW105" s="2492"/>
      <c r="AX105" s="2492"/>
      <c r="AY105" s="2492"/>
      <c r="AZ105" s="2492"/>
      <c r="BA105" s="2492"/>
      <c r="BB105" s="2492"/>
      <c r="BC105" s="2492"/>
      <c r="BD105" s="2492"/>
      <c r="BE105" s="2492"/>
      <c r="BF105" s="2492"/>
      <c r="BG105" s="2492"/>
      <c r="BH105" s="2492"/>
      <c r="BI105" s="2492"/>
      <c r="BJ105" s="2492"/>
      <c r="BK105" s="2492"/>
      <c r="BL105" s="2492"/>
      <c r="BM105" s="2492"/>
      <c r="BN105" s="2492"/>
      <c r="BO105" s="2492"/>
      <c r="BP105" s="2492"/>
      <c r="BQ105" s="2492"/>
      <c r="BR105" s="2492"/>
    </row>
    <row r="106" spans="1:70" s="660" customFormat="1" ht="8.25" customHeight="1">
      <c r="A106" s="661"/>
      <c r="B106" s="661"/>
      <c r="C106" s="2492"/>
      <c r="D106" s="2492"/>
      <c r="E106" s="2492"/>
      <c r="F106" s="2492"/>
      <c r="G106" s="2492"/>
      <c r="H106" s="2492"/>
      <c r="I106" s="2492"/>
      <c r="J106" s="2492"/>
      <c r="K106" s="2492"/>
      <c r="L106" s="2492"/>
      <c r="M106" s="2492"/>
      <c r="N106" s="2492"/>
      <c r="O106" s="2492"/>
      <c r="P106" s="2492"/>
      <c r="Q106" s="2492"/>
      <c r="R106" s="2492"/>
      <c r="S106" s="2492"/>
      <c r="T106" s="2492"/>
      <c r="U106" s="2492"/>
      <c r="V106" s="2492"/>
      <c r="W106" s="2492"/>
      <c r="X106" s="2492"/>
      <c r="Y106" s="2492"/>
      <c r="Z106" s="2492"/>
      <c r="AA106" s="2492"/>
      <c r="AB106" s="2492"/>
      <c r="AC106" s="2492"/>
      <c r="AD106" s="2492"/>
      <c r="AE106" s="2492"/>
      <c r="AF106" s="2492"/>
      <c r="AG106" s="2492"/>
      <c r="AH106" s="2492"/>
      <c r="AI106" s="2492"/>
      <c r="AJ106" s="2492"/>
      <c r="AK106" s="2492"/>
      <c r="AL106" s="2492"/>
      <c r="AM106" s="2492"/>
      <c r="AN106" s="2492"/>
      <c r="AO106" s="2492"/>
      <c r="AP106" s="2492"/>
      <c r="AQ106" s="2492"/>
      <c r="AR106" s="2492"/>
      <c r="AS106" s="2492"/>
      <c r="AT106" s="2492"/>
      <c r="AU106" s="2492"/>
      <c r="AV106" s="2492"/>
      <c r="AW106" s="2492"/>
      <c r="AX106" s="2492"/>
      <c r="AY106" s="2492"/>
      <c r="AZ106" s="2492"/>
      <c r="BA106" s="2492"/>
      <c r="BB106" s="2492"/>
      <c r="BC106" s="2492"/>
      <c r="BD106" s="2492"/>
      <c r="BE106" s="2492"/>
      <c r="BF106" s="2492"/>
      <c r="BG106" s="2492"/>
      <c r="BH106" s="2492"/>
      <c r="BI106" s="2492"/>
      <c r="BJ106" s="2492"/>
      <c r="BK106" s="2492"/>
      <c r="BL106" s="2492"/>
      <c r="BM106" s="2492"/>
      <c r="BN106" s="2492"/>
      <c r="BO106" s="2492"/>
      <c r="BP106" s="2492"/>
      <c r="BQ106" s="2492"/>
      <c r="BR106" s="2492"/>
    </row>
    <row r="107" spans="1:70" s="660" customFormat="1" ht="8.25" customHeight="1">
      <c r="A107" s="661"/>
      <c r="B107" s="661"/>
      <c r="C107" s="2492"/>
      <c r="D107" s="2492"/>
      <c r="E107" s="2492"/>
      <c r="F107" s="2492"/>
      <c r="G107" s="2492"/>
      <c r="H107" s="2492"/>
      <c r="I107" s="2492"/>
      <c r="J107" s="2492"/>
      <c r="K107" s="2492"/>
      <c r="L107" s="2492"/>
      <c r="M107" s="2492"/>
      <c r="N107" s="2492"/>
      <c r="O107" s="2492"/>
      <c r="P107" s="2492"/>
      <c r="Q107" s="2492"/>
      <c r="R107" s="2492"/>
      <c r="S107" s="2492"/>
      <c r="T107" s="2492"/>
      <c r="U107" s="2492"/>
      <c r="V107" s="2492"/>
      <c r="W107" s="2492"/>
      <c r="X107" s="2492"/>
      <c r="Y107" s="2492"/>
      <c r="Z107" s="2492"/>
      <c r="AA107" s="2492"/>
      <c r="AB107" s="2492"/>
      <c r="AC107" s="2492"/>
      <c r="AD107" s="2492"/>
      <c r="AE107" s="2492"/>
      <c r="AF107" s="2492"/>
      <c r="AG107" s="2492"/>
      <c r="AH107" s="2492"/>
      <c r="AI107" s="2492"/>
      <c r="AJ107" s="2492"/>
      <c r="AK107" s="2492"/>
      <c r="AL107" s="2492"/>
      <c r="AM107" s="2492"/>
      <c r="AN107" s="2492"/>
      <c r="AO107" s="2492"/>
      <c r="AP107" s="2492"/>
      <c r="AQ107" s="2492"/>
      <c r="AR107" s="2492"/>
      <c r="AS107" s="2492"/>
      <c r="AT107" s="2492"/>
      <c r="AU107" s="2492"/>
      <c r="AV107" s="2492"/>
      <c r="AW107" s="2492"/>
      <c r="AX107" s="2492"/>
      <c r="AY107" s="2492"/>
      <c r="AZ107" s="2492"/>
      <c r="BA107" s="2492"/>
      <c r="BB107" s="2492"/>
      <c r="BC107" s="2492"/>
      <c r="BD107" s="2492"/>
      <c r="BE107" s="2492"/>
      <c r="BF107" s="2492"/>
      <c r="BG107" s="2492"/>
      <c r="BH107" s="2492"/>
      <c r="BI107" s="2492"/>
      <c r="BJ107" s="2492"/>
      <c r="BK107" s="2492"/>
      <c r="BL107" s="2492"/>
      <c r="BM107" s="2492"/>
      <c r="BN107" s="2492"/>
      <c r="BO107" s="2492"/>
      <c r="BP107" s="2492"/>
      <c r="BQ107" s="2492"/>
      <c r="BR107" s="2492"/>
    </row>
    <row r="108" spans="1:70" s="660" customFormat="1" ht="8.25" customHeight="1">
      <c r="A108" s="661"/>
      <c r="B108" s="661"/>
      <c r="C108" s="661"/>
      <c r="D108" s="661"/>
      <c r="E108" s="661"/>
      <c r="F108" s="661"/>
      <c r="G108" s="661"/>
      <c r="H108" s="661"/>
      <c r="I108" s="661"/>
      <c r="J108" s="661"/>
      <c r="K108" s="661"/>
      <c r="L108" s="661"/>
      <c r="M108" s="661"/>
      <c r="N108" s="661"/>
      <c r="O108" s="661"/>
      <c r="P108" s="661"/>
      <c r="Q108" s="661"/>
      <c r="R108" s="661"/>
      <c r="S108" s="661"/>
      <c r="T108" s="661"/>
      <c r="U108" s="661"/>
      <c r="V108" s="661"/>
      <c r="W108" s="661"/>
      <c r="X108" s="661"/>
      <c r="Y108" s="661"/>
      <c r="Z108" s="661"/>
      <c r="AA108" s="661"/>
      <c r="AB108" s="661"/>
      <c r="AC108" s="661"/>
      <c r="AD108" s="661"/>
      <c r="AE108" s="661"/>
      <c r="AF108" s="661"/>
      <c r="AG108" s="661"/>
      <c r="AH108" s="661"/>
      <c r="AI108" s="661"/>
      <c r="AJ108" s="661"/>
      <c r="AK108" s="661"/>
      <c r="AL108" s="661"/>
      <c r="AM108" s="661"/>
      <c r="AN108" s="661"/>
      <c r="AO108" s="661"/>
      <c r="AP108" s="661"/>
      <c r="AQ108" s="661"/>
      <c r="AR108" s="661"/>
      <c r="AS108" s="661"/>
      <c r="AT108" s="661"/>
      <c r="AU108" s="661"/>
      <c r="AV108" s="661"/>
      <c r="AW108" s="661"/>
      <c r="AX108" s="661"/>
      <c r="AY108" s="661"/>
      <c r="AZ108" s="661"/>
      <c r="BA108" s="661"/>
      <c r="BB108" s="661"/>
      <c r="BC108" s="661"/>
      <c r="BD108" s="661"/>
      <c r="BE108" s="661"/>
      <c r="BF108" s="661"/>
      <c r="BG108" s="661"/>
      <c r="BH108" s="661"/>
      <c r="BI108" s="661"/>
      <c r="BJ108" s="661"/>
      <c r="BK108" s="661"/>
      <c r="BL108" s="661"/>
      <c r="BM108" s="661"/>
      <c r="BN108" s="661"/>
      <c r="BO108" s="661"/>
      <c r="BP108" s="661"/>
      <c r="BQ108" s="661"/>
      <c r="BR108" s="661"/>
    </row>
    <row r="109" spans="1:70" s="660" customFormat="1" ht="8.25" customHeight="1">
      <c r="A109" s="661"/>
      <c r="B109" s="661"/>
      <c r="C109" s="661"/>
      <c r="D109" s="661"/>
      <c r="E109" s="661"/>
      <c r="F109" s="661"/>
      <c r="G109" s="661"/>
      <c r="H109" s="661"/>
      <c r="I109" s="661"/>
      <c r="J109" s="661"/>
      <c r="K109" s="661"/>
      <c r="L109" s="661"/>
      <c r="M109" s="661"/>
      <c r="N109" s="661"/>
      <c r="O109" s="661"/>
      <c r="P109" s="661"/>
      <c r="Q109" s="661"/>
      <c r="R109" s="661"/>
      <c r="S109" s="661"/>
      <c r="T109" s="661"/>
      <c r="U109" s="661"/>
      <c r="V109" s="661"/>
      <c r="W109" s="661"/>
      <c r="X109" s="661"/>
      <c r="Y109" s="661"/>
      <c r="Z109" s="661"/>
      <c r="AA109" s="661"/>
      <c r="AB109" s="661"/>
      <c r="AC109" s="661"/>
      <c r="AD109" s="661"/>
      <c r="AE109" s="661"/>
      <c r="AF109" s="661"/>
      <c r="AG109" s="661"/>
      <c r="AH109" s="661"/>
      <c r="AI109" s="661"/>
      <c r="AJ109" s="661"/>
      <c r="AK109" s="661"/>
      <c r="AL109" s="661"/>
      <c r="AM109" s="661"/>
      <c r="AN109" s="661"/>
      <c r="AO109" s="661"/>
      <c r="AP109" s="661"/>
      <c r="AQ109" s="661"/>
      <c r="AR109" s="661"/>
      <c r="AS109" s="661"/>
      <c r="AT109" s="661"/>
      <c r="AU109" s="661"/>
      <c r="AV109" s="661"/>
      <c r="AW109" s="661"/>
      <c r="AX109" s="661"/>
      <c r="AY109" s="661"/>
      <c r="AZ109" s="661"/>
      <c r="BA109" s="661"/>
      <c r="BB109" s="661"/>
      <c r="BC109" s="661"/>
      <c r="BD109" s="661"/>
      <c r="BE109" s="661"/>
      <c r="BF109" s="661"/>
      <c r="BG109" s="661"/>
      <c r="BH109" s="661"/>
      <c r="BI109" s="661"/>
      <c r="BJ109" s="661"/>
      <c r="BK109" s="661"/>
      <c r="BL109" s="661"/>
      <c r="BM109" s="661"/>
      <c r="BN109" s="661"/>
      <c r="BO109" s="661"/>
      <c r="BP109" s="661"/>
      <c r="BQ109" s="661"/>
      <c r="BR109" s="661"/>
    </row>
    <row r="110" spans="1:70" s="660" customFormat="1" ht="8.25" customHeight="1">
      <c r="A110" s="2484" t="s">
        <v>146</v>
      </c>
      <c r="B110" s="2484"/>
      <c r="C110" s="2485" t="s">
        <v>5599</v>
      </c>
      <c r="D110" s="2485"/>
      <c r="E110" s="2485"/>
      <c r="F110" s="2485"/>
      <c r="G110" s="2485"/>
      <c r="H110" s="2485"/>
      <c r="I110" s="2485"/>
      <c r="J110" s="2485"/>
      <c r="K110" s="2485"/>
      <c r="L110" s="2485"/>
      <c r="M110" s="2485"/>
      <c r="N110" s="2485"/>
      <c r="O110" s="2485"/>
      <c r="P110" s="2485"/>
      <c r="Q110" s="2485"/>
      <c r="R110" s="2485"/>
      <c r="S110" s="2485"/>
      <c r="T110" s="2485"/>
      <c r="U110" s="2485"/>
      <c r="V110" s="2485"/>
      <c r="W110" s="2485"/>
      <c r="X110" s="2485"/>
      <c r="Y110" s="2485"/>
      <c r="Z110" s="2485"/>
      <c r="AA110" s="2485"/>
      <c r="AB110" s="2485"/>
      <c r="AC110" s="2485"/>
      <c r="AD110" s="2485"/>
      <c r="AE110" s="2485"/>
      <c r="AF110" s="2485"/>
      <c r="AG110" s="2485"/>
      <c r="AH110" s="2485"/>
      <c r="AI110" s="2485"/>
      <c r="AJ110" s="2485"/>
      <c r="AK110" s="2485"/>
      <c r="AL110" s="2485"/>
      <c r="AM110" s="2485"/>
      <c r="AN110" s="2485"/>
      <c r="AO110" s="2485"/>
      <c r="AP110" s="2485"/>
      <c r="AQ110" s="2485"/>
      <c r="AR110" s="2485"/>
      <c r="AS110" s="2485"/>
      <c r="AT110" s="2485"/>
      <c r="AU110" s="2485"/>
      <c r="AV110" s="2485"/>
      <c r="AW110" s="2485"/>
      <c r="AX110" s="2485"/>
      <c r="AY110" s="2485"/>
      <c r="AZ110" s="2485"/>
      <c r="BA110" s="2485"/>
      <c r="BB110" s="2485"/>
      <c r="BC110" s="2485"/>
      <c r="BD110" s="2485"/>
      <c r="BE110" s="2485"/>
      <c r="BF110" s="2485"/>
      <c r="BG110" s="2485"/>
      <c r="BH110" s="2485"/>
      <c r="BI110" s="2485"/>
      <c r="BJ110" s="2485"/>
      <c r="BK110" s="2485"/>
      <c r="BL110" s="2485"/>
      <c r="BM110" s="2485"/>
      <c r="BN110" s="2485"/>
      <c r="BO110" s="2485"/>
      <c r="BP110" s="2485"/>
      <c r="BQ110" s="2485"/>
      <c r="BR110" s="2485"/>
    </row>
    <row r="111" spans="1:70" s="660" customFormat="1" ht="8.25" customHeight="1">
      <c r="A111" s="2484"/>
      <c r="B111" s="2484"/>
      <c r="C111" s="2485"/>
      <c r="D111" s="2485"/>
      <c r="E111" s="2485"/>
      <c r="F111" s="2485"/>
      <c r="G111" s="2485"/>
      <c r="H111" s="2485"/>
      <c r="I111" s="2485"/>
      <c r="J111" s="2485"/>
      <c r="K111" s="2485"/>
      <c r="L111" s="2485"/>
      <c r="M111" s="2485"/>
      <c r="N111" s="2485"/>
      <c r="O111" s="2485"/>
      <c r="P111" s="2485"/>
      <c r="Q111" s="2485"/>
      <c r="R111" s="2485"/>
      <c r="S111" s="2485"/>
      <c r="T111" s="2485"/>
      <c r="U111" s="2485"/>
      <c r="V111" s="2485"/>
      <c r="W111" s="2485"/>
      <c r="X111" s="2485"/>
      <c r="Y111" s="2485"/>
      <c r="Z111" s="2485"/>
      <c r="AA111" s="2485"/>
      <c r="AB111" s="2485"/>
      <c r="AC111" s="2485"/>
      <c r="AD111" s="2485"/>
      <c r="AE111" s="2485"/>
      <c r="AF111" s="2485"/>
      <c r="AG111" s="2485"/>
      <c r="AH111" s="2485"/>
      <c r="AI111" s="2485"/>
      <c r="AJ111" s="2485"/>
      <c r="AK111" s="2485"/>
      <c r="AL111" s="2485"/>
      <c r="AM111" s="2485"/>
      <c r="AN111" s="2485"/>
      <c r="AO111" s="2485"/>
      <c r="AP111" s="2485"/>
      <c r="AQ111" s="2485"/>
      <c r="AR111" s="2485"/>
      <c r="AS111" s="2485"/>
      <c r="AT111" s="2485"/>
      <c r="AU111" s="2485"/>
      <c r="AV111" s="2485"/>
      <c r="AW111" s="2485"/>
      <c r="AX111" s="2485"/>
      <c r="AY111" s="2485"/>
      <c r="AZ111" s="2485"/>
      <c r="BA111" s="2485"/>
      <c r="BB111" s="2485"/>
      <c r="BC111" s="2485"/>
      <c r="BD111" s="2485"/>
      <c r="BE111" s="2485"/>
      <c r="BF111" s="2485"/>
      <c r="BG111" s="2485"/>
      <c r="BH111" s="2485"/>
      <c r="BI111" s="2485"/>
      <c r="BJ111" s="2485"/>
      <c r="BK111" s="2485"/>
      <c r="BL111" s="2485"/>
      <c r="BM111" s="2485"/>
      <c r="BN111" s="2485"/>
      <c r="BO111" s="2485"/>
      <c r="BP111" s="2485"/>
      <c r="BQ111" s="2485"/>
      <c r="BR111" s="2485"/>
    </row>
    <row r="112" spans="1:70" s="660" customFormat="1" ht="8.25" customHeight="1">
      <c r="A112" s="662"/>
      <c r="B112" s="662"/>
      <c r="C112" s="663"/>
      <c r="D112" s="664"/>
      <c r="E112" s="664"/>
      <c r="F112" s="664"/>
      <c r="G112" s="664"/>
      <c r="H112" s="664"/>
      <c r="I112" s="664"/>
      <c r="J112" s="664"/>
      <c r="K112" s="664"/>
      <c r="L112" s="664"/>
      <c r="M112" s="664"/>
      <c r="N112" s="664"/>
      <c r="O112" s="664"/>
      <c r="P112" s="664"/>
      <c r="Q112" s="664"/>
      <c r="R112" s="664"/>
      <c r="S112" s="664"/>
      <c r="T112" s="664"/>
      <c r="U112" s="664"/>
      <c r="V112" s="664"/>
      <c r="W112" s="664"/>
      <c r="X112" s="664"/>
      <c r="Y112" s="664"/>
      <c r="Z112" s="664"/>
      <c r="AA112" s="664"/>
      <c r="AB112" s="664"/>
      <c r="AC112" s="664"/>
      <c r="AD112" s="664"/>
      <c r="AE112" s="664"/>
      <c r="AF112" s="664"/>
      <c r="AG112" s="664"/>
      <c r="AH112" s="664"/>
      <c r="AI112" s="664"/>
      <c r="AJ112" s="664"/>
      <c r="AK112" s="664"/>
      <c r="AL112" s="664"/>
      <c r="AM112" s="664"/>
      <c r="AN112" s="664"/>
      <c r="AO112" s="664"/>
      <c r="AP112" s="664"/>
      <c r="AQ112" s="664"/>
      <c r="AR112" s="664"/>
      <c r="AS112" s="664"/>
      <c r="AT112" s="664"/>
      <c r="AU112" s="664"/>
      <c r="AV112" s="664"/>
      <c r="AW112" s="664"/>
      <c r="AX112" s="664"/>
      <c r="AY112" s="664"/>
      <c r="AZ112" s="664"/>
      <c r="BA112" s="664"/>
      <c r="BB112" s="664"/>
      <c r="BC112" s="664"/>
      <c r="BD112" s="664"/>
      <c r="BE112" s="664"/>
      <c r="BF112" s="664"/>
      <c r="BG112" s="664"/>
      <c r="BH112" s="664"/>
      <c r="BI112" s="664"/>
      <c r="BJ112" s="664"/>
      <c r="BK112" s="664"/>
      <c r="BL112" s="664"/>
      <c r="BM112" s="664"/>
      <c r="BN112" s="664"/>
      <c r="BO112" s="664"/>
      <c r="BP112" s="664"/>
      <c r="BQ112" s="664"/>
      <c r="BR112" s="665"/>
    </row>
    <row r="113" spans="1:70" s="660" customFormat="1" ht="8.25" customHeight="1">
      <c r="A113" s="661"/>
      <c r="B113" s="661"/>
      <c r="C113" s="2493" t="s">
        <v>5600</v>
      </c>
      <c r="D113" s="2494"/>
      <c r="E113" s="2494"/>
      <c r="F113" s="2494"/>
      <c r="G113" s="2494"/>
      <c r="H113" s="2494"/>
      <c r="I113" s="2494"/>
      <c r="J113" s="2494"/>
      <c r="K113" s="2494"/>
      <c r="L113" s="2494"/>
      <c r="M113" s="2494"/>
      <c r="N113" s="2494"/>
      <c r="O113" s="2494"/>
      <c r="P113" s="2494"/>
      <c r="Q113" s="2494"/>
      <c r="R113" s="2494"/>
      <c r="S113" s="2494"/>
      <c r="T113" s="2494"/>
      <c r="U113" s="2494"/>
      <c r="V113" s="2494"/>
      <c r="W113" s="2494"/>
      <c r="X113" s="2494"/>
      <c r="Y113" s="2494"/>
      <c r="Z113" s="2494"/>
      <c r="AA113" s="2494"/>
      <c r="AB113" s="2494"/>
      <c r="AC113" s="2494"/>
      <c r="AD113" s="2494"/>
      <c r="AE113" s="2494"/>
      <c r="AF113" s="2494"/>
      <c r="AG113" s="2494"/>
      <c r="AH113" s="2494"/>
      <c r="AI113" s="2494"/>
      <c r="AJ113" s="2494"/>
      <c r="AK113" s="2494"/>
      <c r="AL113" s="2494"/>
      <c r="AM113" s="2494"/>
      <c r="AN113" s="2494"/>
      <c r="AO113" s="2494"/>
      <c r="AP113" s="2494"/>
      <c r="AQ113" s="2494"/>
      <c r="AR113" s="2494"/>
      <c r="AS113" s="2494"/>
      <c r="AT113" s="2494"/>
      <c r="AU113" s="2494"/>
      <c r="AV113" s="2494"/>
      <c r="AW113" s="2494"/>
      <c r="AX113" s="2494"/>
      <c r="AY113" s="2494"/>
      <c r="AZ113" s="2494"/>
      <c r="BA113" s="2494"/>
      <c r="BB113" s="2494"/>
      <c r="BC113" s="2494"/>
      <c r="BD113" s="2494"/>
      <c r="BE113" s="2494"/>
      <c r="BF113" s="2494"/>
      <c r="BG113" s="2494"/>
      <c r="BH113" s="2494"/>
      <c r="BI113" s="2494"/>
      <c r="BJ113" s="2494"/>
      <c r="BK113" s="2494"/>
      <c r="BL113" s="2494"/>
      <c r="BM113" s="2494"/>
      <c r="BN113" s="2494"/>
      <c r="BO113" s="2494"/>
      <c r="BP113" s="2494"/>
      <c r="BQ113" s="2494"/>
      <c r="BR113" s="2497"/>
    </row>
    <row r="114" spans="1:70" s="660" customFormat="1" ht="8.25" customHeight="1">
      <c r="A114" s="661"/>
      <c r="B114" s="661"/>
      <c r="C114" s="2493"/>
      <c r="D114" s="2494"/>
      <c r="E114" s="2494"/>
      <c r="F114" s="2494"/>
      <c r="G114" s="2494"/>
      <c r="H114" s="2494"/>
      <c r="I114" s="2494"/>
      <c r="J114" s="2494"/>
      <c r="K114" s="2494"/>
      <c r="L114" s="2494"/>
      <c r="M114" s="2494"/>
      <c r="N114" s="2494"/>
      <c r="O114" s="2494"/>
      <c r="P114" s="2494"/>
      <c r="Q114" s="2494"/>
      <c r="R114" s="2494"/>
      <c r="S114" s="2494"/>
      <c r="T114" s="2494"/>
      <c r="U114" s="2494"/>
      <c r="V114" s="2494"/>
      <c r="W114" s="2494"/>
      <c r="X114" s="2494"/>
      <c r="Y114" s="2494"/>
      <c r="Z114" s="2494"/>
      <c r="AA114" s="2494"/>
      <c r="AB114" s="2494"/>
      <c r="AC114" s="2494"/>
      <c r="AD114" s="2494"/>
      <c r="AE114" s="2494"/>
      <c r="AF114" s="2494"/>
      <c r="AG114" s="2494"/>
      <c r="AH114" s="2494"/>
      <c r="AI114" s="2494"/>
      <c r="AJ114" s="2494"/>
      <c r="AK114" s="2494"/>
      <c r="AL114" s="2494"/>
      <c r="AM114" s="2494"/>
      <c r="AN114" s="2494"/>
      <c r="AO114" s="2494"/>
      <c r="AP114" s="2494"/>
      <c r="AQ114" s="2494"/>
      <c r="AR114" s="2494"/>
      <c r="AS114" s="2494"/>
      <c r="AT114" s="2494"/>
      <c r="AU114" s="2494"/>
      <c r="AV114" s="2494"/>
      <c r="AW114" s="2494"/>
      <c r="AX114" s="2494"/>
      <c r="AY114" s="2494"/>
      <c r="AZ114" s="2494"/>
      <c r="BA114" s="2494"/>
      <c r="BB114" s="2494"/>
      <c r="BC114" s="2494"/>
      <c r="BD114" s="2494"/>
      <c r="BE114" s="2494"/>
      <c r="BF114" s="2494"/>
      <c r="BG114" s="2494"/>
      <c r="BH114" s="2494"/>
      <c r="BI114" s="2494"/>
      <c r="BJ114" s="2494"/>
      <c r="BK114" s="2494"/>
      <c r="BL114" s="2494"/>
      <c r="BM114" s="2494"/>
      <c r="BN114" s="2494"/>
      <c r="BO114" s="2494"/>
      <c r="BP114" s="2494"/>
      <c r="BQ114" s="2494"/>
      <c r="BR114" s="2497"/>
    </row>
    <row r="115" spans="1:70" s="660" customFormat="1" ht="8.25" customHeight="1">
      <c r="A115" s="661"/>
      <c r="B115" s="661"/>
      <c r="C115" s="2493"/>
      <c r="D115" s="2494"/>
      <c r="E115" s="2494"/>
      <c r="F115" s="2494"/>
      <c r="G115" s="2494"/>
      <c r="H115" s="2494"/>
      <c r="I115" s="2494"/>
      <c r="J115" s="2494"/>
      <c r="K115" s="2494"/>
      <c r="L115" s="2494"/>
      <c r="M115" s="2494"/>
      <c r="N115" s="2494"/>
      <c r="O115" s="2494"/>
      <c r="P115" s="2494"/>
      <c r="Q115" s="2494"/>
      <c r="R115" s="2494"/>
      <c r="S115" s="2494"/>
      <c r="T115" s="2494"/>
      <c r="U115" s="2494"/>
      <c r="V115" s="2494"/>
      <c r="W115" s="2494"/>
      <c r="X115" s="2494"/>
      <c r="Y115" s="2494"/>
      <c r="Z115" s="2494"/>
      <c r="AA115" s="2494"/>
      <c r="AB115" s="2494"/>
      <c r="AC115" s="2494"/>
      <c r="AD115" s="2494"/>
      <c r="AE115" s="2494"/>
      <c r="AF115" s="2494"/>
      <c r="AG115" s="2494"/>
      <c r="AH115" s="2494"/>
      <c r="AI115" s="2494"/>
      <c r="AJ115" s="2494"/>
      <c r="AK115" s="2494"/>
      <c r="AL115" s="2494"/>
      <c r="AM115" s="2494"/>
      <c r="AN115" s="2494"/>
      <c r="AO115" s="2494"/>
      <c r="AP115" s="2494"/>
      <c r="AQ115" s="2494"/>
      <c r="AR115" s="2494"/>
      <c r="AS115" s="2494"/>
      <c r="AT115" s="2494"/>
      <c r="AU115" s="2494"/>
      <c r="AV115" s="2494"/>
      <c r="AW115" s="2494"/>
      <c r="AX115" s="2494"/>
      <c r="AY115" s="2494"/>
      <c r="AZ115" s="2494"/>
      <c r="BA115" s="2494"/>
      <c r="BB115" s="2494"/>
      <c r="BC115" s="2494"/>
      <c r="BD115" s="2494"/>
      <c r="BE115" s="2494"/>
      <c r="BF115" s="2494"/>
      <c r="BG115" s="2494"/>
      <c r="BH115" s="2494"/>
      <c r="BI115" s="2494"/>
      <c r="BJ115" s="2494"/>
      <c r="BK115" s="2494"/>
      <c r="BL115" s="2494"/>
      <c r="BM115" s="2494"/>
      <c r="BN115" s="2494"/>
      <c r="BO115" s="2494"/>
      <c r="BP115" s="2494"/>
      <c r="BQ115" s="2494"/>
      <c r="BR115" s="2497"/>
    </row>
    <row r="116" spans="1:70" s="660" customFormat="1" ht="8.25" customHeight="1">
      <c r="A116" s="661"/>
      <c r="B116" s="661"/>
      <c r="C116" s="2498"/>
      <c r="D116" s="2499"/>
      <c r="E116" s="2496" t="s">
        <v>5601</v>
      </c>
      <c r="F116" s="2496"/>
      <c r="G116" s="2496"/>
      <c r="H116" s="2496"/>
      <c r="I116" s="2496"/>
      <c r="J116" s="2496"/>
      <c r="K116" s="2496"/>
      <c r="L116" s="2496"/>
      <c r="M116" s="2496"/>
      <c r="N116" s="2496"/>
      <c r="O116" s="2496"/>
      <c r="P116" s="2496"/>
      <c r="Q116" s="2496"/>
      <c r="R116" s="2496"/>
      <c r="S116" s="2496"/>
      <c r="T116" s="2496"/>
      <c r="U116" s="2496"/>
      <c r="V116" s="2496"/>
      <c r="W116" s="2496"/>
      <c r="X116" s="2496"/>
      <c r="Y116" s="2496"/>
      <c r="Z116" s="2496"/>
      <c r="AA116" s="2496"/>
      <c r="AB116" s="2496"/>
      <c r="AC116" s="2496"/>
      <c r="AD116" s="2496"/>
      <c r="AE116" s="2496"/>
      <c r="AF116" s="2496"/>
      <c r="AG116" s="2496"/>
      <c r="AH116" s="2496"/>
      <c r="AI116" s="2496"/>
      <c r="AJ116" s="2496"/>
      <c r="AK116" s="2496"/>
      <c r="AL116" s="2496"/>
      <c r="AM116" s="2496"/>
      <c r="AN116" s="2496"/>
      <c r="AO116" s="2496"/>
      <c r="AP116" s="2496"/>
      <c r="AQ116" s="2496"/>
      <c r="AR116" s="2496"/>
      <c r="AS116" s="2496"/>
      <c r="AT116" s="2496"/>
      <c r="AU116" s="2496"/>
      <c r="AV116" s="2496"/>
      <c r="AW116" s="2496"/>
      <c r="AX116" s="2496"/>
      <c r="AY116" s="2496"/>
      <c r="AZ116" s="2496"/>
      <c r="BA116" s="2496"/>
      <c r="BB116" s="2496"/>
      <c r="BC116" s="2496"/>
      <c r="BD116" s="2496"/>
      <c r="BE116" s="2496"/>
      <c r="BF116" s="2496"/>
      <c r="BG116" s="2496"/>
      <c r="BH116" s="2496"/>
      <c r="BI116" s="2496"/>
      <c r="BJ116" s="2496"/>
      <c r="BK116" s="2496"/>
      <c r="BL116" s="2496"/>
      <c r="BM116" s="2496"/>
      <c r="BN116" s="2496"/>
      <c r="BO116" s="2496"/>
      <c r="BP116" s="2496"/>
      <c r="BQ116" s="2496"/>
      <c r="BR116" s="2500"/>
    </row>
    <row r="117" spans="1:70" s="660" customFormat="1" ht="8.25" customHeight="1">
      <c r="A117" s="661"/>
      <c r="B117" s="661"/>
      <c r="C117" s="2498"/>
      <c r="D117" s="2499"/>
      <c r="E117" s="2496"/>
      <c r="F117" s="2496"/>
      <c r="G117" s="2496"/>
      <c r="H117" s="2496"/>
      <c r="I117" s="2496"/>
      <c r="J117" s="2496"/>
      <c r="K117" s="2496"/>
      <c r="L117" s="2496"/>
      <c r="M117" s="2496"/>
      <c r="N117" s="2496"/>
      <c r="O117" s="2496"/>
      <c r="P117" s="2496"/>
      <c r="Q117" s="2496"/>
      <c r="R117" s="2496"/>
      <c r="S117" s="2496"/>
      <c r="T117" s="2496"/>
      <c r="U117" s="2496"/>
      <c r="V117" s="2496"/>
      <c r="W117" s="2496"/>
      <c r="X117" s="2496"/>
      <c r="Y117" s="2496"/>
      <c r="Z117" s="2496"/>
      <c r="AA117" s="2496"/>
      <c r="AB117" s="2496"/>
      <c r="AC117" s="2496"/>
      <c r="AD117" s="2496"/>
      <c r="AE117" s="2496"/>
      <c r="AF117" s="2496"/>
      <c r="AG117" s="2496"/>
      <c r="AH117" s="2496"/>
      <c r="AI117" s="2496"/>
      <c r="AJ117" s="2496"/>
      <c r="AK117" s="2496"/>
      <c r="AL117" s="2496"/>
      <c r="AM117" s="2496"/>
      <c r="AN117" s="2496"/>
      <c r="AO117" s="2496"/>
      <c r="AP117" s="2496"/>
      <c r="AQ117" s="2496"/>
      <c r="AR117" s="2496"/>
      <c r="AS117" s="2496"/>
      <c r="AT117" s="2496"/>
      <c r="AU117" s="2496"/>
      <c r="AV117" s="2496"/>
      <c r="AW117" s="2496"/>
      <c r="AX117" s="2496"/>
      <c r="AY117" s="2496"/>
      <c r="AZ117" s="2496"/>
      <c r="BA117" s="2496"/>
      <c r="BB117" s="2496"/>
      <c r="BC117" s="2496"/>
      <c r="BD117" s="2496"/>
      <c r="BE117" s="2496"/>
      <c r="BF117" s="2496"/>
      <c r="BG117" s="2496"/>
      <c r="BH117" s="2496"/>
      <c r="BI117" s="2496"/>
      <c r="BJ117" s="2496"/>
      <c r="BK117" s="2496"/>
      <c r="BL117" s="2496"/>
      <c r="BM117" s="2496"/>
      <c r="BN117" s="2496"/>
      <c r="BO117" s="2496"/>
      <c r="BP117" s="2496"/>
      <c r="BQ117" s="2496"/>
      <c r="BR117" s="2500"/>
    </row>
    <row r="118" spans="1:70" s="660" customFormat="1" ht="8.25" customHeight="1">
      <c r="A118" s="661"/>
      <c r="B118" s="661"/>
      <c r="C118" s="2493" t="s">
        <v>5602</v>
      </c>
      <c r="D118" s="2494"/>
      <c r="E118" s="2494"/>
      <c r="F118" s="2494"/>
      <c r="G118" s="2494"/>
      <c r="H118" s="2494"/>
      <c r="I118" s="2494"/>
      <c r="J118" s="2494"/>
      <c r="K118" s="2494"/>
      <c r="L118" s="2494"/>
      <c r="M118" s="2494"/>
      <c r="N118" s="2494"/>
      <c r="O118" s="2494"/>
      <c r="P118" s="2494"/>
      <c r="Q118" s="2494"/>
      <c r="R118" s="2494"/>
      <c r="S118" s="2494"/>
      <c r="T118" s="2494"/>
      <c r="U118" s="2494"/>
      <c r="V118" s="2494"/>
      <c r="W118" s="2494"/>
      <c r="X118" s="2494"/>
      <c r="Y118" s="2494"/>
      <c r="Z118" s="2494"/>
      <c r="AA118" s="2494"/>
      <c r="AB118" s="2494"/>
      <c r="AC118" s="2494"/>
      <c r="AD118" s="2494"/>
      <c r="AE118" s="2494"/>
      <c r="AF118" s="2494"/>
      <c r="AG118" s="2494"/>
      <c r="AH118" s="2494"/>
      <c r="AI118" s="2494"/>
      <c r="AJ118" s="2494"/>
      <c r="AK118" s="2494"/>
      <c r="AL118" s="2494"/>
      <c r="AM118" s="2494"/>
      <c r="AN118" s="2494"/>
      <c r="AO118" s="2494"/>
      <c r="AP118" s="2494"/>
      <c r="AQ118" s="2494"/>
      <c r="AR118" s="2494"/>
      <c r="AS118" s="2494"/>
      <c r="AT118" s="2494"/>
      <c r="AU118" s="2494"/>
      <c r="AV118" s="2494"/>
      <c r="AW118" s="2494"/>
      <c r="AX118" s="2494"/>
      <c r="AY118" s="2494"/>
      <c r="AZ118" s="2494"/>
      <c r="BA118" s="2494"/>
      <c r="BB118" s="2494"/>
      <c r="BC118" s="2494"/>
      <c r="BD118" s="2494"/>
      <c r="BE118" s="2494"/>
      <c r="BF118" s="2494"/>
      <c r="BG118" s="2494"/>
      <c r="BH118" s="2494"/>
      <c r="BI118" s="2494"/>
      <c r="BJ118" s="2494"/>
      <c r="BK118" s="2494"/>
      <c r="BL118" s="2494"/>
      <c r="BM118" s="2494"/>
      <c r="BN118" s="2494"/>
      <c r="BO118" s="2494"/>
      <c r="BP118" s="2494"/>
      <c r="BQ118" s="2494"/>
      <c r="BR118" s="2497"/>
    </row>
    <row r="119" spans="1:70" s="660" customFormat="1" ht="8.25" customHeight="1">
      <c r="A119" s="661"/>
      <c r="B119" s="661"/>
      <c r="C119" s="2493"/>
      <c r="D119" s="2494"/>
      <c r="E119" s="2494"/>
      <c r="F119" s="2494"/>
      <c r="G119" s="2494"/>
      <c r="H119" s="2494"/>
      <c r="I119" s="2494"/>
      <c r="J119" s="2494"/>
      <c r="K119" s="2494"/>
      <c r="L119" s="2494"/>
      <c r="M119" s="2494"/>
      <c r="N119" s="2494"/>
      <c r="O119" s="2494"/>
      <c r="P119" s="2494"/>
      <c r="Q119" s="2494"/>
      <c r="R119" s="2494"/>
      <c r="S119" s="2494"/>
      <c r="T119" s="2494"/>
      <c r="U119" s="2494"/>
      <c r="V119" s="2494"/>
      <c r="W119" s="2494"/>
      <c r="X119" s="2494"/>
      <c r="Y119" s="2494"/>
      <c r="Z119" s="2494"/>
      <c r="AA119" s="2494"/>
      <c r="AB119" s="2494"/>
      <c r="AC119" s="2494"/>
      <c r="AD119" s="2494"/>
      <c r="AE119" s="2494"/>
      <c r="AF119" s="2494"/>
      <c r="AG119" s="2494"/>
      <c r="AH119" s="2494"/>
      <c r="AI119" s="2494"/>
      <c r="AJ119" s="2494"/>
      <c r="AK119" s="2494"/>
      <c r="AL119" s="2494"/>
      <c r="AM119" s="2494"/>
      <c r="AN119" s="2494"/>
      <c r="AO119" s="2494"/>
      <c r="AP119" s="2494"/>
      <c r="AQ119" s="2494"/>
      <c r="AR119" s="2494"/>
      <c r="AS119" s="2494"/>
      <c r="AT119" s="2494"/>
      <c r="AU119" s="2494"/>
      <c r="AV119" s="2494"/>
      <c r="AW119" s="2494"/>
      <c r="AX119" s="2494"/>
      <c r="AY119" s="2494"/>
      <c r="AZ119" s="2494"/>
      <c r="BA119" s="2494"/>
      <c r="BB119" s="2494"/>
      <c r="BC119" s="2494"/>
      <c r="BD119" s="2494"/>
      <c r="BE119" s="2494"/>
      <c r="BF119" s="2494"/>
      <c r="BG119" s="2494"/>
      <c r="BH119" s="2494"/>
      <c r="BI119" s="2494"/>
      <c r="BJ119" s="2494"/>
      <c r="BK119" s="2494"/>
      <c r="BL119" s="2494"/>
      <c r="BM119" s="2494"/>
      <c r="BN119" s="2494"/>
      <c r="BO119" s="2494"/>
      <c r="BP119" s="2494"/>
      <c r="BQ119" s="2494"/>
      <c r="BR119" s="2497"/>
    </row>
    <row r="120" spans="1:70" s="660" customFormat="1" ht="8.25" customHeight="1">
      <c r="A120" s="661"/>
      <c r="B120" s="661"/>
      <c r="C120" s="2493"/>
      <c r="D120" s="2494"/>
      <c r="E120" s="2494"/>
      <c r="F120" s="2494"/>
      <c r="G120" s="2494"/>
      <c r="H120" s="2494"/>
      <c r="I120" s="2494"/>
      <c r="J120" s="2494"/>
      <c r="K120" s="2494"/>
      <c r="L120" s="2494"/>
      <c r="M120" s="2494"/>
      <c r="N120" s="2494"/>
      <c r="O120" s="2494"/>
      <c r="P120" s="2494"/>
      <c r="Q120" s="2494"/>
      <c r="R120" s="2494"/>
      <c r="S120" s="2494"/>
      <c r="T120" s="2494"/>
      <c r="U120" s="2494"/>
      <c r="V120" s="2494"/>
      <c r="W120" s="2494"/>
      <c r="X120" s="2494"/>
      <c r="Y120" s="2494"/>
      <c r="Z120" s="2494"/>
      <c r="AA120" s="2494"/>
      <c r="AB120" s="2494"/>
      <c r="AC120" s="2494"/>
      <c r="AD120" s="2494"/>
      <c r="AE120" s="2494"/>
      <c r="AF120" s="2494"/>
      <c r="AG120" s="2494"/>
      <c r="AH120" s="2494"/>
      <c r="AI120" s="2494"/>
      <c r="AJ120" s="2494"/>
      <c r="AK120" s="2494"/>
      <c r="AL120" s="2494"/>
      <c r="AM120" s="2494"/>
      <c r="AN120" s="2494"/>
      <c r="AO120" s="2494"/>
      <c r="AP120" s="2494"/>
      <c r="AQ120" s="2494"/>
      <c r="AR120" s="2494"/>
      <c r="AS120" s="2494"/>
      <c r="AT120" s="2494"/>
      <c r="AU120" s="2494"/>
      <c r="AV120" s="2494"/>
      <c r="AW120" s="2494"/>
      <c r="AX120" s="2494"/>
      <c r="AY120" s="2494"/>
      <c r="AZ120" s="2494"/>
      <c r="BA120" s="2494"/>
      <c r="BB120" s="2494"/>
      <c r="BC120" s="2494"/>
      <c r="BD120" s="2494"/>
      <c r="BE120" s="2494"/>
      <c r="BF120" s="2494"/>
      <c r="BG120" s="2494"/>
      <c r="BH120" s="2494"/>
      <c r="BI120" s="2494"/>
      <c r="BJ120" s="2494"/>
      <c r="BK120" s="2494"/>
      <c r="BL120" s="2494"/>
      <c r="BM120" s="2494"/>
      <c r="BN120" s="2494"/>
      <c r="BO120" s="2494"/>
      <c r="BP120" s="2494"/>
      <c r="BQ120" s="2494"/>
      <c r="BR120" s="2497"/>
    </row>
    <row r="121" spans="1:70" s="660" customFormat="1" ht="8.25" customHeight="1">
      <c r="A121" s="661"/>
      <c r="B121" s="661"/>
      <c r="C121" s="2498"/>
      <c r="D121" s="2499"/>
      <c r="E121" s="2492" t="s">
        <v>5603</v>
      </c>
      <c r="F121" s="2492"/>
      <c r="G121" s="2492"/>
      <c r="H121" s="2492"/>
      <c r="I121" s="2492"/>
      <c r="J121" s="2492"/>
      <c r="K121" s="2492"/>
      <c r="L121" s="2492"/>
      <c r="M121" s="2492"/>
      <c r="N121" s="2492"/>
      <c r="O121" s="2492"/>
      <c r="P121" s="2492"/>
      <c r="Q121" s="2492"/>
      <c r="R121" s="2492"/>
      <c r="S121" s="2492"/>
      <c r="T121" s="2492"/>
      <c r="U121" s="2492"/>
      <c r="V121" s="2492"/>
      <c r="W121" s="2492"/>
      <c r="X121" s="2492"/>
      <c r="Y121" s="2492"/>
      <c r="Z121" s="2492"/>
      <c r="AA121" s="2492"/>
      <c r="AB121" s="2492"/>
      <c r="AC121" s="2492"/>
      <c r="AD121" s="2492"/>
      <c r="AE121" s="2492"/>
      <c r="AF121" s="2492"/>
      <c r="AG121" s="2492"/>
      <c r="AH121" s="2492"/>
      <c r="AI121" s="2492"/>
      <c r="AJ121" s="2492"/>
      <c r="AK121" s="2492"/>
      <c r="AL121" s="2492"/>
      <c r="AM121" s="2492"/>
      <c r="AN121" s="2492"/>
      <c r="AO121" s="2492"/>
      <c r="AP121" s="2492"/>
      <c r="AQ121" s="2492"/>
      <c r="AR121" s="2492"/>
      <c r="AS121" s="2492"/>
      <c r="AT121" s="2492"/>
      <c r="AU121" s="2492"/>
      <c r="AV121" s="2492"/>
      <c r="AW121" s="2492"/>
      <c r="AX121" s="2492"/>
      <c r="AY121" s="2492"/>
      <c r="AZ121" s="2492"/>
      <c r="BA121" s="2492"/>
      <c r="BB121" s="2492"/>
      <c r="BC121" s="2492"/>
      <c r="BD121" s="2492"/>
      <c r="BE121" s="2492"/>
      <c r="BF121" s="2492"/>
      <c r="BG121" s="2492"/>
      <c r="BH121" s="2492"/>
      <c r="BI121" s="2492"/>
      <c r="BJ121" s="2492"/>
      <c r="BK121" s="2492"/>
      <c r="BL121" s="2492"/>
      <c r="BM121" s="2492"/>
      <c r="BN121" s="2492"/>
      <c r="BO121" s="2492"/>
      <c r="BP121" s="2492"/>
      <c r="BQ121" s="2492"/>
      <c r="BR121" s="2501"/>
    </row>
    <row r="122" spans="1:70" s="660" customFormat="1" ht="8.25" customHeight="1">
      <c r="A122" s="661"/>
      <c r="B122" s="661"/>
      <c r="C122" s="2498"/>
      <c r="D122" s="2499"/>
      <c r="E122" s="2492"/>
      <c r="F122" s="2492"/>
      <c r="G122" s="2492"/>
      <c r="H122" s="2492"/>
      <c r="I122" s="2492"/>
      <c r="J122" s="2492"/>
      <c r="K122" s="2492"/>
      <c r="L122" s="2492"/>
      <c r="M122" s="2492"/>
      <c r="N122" s="2492"/>
      <c r="O122" s="2492"/>
      <c r="P122" s="2492"/>
      <c r="Q122" s="2492"/>
      <c r="R122" s="2492"/>
      <c r="S122" s="2492"/>
      <c r="T122" s="2492"/>
      <c r="U122" s="2492"/>
      <c r="V122" s="2492"/>
      <c r="W122" s="2492"/>
      <c r="X122" s="2492"/>
      <c r="Y122" s="2492"/>
      <c r="Z122" s="2492"/>
      <c r="AA122" s="2492"/>
      <c r="AB122" s="2492"/>
      <c r="AC122" s="2492"/>
      <c r="AD122" s="2492"/>
      <c r="AE122" s="2492"/>
      <c r="AF122" s="2492"/>
      <c r="AG122" s="2492"/>
      <c r="AH122" s="2492"/>
      <c r="AI122" s="2492"/>
      <c r="AJ122" s="2492"/>
      <c r="AK122" s="2492"/>
      <c r="AL122" s="2492"/>
      <c r="AM122" s="2492"/>
      <c r="AN122" s="2492"/>
      <c r="AO122" s="2492"/>
      <c r="AP122" s="2492"/>
      <c r="AQ122" s="2492"/>
      <c r="AR122" s="2492"/>
      <c r="AS122" s="2492"/>
      <c r="AT122" s="2492"/>
      <c r="AU122" s="2492"/>
      <c r="AV122" s="2492"/>
      <c r="AW122" s="2492"/>
      <c r="AX122" s="2492"/>
      <c r="AY122" s="2492"/>
      <c r="AZ122" s="2492"/>
      <c r="BA122" s="2492"/>
      <c r="BB122" s="2492"/>
      <c r="BC122" s="2492"/>
      <c r="BD122" s="2492"/>
      <c r="BE122" s="2492"/>
      <c r="BF122" s="2492"/>
      <c r="BG122" s="2492"/>
      <c r="BH122" s="2492"/>
      <c r="BI122" s="2492"/>
      <c r="BJ122" s="2492"/>
      <c r="BK122" s="2492"/>
      <c r="BL122" s="2492"/>
      <c r="BM122" s="2492"/>
      <c r="BN122" s="2492"/>
      <c r="BO122" s="2492"/>
      <c r="BP122" s="2492"/>
      <c r="BQ122" s="2492"/>
      <c r="BR122" s="2501"/>
    </row>
    <row r="123" spans="1:70" s="660" customFormat="1" ht="8.25" customHeight="1">
      <c r="A123" s="661"/>
      <c r="B123" s="661"/>
      <c r="C123" s="2498"/>
      <c r="D123" s="2499"/>
      <c r="E123" s="2492"/>
      <c r="F123" s="2492"/>
      <c r="G123" s="2492"/>
      <c r="H123" s="2492"/>
      <c r="I123" s="2492"/>
      <c r="J123" s="2492"/>
      <c r="K123" s="2492"/>
      <c r="L123" s="2492"/>
      <c r="M123" s="2492"/>
      <c r="N123" s="2492"/>
      <c r="O123" s="2492"/>
      <c r="P123" s="2492"/>
      <c r="Q123" s="2492"/>
      <c r="R123" s="2492"/>
      <c r="S123" s="2492"/>
      <c r="T123" s="2492"/>
      <c r="U123" s="2492"/>
      <c r="V123" s="2492"/>
      <c r="W123" s="2492"/>
      <c r="X123" s="2492"/>
      <c r="Y123" s="2492"/>
      <c r="Z123" s="2492"/>
      <c r="AA123" s="2492"/>
      <c r="AB123" s="2492"/>
      <c r="AC123" s="2492"/>
      <c r="AD123" s="2492"/>
      <c r="AE123" s="2492"/>
      <c r="AF123" s="2492"/>
      <c r="AG123" s="2492"/>
      <c r="AH123" s="2492"/>
      <c r="AI123" s="2492"/>
      <c r="AJ123" s="2492"/>
      <c r="AK123" s="2492"/>
      <c r="AL123" s="2492"/>
      <c r="AM123" s="2492"/>
      <c r="AN123" s="2492"/>
      <c r="AO123" s="2492"/>
      <c r="AP123" s="2492"/>
      <c r="AQ123" s="2492"/>
      <c r="AR123" s="2492"/>
      <c r="AS123" s="2492"/>
      <c r="AT123" s="2492"/>
      <c r="AU123" s="2492"/>
      <c r="AV123" s="2492"/>
      <c r="AW123" s="2492"/>
      <c r="AX123" s="2492"/>
      <c r="AY123" s="2492"/>
      <c r="AZ123" s="2492"/>
      <c r="BA123" s="2492"/>
      <c r="BB123" s="2492"/>
      <c r="BC123" s="2492"/>
      <c r="BD123" s="2492"/>
      <c r="BE123" s="2492"/>
      <c r="BF123" s="2492"/>
      <c r="BG123" s="2492"/>
      <c r="BH123" s="2492"/>
      <c r="BI123" s="2492"/>
      <c r="BJ123" s="2492"/>
      <c r="BK123" s="2492"/>
      <c r="BL123" s="2492"/>
      <c r="BM123" s="2492"/>
      <c r="BN123" s="2492"/>
      <c r="BO123" s="2492"/>
      <c r="BP123" s="2492"/>
      <c r="BQ123" s="2492"/>
      <c r="BR123" s="2501"/>
    </row>
    <row r="124" spans="1:70" s="660" customFormat="1" ht="8.25" customHeight="1">
      <c r="A124" s="661"/>
      <c r="B124" s="661"/>
      <c r="C124" s="2498"/>
      <c r="D124" s="2499"/>
      <c r="E124" s="2492"/>
      <c r="F124" s="2492"/>
      <c r="G124" s="2492"/>
      <c r="H124" s="2492"/>
      <c r="I124" s="2492"/>
      <c r="J124" s="2492"/>
      <c r="K124" s="2492"/>
      <c r="L124" s="2492"/>
      <c r="M124" s="2492"/>
      <c r="N124" s="2492"/>
      <c r="O124" s="2492"/>
      <c r="P124" s="2492"/>
      <c r="Q124" s="2492"/>
      <c r="R124" s="2492"/>
      <c r="S124" s="2492"/>
      <c r="T124" s="2492"/>
      <c r="U124" s="2492"/>
      <c r="V124" s="2492"/>
      <c r="W124" s="2492"/>
      <c r="X124" s="2492"/>
      <c r="Y124" s="2492"/>
      <c r="Z124" s="2492"/>
      <c r="AA124" s="2492"/>
      <c r="AB124" s="2492"/>
      <c r="AC124" s="2492"/>
      <c r="AD124" s="2492"/>
      <c r="AE124" s="2492"/>
      <c r="AF124" s="2492"/>
      <c r="AG124" s="2492"/>
      <c r="AH124" s="2492"/>
      <c r="AI124" s="2492"/>
      <c r="AJ124" s="2492"/>
      <c r="AK124" s="2492"/>
      <c r="AL124" s="2492"/>
      <c r="AM124" s="2492"/>
      <c r="AN124" s="2492"/>
      <c r="AO124" s="2492"/>
      <c r="AP124" s="2492"/>
      <c r="AQ124" s="2492"/>
      <c r="AR124" s="2492"/>
      <c r="AS124" s="2492"/>
      <c r="AT124" s="2492"/>
      <c r="AU124" s="2492"/>
      <c r="AV124" s="2492"/>
      <c r="AW124" s="2492"/>
      <c r="AX124" s="2492"/>
      <c r="AY124" s="2492"/>
      <c r="AZ124" s="2492"/>
      <c r="BA124" s="2492"/>
      <c r="BB124" s="2492"/>
      <c r="BC124" s="2492"/>
      <c r="BD124" s="2492"/>
      <c r="BE124" s="2492"/>
      <c r="BF124" s="2492"/>
      <c r="BG124" s="2492"/>
      <c r="BH124" s="2492"/>
      <c r="BI124" s="2492"/>
      <c r="BJ124" s="2492"/>
      <c r="BK124" s="2492"/>
      <c r="BL124" s="2492"/>
      <c r="BM124" s="2492"/>
      <c r="BN124" s="2492"/>
      <c r="BO124" s="2492"/>
      <c r="BP124" s="2492"/>
      <c r="BQ124" s="2492"/>
      <c r="BR124" s="2501"/>
    </row>
    <row r="125" spans="1:70" s="660" customFormat="1" ht="8.25" customHeight="1">
      <c r="A125" s="661"/>
      <c r="B125" s="661"/>
      <c r="C125" s="2498"/>
      <c r="D125" s="2499"/>
      <c r="E125" s="2492"/>
      <c r="F125" s="2492"/>
      <c r="G125" s="2492"/>
      <c r="H125" s="2492"/>
      <c r="I125" s="2492"/>
      <c r="J125" s="2492"/>
      <c r="K125" s="2492"/>
      <c r="L125" s="2492"/>
      <c r="M125" s="2492"/>
      <c r="N125" s="2492"/>
      <c r="O125" s="2492"/>
      <c r="P125" s="2492"/>
      <c r="Q125" s="2492"/>
      <c r="R125" s="2492"/>
      <c r="S125" s="2492"/>
      <c r="T125" s="2492"/>
      <c r="U125" s="2492"/>
      <c r="V125" s="2492"/>
      <c r="W125" s="2492"/>
      <c r="X125" s="2492"/>
      <c r="Y125" s="2492"/>
      <c r="Z125" s="2492"/>
      <c r="AA125" s="2492"/>
      <c r="AB125" s="2492"/>
      <c r="AC125" s="2492"/>
      <c r="AD125" s="2492"/>
      <c r="AE125" s="2492"/>
      <c r="AF125" s="2492"/>
      <c r="AG125" s="2492"/>
      <c r="AH125" s="2492"/>
      <c r="AI125" s="2492"/>
      <c r="AJ125" s="2492"/>
      <c r="AK125" s="2492"/>
      <c r="AL125" s="2492"/>
      <c r="AM125" s="2492"/>
      <c r="AN125" s="2492"/>
      <c r="AO125" s="2492"/>
      <c r="AP125" s="2492"/>
      <c r="AQ125" s="2492"/>
      <c r="AR125" s="2492"/>
      <c r="AS125" s="2492"/>
      <c r="AT125" s="2492"/>
      <c r="AU125" s="2492"/>
      <c r="AV125" s="2492"/>
      <c r="AW125" s="2492"/>
      <c r="AX125" s="2492"/>
      <c r="AY125" s="2492"/>
      <c r="AZ125" s="2492"/>
      <c r="BA125" s="2492"/>
      <c r="BB125" s="2492"/>
      <c r="BC125" s="2492"/>
      <c r="BD125" s="2492"/>
      <c r="BE125" s="2492"/>
      <c r="BF125" s="2492"/>
      <c r="BG125" s="2492"/>
      <c r="BH125" s="2492"/>
      <c r="BI125" s="2492"/>
      <c r="BJ125" s="2492"/>
      <c r="BK125" s="2492"/>
      <c r="BL125" s="2492"/>
      <c r="BM125" s="2492"/>
      <c r="BN125" s="2492"/>
      <c r="BO125" s="2492"/>
      <c r="BP125" s="2492"/>
      <c r="BQ125" s="2492"/>
      <c r="BR125" s="2501"/>
    </row>
    <row r="126" spans="1:70" s="660" customFormat="1" ht="8.25" customHeight="1">
      <c r="A126" s="661"/>
      <c r="B126" s="661"/>
      <c r="C126" s="2498"/>
      <c r="D126" s="2499"/>
      <c r="E126" s="2492"/>
      <c r="F126" s="2492"/>
      <c r="G126" s="2492"/>
      <c r="H126" s="2492"/>
      <c r="I126" s="2492"/>
      <c r="J126" s="2492"/>
      <c r="K126" s="2492"/>
      <c r="L126" s="2492"/>
      <c r="M126" s="2492"/>
      <c r="N126" s="2492"/>
      <c r="O126" s="2492"/>
      <c r="P126" s="2492"/>
      <c r="Q126" s="2492"/>
      <c r="R126" s="2492"/>
      <c r="S126" s="2492"/>
      <c r="T126" s="2492"/>
      <c r="U126" s="2492"/>
      <c r="V126" s="2492"/>
      <c r="W126" s="2492"/>
      <c r="X126" s="2492"/>
      <c r="Y126" s="2492"/>
      <c r="Z126" s="2492"/>
      <c r="AA126" s="2492"/>
      <c r="AB126" s="2492"/>
      <c r="AC126" s="2492"/>
      <c r="AD126" s="2492"/>
      <c r="AE126" s="2492"/>
      <c r="AF126" s="2492"/>
      <c r="AG126" s="2492"/>
      <c r="AH126" s="2492"/>
      <c r="AI126" s="2492"/>
      <c r="AJ126" s="2492"/>
      <c r="AK126" s="2492"/>
      <c r="AL126" s="2492"/>
      <c r="AM126" s="2492"/>
      <c r="AN126" s="2492"/>
      <c r="AO126" s="2492"/>
      <c r="AP126" s="2492"/>
      <c r="AQ126" s="2492"/>
      <c r="AR126" s="2492"/>
      <c r="AS126" s="2492"/>
      <c r="AT126" s="2492"/>
      <c r="AU126" s="2492"/>
      <c r="AV126" s="2492"/>
      <c r="AW126" s="2492"/>
      <c r="AX126" s="2492"/>
      <c r="AY126" s="2492"/>
      <c r="AZ126" s="2492"/>
      <c r="BA126" s="2492"/>
      <c r="BB126" s="2492"/>
      <c r="BC126" s="2492"/>
      <c r="BD126" s="2492"/>
      <c r="BE126" s="2492"/>
      <c r="BF126" s="2492"/>
      <c r="BG126" s="2492"/>
      <c r="BH126" s="2492"/>
      <c r="BI126" s="2492"/>
      <c r="BJ126" s="2492"/>
      <c r="BK126" s="2492"/>
      <c r="BL126" s="2492"/>
      <c r="BM126" s="2492"/>
      <c r="BN126" s="2492"/>
      <c r="BO126" s="2492"/>
      <c r="BP126" s="2492"/>
      <c r="BQ126" s="2492"/>
      <c r="BR126" s="2501"/>
    </row>
    <row r="127" spans="1:70" s="660" customFormat="1" ht="8.25" customHeight="1">
      <c r="A127" s="661"/>
      <c r="B127" s="661"/>
      <c r="C127" s="2498"/>
      <c r="D127" s="2499"/>
      <c r="E127" s="2492"/>
      <c r="F127" s="2492"/>
      <c r="G127" s="2492"/>
      <c r="H127" s="2492"/>
      <c r="I127" s="2492"/>
      <c r="J127" s="2492"/>
      <c r="K127" s="2492"/>
      <c r="L127" s="2492"/>
      <c r="M127" s="2492"/>
      <c r="N127" s="2492"/>
      <c r="O127" s="2492"/>
      <c r="P127" s="2492"/>
      <c r="Q127" s="2492"/>
      <c r="R127" s="2492"/>
      <c r="S127" s="2492"/>
      <c r="T127" s="2492"/>
      <c r="U127" s="2492"/>
      <c r="V127" s="2492"/>
      <c r="W127" s="2492"/>
      <c r="X127" s="2492"/>
      <c r="Y127" s="2492"/>
      <c r="Z127" s="2492"/>
      <c r="AA127" s="2492"/>
      <c r="AB127" s="2492"/>
      <c r="AC127" s="2492"/>
      <c r="AD127" s="2492"/>
      <c r="AE127" s="2492"/>
      <c r="AF127" s="2492"/>
      <c r="AG127" s="2492"/>
      <c r="AH127" s="2492"/>
      <c r="AI127" s="2492"/>
      <c r="AJ127" s="2492"/>
      <c r="AK127" s="2492"/>
      <c r="AL127" s="2492"/>
      <c r="AM127" s="2492"/>
      <c r="AN127" s="2492"/>
      <c r="AO127" s="2492"/>
      <c r="AP127" s="2492"/>
      <c r="AQ127" s="2492"/>
      <c r="AR127" s="2492"/>
      <c r="AS127" s="2492"/>
      <c r="AT127" s="2492"/>
      <c r="AU127" s="2492"/>
      <c r="AV127" s="2492"/>
      <c r="AW127" s="2492"/>
      <c r="AX127" s="2492"/>
      <c r="AY127" s="2492"/>
      <c r="AZ127" s="2492"/>
      <c r="BA127" s="2492"/>
      <c r="BB127" s="2492"/>
      <c r="BC127" s="2492"/>
      <c r="BD127" s="2492"/>
      <c r="BE127" s="2492"/>
      <c r="BF127" s="2492"/>
      <c r="BG127" s="2492"/>
      <c r="BH127" s="2492"/>
      <c r="BI127" s="2492"/>
      <c r="BJ127" s="2492"/>
      <c r="BK127" s="2492"/>
      <c r="BL127" s="2492"/>
      <c r="BM127" s="2492"/>
      <c r="BN127" s="2492"/>
      <c r="BO127" s="2492"/>
      <c r="BP127" s="2492"/>
      <c r="BQ127" s="2492"/>
      <c r="BR127" s="2501"/>
    </row>
    <row r="128" spans="1:70" s="660" customFormat="1" ht="8.25" customHeight="1">
      <c r="A128" s="661"/>
      <c r="B128" s="661"/>
      <c r="C128" s="2493" t="s">
        <v>5604</v>
      </c>
      <c r="D128" s="2494"/>
      <c r="E128" s="2494"/>
      <c r="F128" s="2494"/>
      <c r="G128" s="2494"/>
      <c r="H128" s="2494"/>
      <c r="I128" s="2494"/>
      <c r="J128" s="2494"/>
      <c r="K128" s="2494"/>
      <c r="L128" s="2494"/>
      <c r="M128" s="2494"/>
      <c r="N128" s="2494"/>
      <c r="O128" s="2494"/>
      <c r="P128" s="2494"/>
      <c r="Q128" s="2494"/>
      <c r="R128" s="2494"/>
      <c r="S128" s="2494"/>
      <c r="T128" s="2494"/>
      <c r="U128" s="2494"/>
      <c r="V128" s="2494"/>
      <c r="W128" s="2494"/>
      <c r="X128" s="2494"/>
      <c r="Y128" s="2494"/>
      <c r="Z128" s="2494"/>
      <c r="AA128" s="2494"/>
      <c r="AB128" s="2494"/>
      <c r="AC128" s="2494"/>
      <c r="AD128" s="2494"/>
      <c r="AE128" s="2494"/>
      <c r="AF128" s="2494"/>
      <c r="AG128" s="2494"/>
      <c r="AH128" s="2494"/>
      <c r="AI128" s="2494"/>
      <c r="AJ128" s="2494"/>
      <c r="AK128" s="2494"/>
      <c r="AL128" s="2494"/>
      <c r="AM128" s="2494"/>
      <c r="AN128" s="2494"/>
      <c r="AO128" s="2494"/>
      <c r="AP128" s="2494"/>
      <c r="AQ128" s="2494"/>
      <c r="AR128" s="2494"/>
      <c r="AS128" s="2494"/>
      <c r="AT128" s="2494"/>
      <c r="AU128" s="2494"/>
      <c r="AV128" s="2494"/>
      <c r="AW128" s="2494"/>
      <c r="AX128" s="2494"/>
      <c r="AY128" s="2494"/>
      <c r="AZ128" s="2494"/>
      <c r="BA128" s="2494"/>
      <c r="BB128" s="2494"/>
      <c r="BC128" s="2494"/>
      <c r="BD128" s="2494"/>
      <c r="BE128" s="2494"/>
      <c r="BF128" s="2494"/>
      <c r="BG128" s="2494"/>
      <c r="BH128" s="2494"/>
      <c r="BI128" s="2494"/>
      <c r="BJ128" s="2494"/>
      <c r="BK128" s="2494"/>
      <c r="BL128" s="2494"/>
      <c r="BM128" s="2494"/>
      <c r="BN128" s="2494"/>
      <c r="BO128" s="2494"/>
      <c r="BP128" s="2494"/>
      <c r="BQ128" s="2494"/>
      <c r="BR128" s="2497"/>
    </row>
    <row r="129" spans="1:70" s="660" customFormat="1" ht="8.25" customHeight="1">
      <c r="A129" s="661"/>
      <c r="B129" s="661"/>
      <c r="C129" s="2493"/>
      <c r="D129" s="2494"/>
      <c r="E129" s="2494"/>
      <c r="F129" s="2494"/>
      <c r="G129" s="2494"/>
      <c r="H129" s="2494"/>
      <c r="I129" s="2494"/>
      <c r="J129" s="2494"/>
      <c r="K129" s="2494"/>
      <c r="L129" s="2494"/>
      <c r="M129" s="2494"/>
      <c r="N129" s="2494"/>
      <c r="O129" s="2494"/>
      <c r="P129" s="2494"/>
      <c r="Q129" s="2494"/>
      <c r="R129" s="2494"/>
      <c r="S129" s="2494"/>
      <c r="T129" s="2494"/>
      <c r="U129" s="2494"/>
      <c r="V129" s="2494"/>
      <c r="W129" s="2494"/>
      <c r="X129" s="2494"/>
      <c r="Y129" s="2494"/>
      <c r="Z129" s="2494"/>
      <c r="AA129" s="2494"/>
      <c r="AB129" s="2494"/>
      <c r="AC129" s="2494"/>
      <c r="AD129" s="2494"/>
      <c r="AE129" s="2494"/>
      <c r="AF129" s="2494"/>
      <c r="AG129" s="2494"/>
      <c r="AH129" s="2494"/>
      <c r="AI129" s="2494"/>
      <c r="AJ129" s="2494"/>
      <c r="AK129" s="2494"/>
      <c r="AL129" s="2494"/>
      <c r="AM129" s="2494"/>
      <c r="AN129" s="2494"/>
      <c r="AO129" s="2494"/>
      <c r="AP129" s="2494"/>
      <c r="AQ129" s="2494"/>
      <c r="AR129" s="2494"/>
      <c r="AS129" s="2494"/>
      <c r="AT129" s="2494"/>
      <c r="AU129" s="2494"/>
      <c r="AV129" s="2494"/>
      <c r="AW129" s="2494"/>
      <c r="AX129" s="2494"/>
      <c r="AY129" s="2494"/>
      <c r="AZ129" s="2494"/>
      <c r="BA129" s="2494"/>
      <c r="BB129" s="2494"/>
      <c r="BC129" s="2494"/>
      <c r="BD129" s="2494"/>
      <c r="BE129" s="2494"/>
      <c r="BF129" s="2494"/>
      <c r="BG129" s="2494"/>
      <c r="BH129" s="2494"/>
      <c r="BI129" s="2494"/>
      <c r="BJ129" s="2494"/>
      <c r="BK129" s="2494"/>
      <c r="BL129" s="2494"/>
      <c r="BM129" s="2494"/>
      <c r="BN129" s="2494"/>
      <c r="BO129" s="2494"/>
      <c r="BP129" s="2494"/>
      <c r="BQ129" s="2494"/>
      <c r="BR129" s="2497"/>
    </row>
    <row r="130" spans="1:70" s="660" customFormat="1" ht="8.25" customHeight="1">
      <c r="A130" s="661"/>
      <c r="B130" s="661"/>
      <c r="C130" s="2493"/>
      <c r="D130" s="2494"/>
      <c r="E130" s="2494"/>
      <c r="F130" s="2494"/>
      <c r="G130" s="2494"/>
      <c r="H130" s="2494"/>
      <c r="I130" s="2494"/>
      <c r="J130" s="2494"/>
      <c r="K130" s="2494"/>
      <c r="L130" s="2494"/>
      <c r="M130" s="2494"/>
      <c r="N130" s="2494"/>
      <c r="O130" s="2494"/>
      <c r="P130" s="2494"/>
      <c r="Q130" s="2494"/>
      <c r="R130" s="2494"/>
      <c r="S130" s="2494"/>
      <c r="T130" s="2494"/>
      <c r="U130" s="2494"/>
      <c r="V130" s="2494"/>
      <c r="W130" s="2494"/>
      <c r="X130" s="2494"/>
      <c r="Y130" s="2494"/>
      <c r="Z130" s="2494"/>
      <c r="AA130" s="2494"/>
      <c r="AB130" s="2494"/>
      <c r="AC130" s="2494"/>
      <c r="AD130" s="2494"/>
      <c r="AE130" s="2494"/>
      <c r="AF130" s="2494"/>
      <c r="AG130" s="2494"/>
      <c r="AH130" s="2494"/>
      <c r="AI130" s="2494"/>
      <c r="AJ130" s="2494"/>
      <c r="AK130" s="2494"/>
      <c r="AL130" s="2494"/>
      <c r="AM130" s="2494"/>
      <c r="AN130" s="2494"/>
      <c r="AO130" s="2494"/>
      <c r="AP130" s="2494"/>
      <c r="AQ130" s="2494"/>
      <c r="AR130" s="2494"/>
      <c r="AS130" s="2494"/>
      <c r="AT130" s="2494"/>
      <c r="AU130" s="2494"/>
      <c r="AV130" s="2494"/>
      <c r="AW130" s="2494"/>
      <c r="AX130" s="2494"/>
      <c r="AY130" s="2494"/>
      <c r="AZ130" s="2494"/>
      <c r="BA130" s="2494"/>
      <c r="BB130" s="2494"/>
      <c r="BC130" s="2494"/>
      <c r="BD130" s="2494"/>
      <c r="BE130" s="2494"/>
      <c r="BF130" s="2494"/>
      <c r="BG130" s="2494"/>
      <c r="BH130" s="2494"/>
      <c r="BI130" s="2494"/>
      <c r="BJ130" s="2494"/>
      <c r="BK130" s="2494"/>
      <c r="BL130" s="2494"/>
      <c r="BM130" s="2494"/>
      <c r="BN130" s="2494"/>
      <c r="BO130" s="2494"/>
      <c r="BP130" s="2494"/>
      <c r="BQ130" s="2494"/>
      <c r="BR130" s="2497"/>
    </row>
    <row r="131" spans="1:70" s="660" customFormat="1" ht="8.25" customHeight="1">
      <c r="A131" s="661"/>
      <c r="B131" s="661"/>
      <c r="C131" s="2498"/>
      <c r="D131" s="2499"/>
      <c r="E131" s="2492" t="s">
        <v>5605</v>
      </c>
      <c r="F131" s="2492"/>
      <c r="G131" s="2492"/>
      <c r="H131" s="2492"/>
      <c r="I131" s="2492"/>
      <c r="J131" s="2492"/>
      <c r="K131" s="2492"/>
      <c r="L131" s="2492"/>
      <c r="M131" s="2492"/>
      <c r="N131" s="2492"/>
      <c r="O131" s="2492"/>
      <c r="P131" s="2492"/>
      <c r="Q131" s="2492"/>
      <c r="R131" s="2492"/>
      <c r="S131" s="2492"/>
      <c r="T131" s="2492"/>
      <c r="U131" s="2492"/>
      <c r="V131" s="2492"/>
      <c r="W131" s="2492"/>
      <c r="X131" s="2492"/>
      <c r="Y131" s="2492"/>
      <c r="Z131" s="2492"/>
      <c r="AA131" s="2492"/>
      <c r="AB131" s="2492"/>
      <c r="AC131" s="2492"/>
      <c r="AD131" s="2492"/>
      <c r="AE131" s="2492"/>
      <c r="AF131" s="2492"/>
      <c r="AG131" s="2492"/>
      <c r="AH131" s="2492"/>
      <c r="AI131" s="2492"/>
      <c r="AJ131" s="2492"/>
      <c r="AK131" s="2492"/>
      <c r="AL131" s="2492"/>
      <c r="AM131" s="2492"/>
      <c r="AN131" s="2492"/>
      <c r="AO131" s="2492"/>
      <c r="AP131" s="2492"/>
      <c r="AQ131" s="2492"/>
      <c r="AR131" s="2492"/>
      <c r="AS131" s="2492"/>
      <c r="AT131" s="2492"/>
      <c r="AU131" s="2492"/>
      <c r="AV131" s="2492"/>
      <c r="AW131" s="2492"/>
      <c r="AX131" s="2492"/>
      <c r="AY131" s="2492"/>
      <c r="AZ131" s="2492"/>
      <c r="BA131" s="2492"/>
      <c r="BB131" s="2492"/>
      <c r="BC131" s="2492"/>
      <c r="BD131" s="2492"/>
      <c r="BE131" s="2492"/>
      <c r="BF131" s="2492"/>
      <c r="BG131" s="2492"/>
      <c r="BH131" s="2492"/>
      <c r="BI131" s="2492"/>
      <c r="BJ131" s="2492"/>
      <c r="BK131" s="2492"/>
      <c r="BL131" s="2492"/>
      <c r="BM131" s="2492"/>
      <c r="BN131" s="2492"/>
      <c r="BO131" s="2492"/>
      <c r="BP131" s="2492"/>
      <c r="BQ131" s="2492"/>
      <c r="BR131" s="2501"/>
    </row>
    <row r="132" spans="1:70" s="660" customFormat="1" ht="8.25" customHeight="1">
      <c r="A132" s="661"/>
      <c r="B132" s="661"/>
      <c r="C132" s="2498"/>
      <c r="D132" s="2499"/>
      <c r="E132" s="2492"/>
      <c r="F132" s="2492"/>
      <c r="G132" s="2492"/>
      <c r="H132" s="2492"/>
      <c r="I132" s="2492"/>
      <c r="J132" s="2492"/>
      <c r="K132" s="2492"/>
      <c r="L132" s="2492"/>
      <c r="M132" s="2492"/>
      <c r="N132" s="2492"/>
      <c r="O132" s="2492"/>
      <c r="P132" s="2492"/>
      <c r="Q132" s="2492"/>
      <c r="R132" s="2492"/>
      <c r="S132" s="2492"/>
      <c r="T132" s="2492"/>
      <c r="U132" s="2492"/>
      <c r="V132" s="2492"/>
      <c r="W132" s="2492"/>
      <c r="X132" s="2492"/>
      <c r="Y132" s="2492"/>
      <c r="Z132" s="2492"/>
      <c r="AA132" s="2492"/>
      <c r="AB132" s="2492"/>
      <c r="AC132" s="2492"/>
      <c r="AD132" s="2492"/>
      <c r="AE132" s="2492"/>
      <c r="AF132" s="2492"/>
      <c r="AG132" s="2492"/>
      <c r="AH132" s="2492"/>
      <c r="AI132" s="2492"/>
      <c r="AJ132" s="2492"/>
      <c r="AK132" s="2492"/>
      <c r="AL132" s="2492"/>
      <c r="AM132" s="2492"/>
      <c r="AN132" s="2492"/>
      <c r="AO132" s="2492"/>
      <c r="AP132" s="2492"/>
      <c r="AQ132" s="2492"/>
      <c r="AR132" s="2492"/>
      <c r="AS132" s="2492"/>
      <c r="AT132" s="2492"/>
      <c r="AU132" s="2492"/>
      <c r="AV132" s="2492"/>
      <c r="AW132" s="2492"/>
      <c r="AX132" s="2492"/>
      <c r="AY132" s="2492"/>
      <c r="AZ132" s="2492"/>
      <c r="BA132" s="2492"/>
      <c r="BB132" s="2492"/>
      <c r="BC132" s="2492"/>
      <c r="BD132" s="2492"/>
      <c r="BE132" s="2492"/>
      <c r="BF132" s="2492"/>
      <c r="BG132" s="2492"/>
      <c r="BH132" s="2492"/>
      <c r="BI132" s="2492"/>
      <c r="BJ132" s="2492"/>
      <c r="BK132" s="2492"/>
      <c r="BL132" s="2492"/>
      <c r="BM132" s="2492"/>
      <c r="BN132" s="2492"/>
      <c r="BO132" s="2492"/>
      <c r="BP132" s="2492"/>
      <c r="BQ132" s="2492"/>
      <c r="BR132" s="2501"/>
    </row>
    <row r="133" spans="1:70" s="660" customFormat="1" ht="8.25" customHeight="1">
      <c r="A133" s="661"/>
      <c r="B133" s="661"/>
      <c r="C133" s="2498"/>
      <c r="D133" s="2499"/>
      <c r="E133" s="2492"/>
      <c r="F133" s="2492"/>
      <c r="G133" s="2492"/>
      <c r="H133" s="2492"/>
      <c r="I133" s="2492"/>
      <c r="J133" s="2492"/>
      <c r="K133" s="2492"/>
      <c r="L133" s="2492"/>
      <c r="M133" s="2492"/>
      <c r="N133" s="2492"/>
      <c r="O133" s="2492"/>
      <c r="P133" s="2492"/>
      <c r="Q133" s="2492"/>
      <c r="R133" s="2492"/>
      <c r="S133" s="2492"/>
      <c r="T133" s="2492"/>
      <c r="U133" s="2492"/>
      <c r="V133" s="2492"/>
      <c r="W133" s="2492"/>
      <c r="X133" s="2492"/>
      <c r="Y133" s="2492"/>
      <c r="Z133" s="2492"/>
      <c r="AA133" s="2492"/>
      <c r="AB133" s="2492"/>
      <c r="AC133" s="2492"/>
      <c r="AD133" s="2492"/>
      <c r="AE133" s="2492"/>
      <c r="AF133" s="2492"/>
      <c r="AG133" s="2492"/>
      <c r="AH133" s="2492"/>
      <c r="AI133" s="2492"/>
      <c r="AJ133" s="2492"/>
      <c r="AK133" s="2492"/>
      <c r="AL133" s="2492"/>
      <c r="AM133" s="2492"/>
      <c r="AN133" s="2492"/>
      <c r="AO133" s="2492"/>
      <c r="AP133" s="2492"/>
      <c r="AQ133" s="2492"/>
      <c r="AR133" s="2492"/>
      <c r="AS133" s="2492"/>
      <c r="AT133" s="2492"/>
      <c r="AU133" s="2492"/>
      <c r="AV133" s="2492"/>
      <c r="AW133" s="2492"/>
      <c r="AX133" s="2492"/>
      <c r="AY133" s="2492"/>
      <c r="AZ133" s="2492"/>
      <c r="BA133" s="2492"/>
      <c r="BB133" s="2492"/>
      <c r="BC133" s="2492"/>
      <c r="BD133" s="2492"/>
      <c r="BE133" s="2492"/>
      <c r="BF133" s="2492"/>
      <c r="BG133" s="2492"/>
      <c r="BH133" s="2492"/>
      <c r="BI133" s="2492"/>
      <c r="BJ133" s="2492"/>
      <c r="BK133" s="2492"/>
      <c r="BL133" s="2492"/>
      <c r="BM133" s="2492"/>
      <c r="BN133" s="2492"/>
      <c r="BO133" s="2492"/>
      <c r="BP133" s="2492"/>
      <c r="BQ133" s="2492"/>
      <c r="BR133" s="2501"/>
    </row>
    <row r="134" spans="1:70" s="660" customFormat="1" ht="8.25" customHeight="1">
      <c r="A134" s="661"/>
      <c r="B134" s="661"/>
      <c r="C134" s="2498"/>
      <c r="D134" s="2499"/>
      <c r="E134" s="2492"/>
      <c r="F134" s="2492"/>
      <c r="G134" s="2492"/>
      <c r="H134" s="2492"/>
      <c r="I134" s="2492"/>
      <c r="J134" s="2492"/>
      <c r="K134" s="2492"/>
      <c r="L134" s="2492"/>
      <c r="M134" s="2492"/>
      <c r="N134" s="2492"/>
      <c r="O134" s="2492"/>
      <c r="P134" s="2492"/>
      <c r="Q134" s="2492"/>
      <c r="R134" s="2492"/>
      <c r="S134" s="2492"/>
      <c r="T134" s="2492"/>
      <c r="U134" s="2492"/>
      <c r="V134" s="2492"/>
      <c r="W134" s="2492"/>
      <c r="X134" s="2492"/>
      <c r="Y134" s="2492"/>
      <c r="Z134" s="2492"/>
      <c r="AA134" s="2492"/>
      <c r="AB134" s="2492"/>
      <c r="AC134" s="2492"/>
      <c r="AD134" s="2492"/>
      <c r="AE134" s="2492"/>
      <c r="AF134" s="2492"/>
      <c r="AG134" s="2492"/>
      <c r="AH134" s="2492"/>
      <c r="AI134" s="2492"/>
      <c r="AJ134" s="2492"/>
      <c r="AK134" s="2492"/>
      <c r="AL134" s="2492"/>
      <c r="AM134" s="2492"/>
      <c r="AN134" s="2492"/>
      <c r="AO134" s="2492"/>
      <c r="AP134" s="2492"/>
      <c r="AQ134" s="2492"/>
      <c r="AR134" s="2492"/>
      <c r="AS134" s="2492"/>
      <c r="AT134" s="2492"/>
      <c r="AU134" s="2492"/>
      <c r="AV134" s="2492"/>
      <c r="AW134" s="2492"/>
      <c r="AX134" s="2492"/>
      <c r="AY134" s="2492"/>
      <c r="AZ134" s="2492"/>
      <c r="BA134" s="2492"/>
      <c r="BB134" s="2492"/>
      <c r="BC134" s="2492"/>
      <c r="BD134" s="2492"/>
      <c r="BE134" s="2492"/>
      <c r="BF134" s="2492"/>
      <c r="BG134" s="2492"/>
      <c r="BH134" s="2492"/>
      <c r="BI134" s="2492"/>
      <c r="BJ134" s="2492"/>
      <c r="BK134" s="2492"/>
      <c r="BL134" s="2492"/>
      <c r="BM134" s="2492"/>
      <c r="BN134" s="2492"/>
      <c r="BO134" s="2492"/>
      <c r="BP134" s="2492"/>
      <c r="BQ134" s="2492"/>
      <c r="BR134" s="2501"/>
    </row>
    <row r="135" spans="1:70" s="660" customFormat="1" ht="8.25" customHeight="1">
      <c r="A135" s="661"/>
      <c r="B135" s="661"/>
      <c r="C135" s="667"/>
      <c r="D135" s="668"/>
      <c r="E135" s="668"/>
      <c r="F135" s="668"/>
      <c r="G135" s="668"/>
      <c r="H135" s="668"/>
      <c r="I135" s="668"/>
      <c r="J135" s="668"/>
      <c r="K135" s="668"/>
      <c r="L135" s="668"/>
      <c r="M135" s="668"/>
      <c r="N135" s="668"/>
      <c r="O135" s="668"/>
      <c r="P135" s="668"/>
      <c r="Q135" s="668"/>
      <c r="R135" s="668"/>
      <c r="S135" s="668"/>
      <c r="T135" s="668"/>
      <c r="U135" s="668"/>
      <c r="V135" s="668"/>
      <c r="W135" s="668"/>
      <c r="X135" s="668"/>
      <c r="Y135" s="668"/>
      <c r="Z135" s="668"/>
      <c r="AA135" s="668"/>
      <c r="AB135" s="668"/>
      <c r="AC135" s="668"/>
      <c r="AD135" s="668"/>
      <c r="AE135" s="668"/>
      <c r="AF135" s="668"/>
      <c r="AG135" s="668"/>
      <c r="AH135" s="668"/>
      <c r="AI135" s="668"/>
      <c r="AJ135" s="668"/>
      <c r="AK135" s="668"/>
      <c r="AL135" s="668"/>
      <c r="AM135" s="668"/>
      <c r="AN135" s="668"/>
      <c r="AO135" s="668"/>
      <c r="AP135" s="668"/>
      <c r="AQ135" s="668"/>
      <c r="AR135" s="668"/>
      <c r="AS135" s="668"/>
      <c r="AT135" s="668"/>
      <c r="AU135" s="668"/>
      <c r="AV135" s="668"/>
      <c r="AW135" s="668"/>
      <c r="AX135" s="668"/>
      <c r="AY135" s="668"/>
      <c r="AZ135" s="668"/>
      <c r="BA135" s="668"/>
      <c r="BB135" s="668"/>
      <c r="BC135" s="668"/>
      <c r="BD135" s="668"/>
      <c r="BE135" s="668"/>
      <c r="BF135" s="668"/>
      <c r="BG135" s="668"/>
      <c r="BH135" s="668"/>
      <c r="BI135" s="668"/>
      <c r="BJ135" s="668"/>
      <c r="BK135" s="668"/>
      <c r="BL135" s="668"/>
      <c r="BM135" s="668"/>
      <c r="BN135" s="668"/>
      <c r="BO135" s="668"/>
      <c r="BP135" s="668"/>
      <c r="BQ135" s="668"/>
      <c r="BR135" s="669"/>
    </row>
    <row r="136" spans="1:70" s="660" customFormat="1" ht="8.25" customHeight="1">
      <c r="A136" s="661"/>
      <c r="B136" s="661"/>
      <c r="C136" s="661"/>
      <c r="D136" s="661"/>
      <c r="E136" s="661"/>
      <c r="F136" s="661"/>
      <c r="G136" s="661"/>
      <c r="H136" s="661"/>
      <c r="I136" s="661"/>
      <c r="J136" s="661"/>
      <c r="K136" s="661"/>
      <c r="L136" s="661"/>
      <c r="M136" s="661"/>
      <c r="N136" s="661"/>
      <c r="O136" s="661"/>
      <c r="P136" s="661"/>
      <c r="Q136" s="661"/>
      <c r="R136" s="661"/>
      <c r="S136" s="661"/>
      <c r="T136" s="661"/>
      <c r="U136" s="661"/>
      <c r="V136" s="661"/>
      <c r="W136" s="661"/>
      <c r="X136" s="661"/>
      <c r="Y136" s="661"/>
      <c r="Z136" s="661"/>
      <c r="AA136" s="661"/>
      <c r="AB136" s="661"/>
      <c r="AC136" s="661"/>
      <c r="AD136" s="661"/>
      <c r="AE136" s="661"/>
      <c r="AF136" s="661"/>
      <c r="AG136" s="661"/>
      <c r="AH136" s="661"/>
      <c r="AI136" s="661"/>
      <c r="AJ136" s="661"/>
      <c r="AK136" s="661"/>
      <c r="AL136" s="661"/>
      <c r="AM136" s="661"/>
      <c r="AN136" s="661"/>
      <c r="AO136" s="661"/>
      <c r="AP136" s="661"/>
      <c r="AQ136" s="661"/>
      <c r="AR136" s="661"/>
      <c r="AS136" s="661"/>
      <c r="AT136" s="661"/>
      <c r="AU136" s="661"/>
      <c r="AV136" s="661"/>
      <c r="AW136" s="661"/>
      <c r="AX136" s="661"/>
      <c r="AY136" s="661"/>
      <c r="AZ136" s="661"/>
      <c r="BA136" s="661"/>
      <c r="BB136" s="661"/>
      <c r="BC136" s="661"/>
      <c r="BD136" s="661"/>
      <c r="BE136" s="661"/>
      <c r="BF136" s="661"/>
      <c r="BG136" s="661"/>
      <c r="BH136" s="661"/>
      <c r="BI136" s="661"/>
      <c r="BJ136" s="661"/>
      <c r="BK136" s="661"/>
      <c r="BL136" s="661"/>
      <c r="BM136" s="661"/>
      <c r="BN136" s="661"/>
      <c r="BO136" s="661"/>
      <c r="BP136" s="661"/>
      <c r="BQ136" s="661"/>
      <c r="BR136" s="661"/>
    </row>
    <row r="137" spans="1:70" ht="8.25" customHeight="1">
      <c r="A137" s="657"/>
      <c r="B137" s="657"/>
      <c r="C137" s="657"/>
      <c r="D137" s="657"/>
      <c r="E137" s="657"/>
      <c r="F137" s="657"/>
      <c r="G137" s="657"/>
      <c r="H137" s="657"/>
      <c r="I137" s="657"/>
      <c r="J137" s="657"/>
      <c r="K137" s="657"/>
      <c r="L137" s="657"/>
      <c r="M137" s="657"/>
      <c r="N137" s="657"/>
      <c r="O137" s="657"/>
      <c r="P137" s="657"/>
      <c r="Q137" s="657"/>
      <c r="R137" s="657"/>
      <c r="S137" s="657"/>
      <c r="T137" s="657"/>
      <c r="U137" s="657"/>
      <c r="V137" s="657"/>
      <c r="W137" s="657"/>
      <c r="X137" s="657"/>
      <c r="Y137" s="657"/>
      <c r="Z137" s="657"/>
      <c r="AA137" s="657"/>
      <c r="AB137" s="657"/>
      <c r="AC137" s="657"/>
      <c r="AD137" s="657"/>
      <c r="AE137" s="657"/>
      <c r="AF137" s="657"/>
      <c r="AG137" s="657"/>
      <c r="AH137" s="657"/>
      <c r="AI137" s="657"/>
      <c r="AJ137" s="657"/>
      <c r="AK137" s="657"/>
      <c r="AL137" s="657"/>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57"/>
      <c r="BQ137" s="657"/>
      <c r="BR137" s="657"/>
    </row>
    <row r="138" spans="1:70" ht="8.25" customHeight="1">
      <c r="A138" s="657"/>
      <c r="B138" s="657"/>
      <c r="C138" s="657"/>
      <c r="D138" s="657"/>
      <c r="E138" s="657"/>
      <c r="F138" s="657"/>
      <c r="G138" s="657"/>
      <c r="H138" s="657"/>
      <c r="I138" s="657"/>
      <c r="J138" s="657"/>
      <c r="K138" s="657"/>
      <c r="L138" s="657"/>
      <c r="M138" s="657"/>
      <c r="N138" s="657"/>
      <c r="O138" s="657"/>
      <c r="P138" s="657"/>
      <c r="Q138" s="657"/>
      <c r="R138" s="657"/>
      <c r="S138" s="657"/>
      <c r="T138" s="657"/>
      <c r="U138" s="657"/>
      <c r="V138" s="657"/>
      <c r="W138" s="657"/>
      <c r="X138" s="657"/>
      <c r="Y138" s="657"/>
      <c r="Z138" s="657"/>
      <c r="AA138" s="657"/>
      <c r="AB138" s="657"/>
      <c r="AC138" s="657"/>
      <c r="AD138" s="657"/>
      <c r="AE138" s="657"/>
      <c r="AF138" s="657"/>
      <c r="AG138" s="657"/>
      <c r="AH138" s="657"/>
      <c r="AI138" s="657"/>
      <c r="AJ138" s="657"/>
      <c r="AK138" s="657"/>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57"/>
      <c r="BQ138" s="657"/>
      <c r="BR138" s="657"/>
    </row>
    <row r="139" spans="1:70" ht="8.25" customHeight="1">
      <c r="A139" s="2479" t="s">
        <v>5606</v>
      </c>
      <c r="B139" s="2479"/>
      <c r="C139" s="2479"/>
      <c r="D139" s="2479"/>
      <c r="E139" s="2479"/>
      <c r="F139" s="2479"/>
      <c r="G139" s="2479"/>
      <c r="H139" s="2479"/>
      <c r="I139" s="2479"/>
      <c r="J139" s="2479"/>
      <c r="K139" s="2479"/>
      <c r="L139" s="2479"/>
      <c r="M139" s="2479"/>
      <c r="N139" s="2479"/>
      <c r="O139" s="2479"/>
      <c r="P139" s="2479"/>
      <c r="Q139" s="2479"/>
      <c r="R139" s="2479"/>
      <c r="S139" s="2479"/>
      <c r="T139" s="2479"/>
      <c r="U139" s="2479"/>
      <c r="V139" s="2479"/>
      <c r="W139" s="2479"/>
      <c r="X139" s="2479"/>
      <c r="Y139" s="2479"/>
      <c r="Z139" s="2479"/>
      <c r="AA139" s="2479"/>
      <c r="AB139" s="2479"/>
      <c r="AC139" s="2479"/>
      <c r="AD139" s="2479"/>
      <c r="AE139" s="2479"/>
      <c r="AF139" s="2479"/>
      <c r="AG139" s="2479"/>
      <c r="AH139" s="2479"/>
      <c r="AI139" s="2479"/>
      <c r="AJ139" s="2479"/>
      <c r="AK139" s="2479"/>
      <c r="AL139" s="2479"/>
      <c r="AM139" s="2479"/>
      <c r="AN139" s="2479"/>
      <c r="AO139" s="2479"/>
      <c r="AP139" s="2479"/>
      <c r="AQ139" s="2479"/>
      <c r="AR139" s="2479"/>
      <c r="AS139" s="2479"/>
      <c r="AT139" s="2479"/>
      <c r="AU139" s="2479"/>
      <c r="AV139" s="2479"/>
      <c r="AW139" s="2479"/>
      <c r="AX139" s="2479"/>
      <c r="AY139" s="2479"/>
      <c r="AZ139" s="2479"/>
      <c r="BA139" s="2479"/>
      <c r="BB139" s="2479"/>
      <c r="BC139" s="2479"/>
      <c r="BD139" s="2479"/>
      <c r="BE139" s="2479"/>
      <c r="BF139" s="2479"/>
      <c r="BG139" s="2479"/>
      <c r="BH139" s="2479"/>
      <c r="BI139" s="2479"/>
      <c r="BJ139" s="2479"/>
      <c r="BK139" s="2479"/>
      <c r="BL139" s="2479"/>
      <c r="BM139" s="2479"/>
      <c r="BN139" s="2479"/>
      <c r="BO139" s="2479"/>
      <c r="BP139" s="2479"/>
      <c r="BQ139" s="2479"/>
      <c r="BR139" s="2479"/>
    </row>
    <row r="140" spans="1:70" ht="8.25" customHeight="1">
      <c r="A140" s="2480"/>
      <c r="B140" s="2480"/>
      <c r="C140" s="2480"/>
      <c r="D140" s="2480"/>
      <c r="E140" s="2480"/>
      <c r="F140" s="2480"/>
      <c r="G140" s="2480"/>
      <c r="H140" s="2480"/>
      <c r="I140" s="2480"/>
      <c r="J140" s="2480"/>
      <c r="K140" s="2480"/>
      <c r="L140" s="2480"/>
      <c r="M140" s="2480"/>
      <c r="N140" s="2480"/>
      <c r="O140" s="2480"/>
      <c r="P140" s="2480"/>
      <c r="Q140" s="2480"/>
      <c r="R140" s="2480"/>
      <c r="S140" s="2480"/>
      <c r="T140" s="2480"/>
      <c r="U140" s="2480"/>
      <c r="V140" s="2480"/>
      <c r="W140" s="2480"/>
      <c r="X140" s="2480"/>
      <c r="Y140" s="2480"/>
      <c r="Z140" s="2480"/>
      <c r="AA140" s="2480"/>
      <c r="AB140" s="2480"/>
      <c r="AC140" s="2480"/>
      <c r="AD140" s="2480"/>
      <c r="AE140" s="2480"/>
      <c r="AF140" s="2480"/>
      <c r="AG140" s="2480"/>
      <c r="AH140" s="2480"/>
      <c r="AI140" s="2480"/>
      <c r="AJ140" s="2480"/>
      <c r="AK140" s="2480"/>
      <c r="AL140" s="2480"/>
      <c r="AM140" s="2480"/>
      <c r="AN140" s="2480"/>
      <c r="AO140" s="2480"/>
      <c r="AP140" s="2480"/>
      <c r="AQ140" s="2480"/>
      <c r="AR140" s="2480"/>
      <c r="AS140" s="2480"/>
      <c r="AT140" s="2480"/>
      <c r="AU140" s="2480"/>
      <c r="AV140" s="2480"/>
      <c r="AW140" s="2480"/>
      <c r="AX140" s="2480"/>
      <c r="AY140" s="2480"/>
      <c r="AZ140" s="2480"/>
      <c r="BA140" s="2480"/>
      <c r="BB140" s="2480"/>
      <c r="BC140" s="2480"/>
      <c r="BD140" s="2480"/>
      <c r="BE140" s="2480"/>
      <c r="BF140" s="2480"/>
      <c r="BG140" s="2480"/>
      <c r="BH140" s="2480"/>
      <c r="BI140" s="2480"/>
      <c r="BJ140" s="2480"/>
      <c r="BK140" s="2480"/>
      <c r="BL140" s="2480"/>
      <c r="BM140" s="2480"/>
      <c r="BN140" s="2480"/>
      <c r="BO140" s="2480"/>
      <c r="BP140" s="2480"/>
      <c r="BQ140" s="2480"/>
      <c r="BR140" s="2480"/>
    </row>
    <row r="141" spans="1:70" ht="8.25" customHeight="1">
      <c r="A141" s="2505"/>
      <c r="B141" s="2505"/>
      <c r="C141" s="2505"/>
      <c r="D141" s="2505"/>
      <c r="E141" s="2505"/>
      <c r="F141" s="2505"/>
      <c r="G141" s="2505"/>
      <c r="H141" s="2505"/>
      <c r="I141" s="2505"/>
      <c r="J141" s="2505"/>
      <c r="K141" s="2505"/>
      <c r="L141" s="2505"/>
      <c r="M141" s="2505"/>
      <c r="N141" s="2505"/>
      <c r="O141" s="2505"/>
      <c r="P141" s="2505"/>
      <c r="Q141" s="2505"/>
      <c r="R141" s="2505"/>
      <c r="S141" s="2505"/>
      <c r="T141" s="2505"/>
      <c r="U141" s="2505"/>
      <c r="V141" s="2505"/>
      <c r="W141" s="2505"/>
      <c r="X141" s="2505"/>
      <c r="Y141" s="2505"/>
      <c r="Z141" s="2505"/>
      <c r="AA141" s="2505"/>
      <c r="AB141" s="2505"/>
      <c r="AC141" s="2505"/>
      <c r="AD141" s="2505"/>
      <c r="AE141" s="2505"/>
      <c r="AF141" s="2505"/>
      <c r="AG141" s="2505"/>
      <c r="AH141" s="2505"/>
      <c r="AI141" s="2505"/>
      <c r="AJ141" s="2505"/>
      <c r="AK141" s="2505"/>
      <c r="AL141" s="2505"/>
      <c r="AM141" s="2505"/>
      <c r="AN141" s="2505"/>
      <c r="AO141" s="2505"/>
      <c r="AP141" s="2505"/>
      <c r="AQ141" s="2505"/>
      <c r="AR141" s="2505"/>
      <c r="AS141" s="2505"/>
      <c r="AT141" s="2505"/>
      <c r="AU141" s="2505"/>
      <c r="AV141" s="2505"/>
      <c r="AW141" s="2505"/>
      <c r="AX141" s="2505"/>
      <c r="AY141" s="2505"/>
      <c r="AZ141" s="2505"/>
      <c r="BA141" s="2505"/>
      <c r="BB141" s="2505"/>
      <c r="BC141" s="2505"/>
      <c r="BD141" s="2505"/>
      <c r="BE141" s="2505"/>
      <c r="BF141" s="2505"/>
      <c r="BG141" s="2505"/>
      <c r="BH141" s="2505"/>
      <c r="BI141" s="2505"/>
      <c r="BJ141" s="2505"/>
      <c r="BK141" s="2505"/>
      <c r="BL141" s="2505"/>
      <c r="BM141" s="2505"/>
      <c r="BN141" s="2505"/>
      <c r="BO141" s="2505"/>
      <c r="BP141" s="2505"/>
      <c r="BQ141" s="2505"/>
      <c r="BR141" s="2505"/>
    </row>
    <row r="142" spans="1:70" ht="8.25" customHeight="1">
      <c r="A142" s="2506"/>
      <c r="B142" s="2506"/>
      <c r="C142" s="2506"/>
      <c r="D142" s="2506"/>
      <c r="E142" s="2506"/>
      <c r="F142" s="2506"/>
      <c r="G142" s="2506"/>
      <c r="H142" s="2506"/>
      <c r="I142" s="2506"/>
      <c r="J142" s="2506"/>
      <c r="K142" s="2506"/>
      <c r="L142" s="2506"/>
      <c r="M142" s="2506"/>
      <c r="N142" s="2506"/>
      <c r="O142" s="2506"/>
      <c r="P142" s="2506"/>
      <c r="Q142" s="2506"/>
      <c r="R142" s="2506"/>
      <c r="S142" s="2506"/>
      <c r="T142" s="2506"/>
      <c r="U142" s="2506"/>
      <c r="V142" s="2506"/>
      <c r="W142" s="2506"/>
      <c r="X142" s="2506"/>
      <c r="Y142" s="2506"/>
      <c r="Z142" s="2506"/>
      <c r="AA142" s="2506"/>
      <c r="AB142" s="2506"/>
      <c r="AC142" s="2506"/>
      <c r="AD142" s="2506"/>
      <c r="AE142" s="2506"/>
      <c r="AF142" s="2506"/>
      <c r="AG142" s="2506"/>
      <c r="AH142" s="2506"/>
      <c r="AI142" s="2506"/>
      <c r="AJ142" s="2506"/>
      <c r="AK142" s="2506"/>
      <c r="AL142" s="2506"/>
      <c r="AM142" s="2506"/>
      <c r="AN142" s="2506"/>
      <c r="AO142" s="2506"/>
      <c r="AP142" s="2506"/>
      <c r="AQ142" s="2506"/>
      <c r="AR142" s="2506"/>
      <c r="AS142" s="2506"/>
      <c r="AT142" s="2506"/>
      <c r="AU142" s="2506"/>
      <c r="AV142" s="2506"/>
      <c r="AW142" s="2506"/>
      <c r="AX142" s="2506"/>
      <c r="AY142" s="2506"/>
      <c r="AZ142" s="2506"/>
      <c r="BA142" s="2506"/>
      <c r="BB142" s="2506"/>
      <c r="BC142" s="2506"/>
      <c r="BD142" s="2506"/>
      <c r="BE142" s="2506"/>
      <c r="BF142" s="2506"/>
      <c r="BG142" s="2506"/>
      <c r="BH142" s="2506"/>
      <c r="BI142" s="2506"/>
      <c r="BJ142" s="2506"/>
      <c r="BK142" s="2506"/>
      <c r="BL142" s="2506"/>
      <c r="BM142" s="2506"/>
      <c r="BN142" s="2506"/>
      <c r="BO142" s="2506"/>
      <c r="BP142" s="2506"/>
      <c r="BQ142" s="2506"/>
      <c r="BR142" s="2506"/>
    </row>
    <row r="143" spans="1:70" ht="8.25" customHeight="1">
      <c r="A143" s="2482" t="s">
        <v>145</v>
      </c>
      <c r="B143" s="2482"/>
      <c r="C143" s="2483" t="s">
        <v>5607</v>
      </c>
      <c r="D143" s="2483"/>
      <c r="E143" s="2483"/>
      <c r="F143" s="2483"/>
      <c r="G143" s="2483"/>
      <c r="H143" s="2483"/>
      <c r="I143" s="2483"/>
      <c r="J143" s="2483"/>
      <c r="K143" s="2483"/>
      <c r="L143" s="2483"/>
      <c r="M143" s="2483"/>
      <c r="N143" s="2483"/>
      <c r="O143" s="2483"/>
      <c r="P143" s="2483"/>
      <c r="Q143" s="2483"/>
      <c r="R143" s="2483"/>
      <c r="S143" s="2483"/>
      <c r="T143" s="2483"/>
      <c r="U143" s="2483"/>
      <c r="V143" s="2483"/>
      <c r="W143" s="2483"/>
      <c r="X143" s="2483"/>
      <c r="Y143" s="2483"/>
      <c r="Z143" s="2483"/>
      <c r="AA143" s="2483"/>
      <c r="AB143" s="2483"/>
      <c r="AC143" s="2483"/>
      <c r="AD143" s="2483"/>
      <c r="AE143" s="2483"/>
      <c r="AF143" s="2483"/>
      <c r="AG143" s="2483"/>
      <c r="AH143" s="2483"/>
      <c r="AI143" s="2483"/>
      <c r="AJ143" s="2483"/>
      <c r="AK143" s="2483"/>
      <c r="AL143" s="2483"/>
      <c r="AM143" s="2483"/>
      <c r="AN143" s="2483"/>
      <c r="AO143" s="2483"/>
      <c r="AP143" s="2483"/>
      <c r="AQ143" s="2483"/>
      <c r="AR143" s="2483"/>
      <c r="AS143" s="2483"/>
      <c r="AT143" s="2483"/>
      <c r="AU143" s="2483"/>
      <c r="AV143" s="2483"/>
      <c r="AW143" s="2483"/>
      <c r="AX143" s="2483"/>
      <c r="AY143" s="2483"/>
      <c r="AZ143" s="2483"/>
      <c r="BA143" s="2483"/>
      <c r="BB143" s="2483"/>
      <c r="BC143" s="2483"/>
      <c r="BD143" s="2483"/>
      <c r="BE143" s="2483"/>
      <c r="BF143" s="2483"/>
      <c r="BG143" s="2483"/>
      <c r="BH143" s="2483"/>
      <c r="BI143" s="2483"/>
      <c r="BJ143" s="2483"/>
      <c r="BK143" s="2483"/>
      <c r="BL143" s="2483"/>
      <c r="BM143" s="2483"/>
      <c r="BN143" s="2483"/>
      <c r="BO143" s="2483"/>
      <c r="BP143" s="2483"/>
      <c r="BQ143" s="2483"/>
      <c r="BR143" s="2483"/>
    </row>
    <row r="144" spans="1:70" ht="8.25" customHeight="1">
      <c r="A144" s="2482"/>
      <c r="B144" s="2482"/>
      <c r="C144" s="2483"/>
      <c r="D144" s="2483"/>
      <c r="E144" s="2483"/>
      <c r="F144" s="2483"/>
      <c r="G144" s="2483"/>
      <c r="H144" s="2483"/>
      <c r="I144" s="2483"/>
      <c r="J144" s="2483"/>
      <c r="K144" s="2483"/>
      <c r="L144" s="2483"/>
      <c r="M144" s="2483"/>
      <c r="N144" s="2483"/>
      <c r="O144" s="2483"/>
      <c r="P144" s="2483"/>
      <c r="Q144" s="2483"/>
      <c r="R144" s="2483"/>
      <c r="S144" s="2483"/>
      <c r="T144" s="2483"/>
      <c r="U144" s="2483"/>
      <c r="V144" s="2483"/>
      <c r="W144" s="2483"/>
      <c r="X144" s="2483"/>
      <c r="Y144" s="2483"/>
      <c r="Z144" s="2483"/>
      <c r="AA144" s="2483"/>
      <c r="AB144" s="2483"/>
      <c r="AC144" s="2483"/>
      <c r="AD144" s="2483"/>
      <c r="AE144" s="2483"/>
      <c r="AF144" s="2483"/>
      <c r="AG144" s="2483"/>
      <c r="AH144" s="2483"/>
      <c r="AI144" s="2483"/>
      <c r="AJ144" s="2483"/>
      <c r="AK144" s="2483"/>
      <c r="AL144" s="2483"/>
      <c r="AM144" s="2483"/>
      <c r="AN144" s="2483"/>
      <c r="AO144" s="2483"/>
      <c r="AP144" s="2483"/>
      <c r="AQ144" s="2483"/>
      <c r="AR144" s="2483"/>
      <c r="AS144" s="2483"/>
      <c r="AT144" s="2483"/>
      <c r="AU144" s="2483"/>
      <c r="AV144" s="2483"/>
      <c r="AW144" s="2483"/>
      <c r="AX144" s="2483"/>
      <c r="AY144" s="2483"/>
      <c r="AZ144" s="2483"/>
      <c r="BA144" s="2483"/>
      <c r="BB144" s="2483"/>
      <c r="BC144" s="2483"/>
      <c r="BD144" s="2483"/>
      <c r="BE144" s="2483"/>
      <c r="BF144" s="2483"/>
      <c r="BG144" s="2483"/>
      <c r="BH144" s="2483"/>
      <c r="BI144" s="2483"/>
      <c r="BJ144" s="2483"/>
      <c r="BK144" s="2483"/>
      <c r="BL144" s="2483"/>
      <c r="BM144" s="2483"/>
      <c r="BN144" s="2483"/>
      <c r="BO144" s="2483"/>
      <c r="BP144" s="2483"/>
      <c r="BQ144" s="2483"/>
      <c r="BR144" s="2483"/>
    </row>
    <row r="145" spans="1:70" ht="8.25" customHeight="1">
      <c r="A145" s="657"/>
      <c r="B145" s="657"/>
      <c r="C145" s="2486" t="s">
        <v>5608</v>
      </c>
      <c r="D145" s="2486"/>
      <c r="E145" s="2486"/>
      <c r="F145" s="2486"/>
      <c r="G145" s="2486"/>
      <c r="H145" s="2486"/>
      <c r="I145" s="2486"/>
      <c r="J145" s="2486"/>
      <c r="K145" s="2486"/>
      <c r="L145" s="2486"/>
      <c r="M145" s="2486"/>
      <c r="N145" s="2486"/>
      <c r="O145" s="2486"/>
      <c r="P145" s="2486"/>
      <c r="Q145" s="2486"/>
      <c r="R145" s="2486"/>
      <c r="S145" s="2486"/>
      <c r="T145" s="2486"/>
      <c r="U145" s="2486"/>
      <c r="V145" s="2486"/>
      <c r="W145" s="2486"/>
      <c r="X145" s="2486"/>
      <c r="Y145" s="2486"/>
      <c r="Z145" s="2486"/>
      <c r="AA145" s="2486"/>
      <c r="AB145" s="2486"/>
      <c r="AC145" s="2486"/>
      <c r="AD145" s="2486"/>
      <c r="AE145" s="2486"/>
      <c r="AF145" s="2486"/>
      <c r="AG145" s="2486"/>
      <c r="AH145" s="2486"/>
      <c r="AI145" s="2486"/>
      <c r="AJ145" s="2486"/>
      <c r="AK145" s="2486"/>
      <c r="AL145" s="2486"/>
      <c r="AM145" s="2486"/>
      <c r="AN145" s="2486"/>
      <c r="AO145" s="2486"/>
      <c r="AP145" s="2486"/>
      <c r="AQ145" s="2486"/>
      <c r="AR145" s="2486"/>
      <c r="AS145" s="2486"/>
      <c r="AT145" s="2486"/>
      <c r="AU145" s="2486"/>
      <c r="AV145" s="2486"/>
      <c r="AW145" s="2486"/>
      <c r="AX145" s="2486"/>
      <c r="AY145" s="2486"/>
      <c r="AZ145" s="2486"/>
      <c r="BA145" s="2486"/>
      <c r="BB145" s="2486"/>
      <c r="BC145" s="2486"/>
      <c r="BD145" s="2486"/>
      <c r="BE145" s="2486"/>
      <c r="BF145" s="2486"/>
      <c r="BG145" s="2486"/>
      <c r="BH145" s="2486"/>
      <c r="BI145" s="2486"/>
      <c r="BJ145" s="2486"/>
      <c r="BK145" s="2486"/>
      <c r="BL145" s="2486"/>
      <c r="BM145" s="2486"/>
      <c r="BN145" s="2486"/>
      <c r="BO145" s="2486"/>
      <c r="BP145" s="2486"/>
      <c r="BQ145" s="2486"/>
      <c r="BR145" s="2486"/>
    </row>
    <row r="146" spans="1:70" ht="8.25" customHeight="1">
      <c r="A146" s="657"/>
      <c r="B146" s="657"/>
      <c r="C146" s="2486"/>
      <c r="D146" s="2486"/>
      <c r="E146" s="2486"/>
      <c r="F146" s="2486"/>
      <c r="G146" s="2486"/>
      <c r="H146" s="2486"/>
      <c r="I146" s="2486"/>
      <c r="J146" s="2486"/>
      <c r="K146" s="2486"/>
      <c r="L146" s="2486"/>
      <c r="M146" s="2486"/>
      <c r="N146" s="2486"/>
      <c r="O146" s="2486"/>
      <c r="P146" s="2486"/>
      <c r="Q146" s="2486"/>
      <c r="R146" s="2486"/>
      <c r="S146" s="2486"/>
      <c r="T146" s="2486"/>
      <c r="U146" s="2486"/>
      <c r="V146" s="2486"/>
      <c r="W146" s="2486"/>
      <c r="X146" s="2486"/>
      <c r="Y146" s="2486"/>
      <c r="Z146" s="2486"/>
      <c r="AA146" s="2486"/>
      <c r="AB146" s="2486"/>
      <c r="AC146" s="2486"/>
      <c r="AD146" s="2486"/>
      <c r="AE146" s="2486"/>
      <c r="AF146" s="2486"/>
      <c r="AG146" s="2486"/>
      <c r="AH146" s="2486"/>
      <c r="AI146" s="2486"/>
      <c r="AJ146" s="2486"/>
      <c r="AK146" s="2486"/>
      <c r="AL146" s="2486"/>
      <c r="AM146" s="2486"/>
      <c r="AN146" s="2486"/>
      <c r="AO146" s="2486"/>
      <c r="AP146" s="2486"/>
      <c r="AQ146" s="2486"/>
      <c r="AR146" s="2486"/>
      <c r="AS146" s="2486"/>
      <c r="AT146" s="2486"/>
      <c r="AU146" s="2486"/>
      <c r="AV146" s="2486"/>
      <c r="AW146" s="2486"/>
      <c r="AX146" s="2486"/>
      <c r="AY146" s="2486"/>
      <c r="AZ146" s="2486"/>
      <c r="BA146" s="2486"/>
      <c r="BB146" s="2486"/>
      <c r="BC146" s="2486"/>
      <c r="BD146" s="2486"/>
      <c r="BE146" s="2486"/>
      <c r="BF146" s="2486"/>
      <c r="BG146" s="2486"/>
      <c r="BH146" s="2486"/>
      <c r="BI146" s="2486"/>
      <c r="BJ146" s="2486"/>
      <c r="BK146" s="2486"/>
      <c r="BL146" s="2486"/>
      <c r="BM146" s="2486"/>
      <c r="BN146" s="2486"/>
      <c r="BO146" s="2486"/>
      <c r="BP146" s="2486"/>
      <c r="BQ146" s="2486"/>
      <c r="BR146" s="2486"/>
    </row>
    <row r="147" spans="1:70" ht="8.25" customHeight="1">
      <c r="A147" s="657"/>
      <c r="B147" s="657"/>
      <c r="C147" s="657"/>
      <c r="D147" s="657"/>
      <c r="E147" s="657"/>
      <c r="F147" s="657"/>
      <c r="G147" s="657"/>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57"/>
      <c r="BQ147" s="657"/>
      <c r="BR147" s="657"/>
    </row>
    <row r="148" spans="1:70" ht="8.25" customHeight="1">
      <c r="A148" s="657"/>
      <c r="B148" s="657"/>
      <c r="C148" s="657"/>
      <c r="D148" s="657"/>
      <c r="E148" s="657"/>
      <c r="F148" s="657"/>
      <c r="G148" s="657"/>
      <c r="H148" s="657"/>
      <c r="I148" s="657"/>
      <c r="J148" s="657"/>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c r="AK148" s="657"/>
      <c r="AL148" s="657"/>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57"/>
      <c r="BQ148" s="657"/>
      <c r="BR148" s="657"/>
    </row>
    <row r="149" spans="1:70" ht="8.25" customHeight="1">
      <c r="A149" s="2482" t="s">
        <v>146</v>
      </c>
      <c r="B149" s="2482"/>
      <c r="C149" s="2483" t="s">
        <v>5609</v>
      </c>
      <c r="D149" s="2483"/>
      <c r="E149" s="2483"/>
      <c r="F149" s="2483"/>
      <c r="G149" s="2483"/>
      <c r="H149" s="2483"/>
      <c r="I149" s="2483"/>
      <c r="J149" s="2483"/>
      <c r="K149" s="2483"/>
      <c r="L149" s="2483"/>
      <c r="M149" s="2483"/>
      <c r="N149" s="2483"/>
      <c r="O149" s="2483"/>
      <c r="P149" s="2483"/>
      <c r="Q149" s="2483"/>
      <c r="R149" s="2483"/>
      <c r="S149" s="2483"/>
      <c r="T149" s="2483"/>
      <c r="U149" s="2483"/>
      <c r="V149" s="2483"/>
      <c r="W149" s="2483"/>
      <c r="X149" s="2483"/>
      <c r="Y149" s="2483"/>
      <c r="Z149" s="2483"/>
      <c r="AA149" s="2483"/>
      <c r="AB149" s="2483"/>
      <c r="AC149" s="2483"/>
      <c r="AD149" s="2483"/>
      <c r="AE149" s="2483"/>
      <c r="AF149" s="2483"/>
      <c r="AG149" s="2483"/>
      <c r="AH149" s="2483"/>
      <c r="AI149" s="2483"/>
      <c r="AJ149" s="2483"/>
      <c r="AK149" s="2483"/>
      <c r="AL149" s="2483"/>
      <c r="AM149" s="2483"/>
      <c r="AN149" s="2483"/>
      <c r="AO149" s="2483"/>
      <c r="AP149" s="2483"/>
      <c r="AQ149" s="2483"/>
      <c r="AR149" s="2483"/>
      <c r="AS149" s="2483"/>
      <c r="AT149" s="2483"/>
      <c r="AU149" s="2483"/>
      <c r="AV149" s="2483"/>
      <c r="AW149" s="2483"/>
      <c r="AX149" s="2483"/>
      <c r="AY149" s="2483"/>
      <c r="AZ149" s="2483"/>
      <c r="BA149" s="2483"/>
      <c r="BB149" s="2483"/>
      <c r="BC149" s="2483"/>
      <c r="BD149" s="2483"/>
      <c r="BE149" s="2483"/>
      <c r="BF149" s="2483"/>
      <c r="BG149" s="2483"/>
      <c r="BH149" s="2483"/>
      <c r="BI149" s="2483"/>
      <c r="BJ149" s="2483"/>
      <c r="BK149" s="2483"/>
      <c r="BL149" s="2483"/>
      <c r="BM149" s="2483"/>
      <c r="BN149" s="2483"/>
      <c r="BO149" s="2483"/>
      <c r="BP149" s="2483"/>
      <c r="BQ149" s="2483"/>
      <c r="BR149" s="2483"/>
    </row>
    <row r="150" spans="1:70" ht="8.25" customHeight="1">
      <c r="A150" s="2482"/>
      <c r="B150" s="2482"/>
      <c r="C150" s="2483"/>
      <c r="D150" s="2483"/>
      <c r="E150" s="2483"/>
      <c r="F150" s="2483"/>
      <c r="G150" s="2483"/>
      <c r="H150" s="2483"/>
      <c r="I150" s="2483"/>
      <c r="J150" s="2483"/>
      <c r="K150" s="2483"/>
      <c r="L150" s="2483"/>
      <c r="M150" s="2483"/>
      <c r="N150" s="2483"/>
      <c r="O150" s="2483"/>
      <c r="P150" s="2483"/>
      <c r="Q150" s="2483"/>
      <c r="R150" s="2483"/>
      <c r="S150" s="2483"/>
      <c r="T150" s="2483"/>
      <c r="U150" s="2483"/>
      <c r="V150" s="2483"/>
      <c r="W150" s="2483"/>
      <c r="X150" s="2483"/>
      <c r="Y150" s="2483"/>
      <c r="Z150" s="2483"/>
      <c r="AA150" s="2483"/>
      <c r="AB150" s="2483"/>
      <c r="AC150" s="2483"/>
      <c r="AD150" s="2483"/>
      <c r="AE150" s="2483"/>
      <c r="AF150" s="2483"/>
      <c r="AG150" s="2483"/>
      <c r="AH150" s="2483"/>
      <c r="AI150" s="2483"/>
      <c r="AJ150" s="2483"/>
      <c r="AK150" s="2483"/>
      <c r="AL150" s="2483"/>
      <c r="AM150" s="2483"/>
      <c r="AN150" s="2483"/>
      <c r="AO150" s="2483"/>
      <c r="AP150" s="2483"/>
      <c r="AQ150" s="2483"/>
      <c r="AR150" s="2483"/>
      <c r="AS150" s="2483"/>
      <c r="AT150" s="2483"/>
      <c r="AU150" s="2483"/>
      <c r="AV150" s="2483"/>
      <c r="AW150" s="2483"/>
      <c r="AX150" s="2483"/>
      <c r="AY150" s="2483"/>
      <c r="AZ150" s="2483"/>
      <c r="BA150" s="2483"/>
      <c r="BB150" s="2483"/>
      <c r="BC150" s="2483"/>
      <c r="BD150" s="2483"/>
      <c r="BE150" s="2483"/>
      <c r="BF150" s="2483"/>
      <c r="BG150" s="2483"/>
      <c r="BH150" s="2483"/>
      <c r="BI150" s="2483"/>
      <c r="BJ150" s="2483"/>
      <c r="BK150" s="2483"/>
      <c r="BL150" s="2483"/>
      <c r="BM150" s="2483"/>
      <c r="BN150" s="2483"/>
      <c r="BO150" s="2483"/>
      <c r="BP150" s="2483"/>
      <c r="BQ150" s="2483"/>
      <c r="BR150" s="2483"/>
    </row>
    <row r="151" spans="1:70" ht="8.25" customHeight="1">
      <c r="A151" s="657"/>
      <c r="B151" s="657"/>
      <c r="C151" s="2503" t="s">
        <v>5610</v>
      </c>
      <c r="D151" s="2486"/>
      <c r="E151" s="2486"/>
      <c r="F151" s="2486"/>
      <c r="G151" s="2486"/>
      <c r="H151" s="2486"/>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86"/>
      <c r="AD151" s="2486"/>
      <c r="AE151" s="2486"/>
      <c r="AF151" s="2486"/>
      <c r="AG151" s="2486"/>
      <c r="AH151" s="2486"/>
      <c r="AI151" s="2486"/>
      <c r="AJ151" s="2486"/>
      <c r="AK151" s="2486"/>
      <c r="AL151" s="2486"/>
      <c r="AM151" s="2486"/>
      <c r="AN151" s="2486"/>
      <c r="AO151" s="2486"/>
      <c r="AP151" s="2486"/>
      <c r="AQ151" s="2486"/>
      <c r="AR151" s="2486"/>
      <c r="AS151" s="2486"/>
      <c r="AT151" s="2486"/>
      <c r="AU151" s="2486"/>
      <c r="AV151" s="2486"/>
      <c r="AW151" s="2486"/>
      <c r="AX151" s="2486"/>
      <c r="AY151" s="2486"/>
      <c r="AZ151" s="2486"/>
      <c r="BA151" s="2486"/>
      <c r="BB151" s="2486"/>
      <c r="BC151" s="2486"/>
      <c r="BD151" s="2486"/>
      <c r="BE151" s="2486"/>
      <c r="BF151" s="2486"/>
      <c r="BG151" s="2486"/>
      <c r="BH151" s="2486"/>
      <c r="BI151" s="2486"/>
      <c r="BJ151" s="2486"/>
      <c r="BK151" s="2486"/>
      <c r="BL151" s="2486"/>
      <c r="BM151" s="2486"/>
      <c r="BN151" s="2486"/>
      <c r="BO151" s="2486"/>
      <c r="BP151" s="2486"/>
      <c r="BQ151" s="2486"/>
      <c r="BR151" s="2486"/>
    </row>
    <row r="152" spans="1:70" ht="8.25" customHeight="1">
      <c r="A152" s="657"/>
      <c r="B152" s="657"/>
      <c r="C152" s="2503"/>
      <c r="D152" s="2486"/>
      <c r="E152" s="2486"/>
      <c r="F152" s="2486"/>
      <c r="G152" s="2486"/>
      <c r="H152" s="2486"/>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86"/>
      <c r="AD152" s="2486"/>
      <c r="AE152" s="2486"/>
      <c r="AF152" s="2486"/>
      <c r="AG152" s="2486"/>
      <c r="AH152" s="2486"/>
      <c r="AI152" s="2486"/>
      <c r="AJ152" s="2486"/>
      <c r="AK152" s="2486"/>
      <c r="AL152" s="2486"/>
      <c r="AM152" s="2486"/>
      <c r="AN152" s="2486"/>
      <c r="AO152" s="2486"/>
      <c r="AP152" s="2486"/>
      <c r="AQ152" s="2486"/>
      <c r="AR152" s="2486"/>
      <c r="AS152" s="2486"/>
      <c r="AT152" s="2486"/>
      <c r="AU152" s="2486"/>
      <c r="AV152" s="2486"/>
      <c r="AW152" s="2486"/>
      <c r="AX152" s="2486"/>
      <c r="AY152" s="2486"/>
      <c r="AZ152" s="2486"/>
      <c r="BA152" s="2486"/>
      <c r="BB152" s="2486"/>
      <c r="BC152" s="2486"/>
      <c r="BD152" s="2486"/>
      <c r="BE152" s="2486"/>
      <c r="BF152" s="2486"/>
      <c r="BG152" s="2486"/>
      <c r="BH152" s="2486"/>
      <c r="BI152" s="2486"/>
      <c r="BJ152" s="2486"/>
      <c r="BK152" s="2486"/>
      <c r="BL152" s="2486"/>
      <c r="BM152" s="2486"/>
      <c r="BN152" s="2486"/>
      <c r="BO152" s="2486"/>
      <c r="BP152" s="2486"/>
      <c r="BQ152" s="2486"/>
      <c r="BR152" s="2486"/>
    </row>
    <row r="153" spans="1:70" ht="8.25" customHeight="1">
      <c r="A153" s="657"/>
      <c r="B153" s="657"/>
      <c r="C153" s="2503"/>
      <c r="D153" s="2486"/>
      <c r="E153" s="2486"/>
      <c r="F153" s="2486"/>
      <c r="G153" s="2486"/>
      <c r="H153" s="2486"/>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86"/>
      <c r="AD153" s="2486"/>
      <c r="AE153" s="2486"/>
      <c r="AF153" s="2486"/>
      <c r="AG153" s="2486"/>
      <c r="AH153" s="2486"/>
      <c r="AI153" s="2486"/>
      <c r="AJ153" s="2486"/>
      <c r="AK153" s="2486"/>
      <c r="AL153" s="2486"/>
      <c r="AM153" s="2486"/>
      <c r="AN153" s="2486"/>
      <c r="AO153" s="2486"/>
      <c r="AP153" s="2486"/>
      <c r="AQ153" s="2486"/>
      <c r="AR153" s="2486"/>
      <c r="AS153" s="2486"/>
      <c r="AT153" s="2486"/>
      <c r="AU153" s="2486"/>
      <c r="AV153" s="2486"/>
      <c r="AW153" s="2486"/>
      <c r="AX153" s="2486"/>
      <c r="AY153" s="2486"/>
      <c r="AZ153" s="2486"/>
      <c r="BA153" s="2486"/>
      <c r="BB153" s="2486"/>
      <c r="BC153" s="2486"/>
      <c r="BD153" s="2486"/>
      <c r="BE153" s="2486"/>
      <c r="BF153" s="2486"/>
      <c r="BG153" s="2486"/>
      <c r="BH153" s="2486"/>
      <c r="BI153" s="2486"/>
      <c r="BJ153" s="2486"/>
      <c r="BK153" s="2486"/>
      <c r="BL153" s="2486"/>
      <c r="BM153" s="2486"/>
      <c r="BN153" s="2486"/>
      <c r="BO153" s="2486"/>
      <c r="BP153" s="2486"/>
      <c r="BQ153" s="2486"/>
      <c r="BR153" s="2486"/>
    </row>
    <row r="154" spans="1:70" ht="8.25" customHeight="1">
      <c r="A154" s="657"/>
      <c r="B154" s="657"/>
      <c r="C154" s="2486"/>
      <c r="D154" s="2486"/>
      <c r="E154" s="2486"/>
      <c r="F154" s="2486"/>
      <c r="G154" s="2486"/>
      <c r="H154" s="2486"/>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86"/>
      <c r="AD154" s="2486"/>
      <c r="AE154" s="2486"/>
      <c r="AF154" s="2486"/>
      <c r="AG154" s="2486"/>
      <c r="AH154" s="2486"/>
      <c r="AI154" s="2486"/>
      <c r="AJ154" s="2486"/>
      <c r="AK154" s="2486"/>
      <c r="AL154" s="2486"/>
      <c r="AM154" s="2486"/>
      <c r="AN154" s="2486"/>
      <c r="AO154" s="2486"/>
      <c r="AP154" s="2486"/>
      <c r="AQ154" s="2486"/>
      <c r="AR154" s="2486"/>
      <c r="AS154" s="2486"/>
      <c r="AT154" s="2486"/>
      <c r="AU154" s="2486"/>
      <c r="AV154" s="2486"/>
      <c r="AW154" s="2486"/>
      <c r="AX154" s="2486"/>
      <c r="AY154" s="2486"/>
      <c r="AZ154" s="2486"/>
      <c r="BA154" s="2486"/>
      <c r="BB154" s="2486"/>
      <c r="BC154" s="2486"/>
      <c r="BD154" s="2486"/>
      <c r="BE154" s="2486"/>
      <c r="BF154" s="2486"/>
      <c r="BG154" s="2486"/>
      <c r="BH154" s="2486"/>
      <c r="BI154" s="2486"/>
      <c r="BJ154" s="2486"/>
      <c r="BK154" s="2486"/>
      <c r="BL154" s="2486"/>
      <c r="BM154" s="2486"/>
      <c r="BN154" s="2486"/>
      <c r="BO154" s="2486"/>
      <c r="BP154" s="2486"/>
      <c r="BQ154" s="2486"/>
      <c r="BR154" s="2486"/>
    </row>
    <row r="155" spans="1:70" ht="8.25" customHeight="1">
      <c r="A155" s="657"/>
      <c r="B155" s="657"/>
      <c r="C155" s="657"/>
      <c r="D155" s="657"/>
      <c r="E155" s="657"/>
      <c r="F155" s="657"/>
      <c r="G155" s="657"/>
      <c r="H155" s="657"/>
      <c r="I155" s="657"/>
      <c r="J155" s="657"/>
      <c r="K155" s="657"/>
      <c r="L155" s="657"/>
      <c r="M155" s="657"/>
      <c r="N155" s="657"/>
      <c r="O155" s="657"/>
      <c r="P155" s="657"/>
      <c r="Q155" s="657"/>
      <c r="R155" s="657"/>
      <c r="S155" s="657"/>
      <c r="T155" s="657"/>
      <c r="U155" s="657"/>
      <c r="V155" s="657"/>
      <c r="W155" s="657"/>
      <c r="X155" s="657"/>
      <c r="Y155" s="657"/>
      <c r="Z155" s="657"/>
      <c r="AA155" s="657"/>
      <c r="AB155" s="657"/>
      <c r="AC155" s="657"/>
      <c r="AD155" s="657"/>
      <c r="AE155" s="657"/>
      <c r="AF155" s="657"/>
      <c r="AG155" s="657"/>
      <c r="AH155" s="657"/>
      <c r="AI155" s="657"/>
      <c r="AJ155" s="657"/>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57"/>
      <c r="BQ155" s="657"/>
      <c r="BR155" s="657"/>
    </row>
    <row r="156" spans="1:70" ht="8.25" customHeight="1">
      <c r="A156" s="657"/>
      <c r="B156" s="657"/>
      <c r="C156" s="657"/>
      <c r="D156" s="657"/>
      <c r="E156" s="657"/>
      <c r="F156" s="657"/>
      <c r="G156" s="657"/>
      <c r="H156" s="657"/>
      <c r="I156" s="657"/>
      <c r="J156" s="657"/>
      <c r="K156" s="657"/>
      <c r="L156" s="657"/>
      <c r="M156" s="657"/>
      <c r="N156" s="657"/>
      <c r="O156" s="657"/>
      <c r="P156" s="657"/>
      <c r="Q156" s="657"/>
      <c r="R156" s="657"/>
      <c r="S156" s="657"/>
      <c r="T156" s="657"/>
      <c r="U156" s="657"/>
      <c r="V156" s="657"/>
      <c r="W156" s="657"/>
      <c r="X156" s="657"/>
      <c r="Y156" s="657"/>
      <c r="Z156" s="657"/>
      <c r="AA156" s="657"/>
      <c r="AB156" s="657"/>
      <c r="AC156" s="657"/>
      <c r="AD156" s="657"/>
      <c r="AE156" s="657"/>
      <c r="AF156" s="657"/>
      <c r="AG156" s="657"/>
      <c r="AH156" s="657"/>
      <c r="AI156" s="657"/>
      <c r="AJ156" s="657"/>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57"/>
      <c r="BQ156" s="657"/>
      <c r="BR156" s="657"/>
    </row>
    <row r="157" spans="1:70" ht="8.25" customHeight="1">
      <c r="A157" s="657"/>
      <c r="B157" s="657"/>
      <c r="C157" s="657"/>
      <c r="D157" s="657"/>
      <c r="E157" s="657"/>
      <c r="F157" s="657"/>
      <c r="G157" s="657"/>
      <c r="H157" s="657"/>
      <c r="I157" s="657"/>
      <c r="J157" s="657"/>
      <c r="K157" s="657"/>
      <c r="L157" s="657"/>
      <c r="M157" s="657"/>
      <c r="N157" s="657"/>
      <c r="O157" s="657"/>
      <c r="P157" s="657"/>
      <c r="Q157" s="657"/>
      <c r="R157" s="657"/>
      <c r="S157" s="657"/>
      <c r="T157" s="657"/>
      <c r="U157" s="657"/>
      <c r="V157" s="657"/>
      <c r="W157" s="657"/>
      <c r="X157" s="657"/>
      <c r="Y157" s="657"/>
      <c r="Z157" s="657"/>
      <c r="AA157" s="657"/>
      <c r="AB157" s="657"/>
      <c r="AC157" s="657"/>
      <c r="AD157" s="657"/>
      <c r="AE157" s="657"/>
      <c r="AF157" s="657"/>
      <c r="AG157" s="657"/>
      <c r="AH157" s="657"/>
      <c r="AI157" s="657"/>
      <c r="AJ157" s="657"/>
      <c r="AK157" s="657"/>
      <c r="AL157" s="657"/>
      <c r="AM157" s="657"/>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57"/>
      <c r="BQ157" s="657"/>
      <c r="BR157" s="657"/>
    </row>
    <row r="158" spans="1:70" ht="8.25" customHeight="1">
      <c r="A158" s="657"/>
      <c r="B158" s="657"/>
      <c r="C158" s="657"/>
      <c r="D158" s="657"/>
      <c r="E158" s="657"/>
      <c r="F158" s="657"/>
      <c r="G158" s="657"/>
      <c r="H158" s="657"/>
      <c r="I158" s="657"/>
      <c r="J158" s="657"/>
      <c r="K158" s="657"/>
      <c r="L158" s="657"/>
      <c r="M158" s="657"/>
      <c r="N158" s="657"/>
      <c r="O158" s="657"/>
      <c r="P158" s="657"/>
      <c r="Q158" s="657"/>
      <c r="R158" s="657"/>
      <c r="S158" s="657"/>
      <c r="T158" s="657"/>
      <c r="U158" s="657"/>
      <c r="V158" s="657"/>
      <c r="W158" s="657"/>
      <c r="X158" s="657"/>
      <c r="Y158" s="657"/>
      <c r="Z158" s="657"/>
      <c r="AA158" s="657"/>
      <c r="AB158" s="657"/>
      <c r="AC158" s="657"/>
      <c r="AD158" s="657"/>
      <c r="AE158" s="657"/>
      <c r="AF158" s="657"/>
      <c r="AG158" s="657"/>
      <c r="AH158" s="657"/>
      <c r="AI158" s="657"/>
      <c r="AJ158" s="657"/>
      <c r="AK158" s="657"/>
      <c r="AL158" s="657"/>
      <c r="AM158" s="657"/>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57"/>
      <c r="BQ158" s="657"/>
      <c r="BR158" s="657"/>
    </row>
    <row r="159" spans="1:70" ht="8.25" customHeight="1">
      <c r="A159" s="657"/>
      <c r="B159" s="657"/>
      <c r="C159" s="657"/>
      <c r="D159" s="657"/>
      <c r="E159" s="657"/>
      <c r="F159" s="657"/>
      <c r="G159" s="657"/>
      <c r="H159" s="657"/>
      <c r="I159" s="657"/>
      <c r="J159" s="657"/>
      <c r="K159" s="657"/>
      <c r="L159" s="657"/>
      <c r="M159" s="657"/>
      <c r="N159" s="657"/>
      <c r="O159" s="657"/>
      <c r="P159" s="657"/>
      <c r="Q159" s="657"/>
      <c r="R159" s="657"/>
      <c r="S159" s="657"/>
      <c r="T159" s="657"/>
      <c r="U159" s="657"/>
      <c r="V159" s="657"/>
      <c r="W159" s="657"/>
      <c r="X159" s="657"/>
      <c r="Y159" s="657"/>
      <c r="Z159" s="657"/>
      <c r="AA159" s="657"/>
      <c r="AB159" s="657"/>
      <c r="AC159" s="657"/>
      <c r="AD159" s="657"/>
      <c r="AE159" s="657"/>
      <c r="AF159" s="657"/>
      <c r="AG159" s="657"/>
      <c r="AH159" s="657"/>
      <c r="AI159" s="657"/>
      <c r="AJ159" s="657"/>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57"/>
      <c r="BQ159" s="657"/>
      <c r="BR159" s="657"/>
    </row>
    <row r="160" spans="1:70" ht="8.25" customHeight="1">
      <c r="A160" s="2504" t="s">
        <v>5611</v>
      </c>
      <c r="B160" s="2504"/>
      <c r="C160" s="2504"/>
      <c r="D160" s="2504"/>
      <c r="E160" s="2504"/>
      <c r="F160" s="2504"/>
      <c r="G160" s="2504"/>
      <c r="H160" s="2504"/>
      <c r="I160" s="2504"/>
      <c r="J160" s="2504"/>
      <c r="K160" s="2504"/>
      <c r="L160" s="2504"/>
      <c r="M160" s="2504"/>
      <c r="N160" s="2504"/>
      <c r="O160" s="2504"/>
      <c r="P160" s="2504"/>
      <c r="Q160" s="2504"/>
      <c r="R160" s="2504"/>
      <c r="S160" s="2504"/>
      <c r="T160" s="2504"/>
      <c r="U160" s="2504"/>
      <c r="V160" s="2504"/>
      <c r="W160" s="2504"/>
      <c r="X160" s="2504"/>
      <c r="Y160" s="2504"/>
      <c r="Z160" s="2504"/>
      <c r="AA160" s="2504"/>
      <c r="AB160" s="2504"/>
      <c r="AC160" s="2504"/>
      <c r="AD160" s="2504"/>
      <c r="AE160" s="2504"/>
      <c r="AF160" s="2504"/>
      <c r="AG160" s="2504"/>
      <c r="AH160" s="2504"/>
      <c r="AI160" s="2504"/>
      <c r="AJ160" s="2504"/>
      <c r="AK160" s="2504"/>
      <c r="AL160" s="2504"/>
      <c r="AM160" s="2504"/>
      <c r="AN160" s="2504"/>
      <c r="AO160" s="2504"/>
      <c r="AP160" s="2504"/>
      <c r="AQ160" s="2504"/>
      <c r="AR160" s="2504"/>
      <c r="AS160" s="2504"/>
      <c r="AT160" s="2504"/>
      <c r="AU160" s="2504"/>
      <c r="AV160" s="2504"/>
      <c r="AW160" s="2504"/>
      <c r="AX160" s="2504"/>
      <c r="AY160" s="2504"/>
      <c r="AZ160" s="2504"/>
      <c r="BA160" s="2504"/>
      <c r="BB160" s="2504"/>
      <c r="BC160" s="2504"/>
      <c r="BD160" s="2504"/>
      <c r="BE160" s="2504"/>
      <c r="BF160" s="2504"/>
      <c r="BG160" s="2504"/>
      <c r="BH160" s="2504"/>
      <c r="BI160" s="2504"/>
      <c r="BJ160" s="2504"/>
      <c r="BK160" s="2504"/>
      <c r="BL160" s="2504"/>
      <c r="BM160" s="2504"/>
      <c r="BN160" s="2504"/>
      <c r="BO160" s="2504"/>
      <c r="BP160" s="2504"/>
      <c r="BQ160" s="2504"/>
      <c r="BR160" s="2504"/>
    </row>
    <row r="161" spans="1:70" ht="8.25" customHeight="1">
      <c r="A161" s="2504"/>
      <c r="B161" s="2504"/>
      <c r="C161" s="2504"/>
      <c r="D161" s="2504"/>
      <c r="E161" s="2504"/>
      <c r="F161" s="2504"/>
      <c r="G161" s="2504"/>
      <c r="H161" s="2504"/>
      <c r="I161" s="2504"/>
      <c r="J161" s="2504"/>
      <c r="K161" s="2504"/>
      <c r="L161" s="2504"/>
      <c r="M161" s="2504"/>
      <c r="N161" s="2504"/>
      <c r="O161" s="2504"/>
      <c r="P161" s="2504"/>
      <c r="Q161" s="2504"/>
      <c r="R161" s="2504"/>
      <c r="S161" s="2504"/>
      <c r="T161" s="2504"/>
      <c r="U161" s="2504"/>
      <c r="V161" s="2504"/>
      <c r="W161" s="2504"/>
      <c r="X161" s="2504"/>
      <c r="Y161" s="2504"/>
      <c r="Z161" s="2504"/>
      <c r="AA161" s="2504"/>
      <c r="AB161" s="2504"/>
      <c r="AC161" s="2504"/>
      <c r="AD161" s="2504"/>
      <c r="AE161" s="2504"/>
      <c r="AF161" s="2504"/>
      <c r="AG161" s="2504"/>
      <c r="AH161" s="2504"/>
      <c r="AI161" s="2504"/>
      <c r="AJ161" s="2504"/>
      <c r="AK161" s="2504"/>
      <c r="AL161" s="2504"/>
      <c r="AM161" s="2504"/>
      <c r="AN161" s="2504"/>
      <c r="AO161" s="2504"/>
      <c r="AP161" s="2504"/>
      <c r="AQ161" s="2504"/>
      <c r="AR161" s="2504"/>
      <c r="AS161" s="2504"/>
      <c r="AT161" s="2504"/>
      <c r="AU161" s="2504"/>
      <c r="AV161" s="2504"/>
      <c r="AW161" s="2504"/>
      <c r="AX161" s="2504"/>
      <c r="AY161" s="2504"/>
      <c r="AZ161" s="2504"/>
      <c r="BA161" s="2504"/>
      <c r="BB161" s="2504"/>
      <c r="BC161" s="2504"/>
      <c r="BD161" s="2504"/>
      <c r="BE161" s="2504"/>
      <c r="BF161" s="2504"/>
      <c r="BG161" s="2504"/>
      <c r="BH161" s="2504"/>
      <c r="BI161" s="2504"/>
      <c r="BJ161" s="2504"/>
      <c r="BK161" s="2504"/>
      <c r="BL161" s="2504"/>
      <c r="BM161" s="2504"/>
      <c r="BN161" s="2504"/>
      <c r="BO161" s="2504"/>
      <c r="BP161" s="2504"/>
      <c r="BQ161" s="2504"/>
      <c r="BR161" s="2504"/>
    </row>
  </sheetData>
  <sheetProtection algorithmName="SHA-512" hashValue="b9V0ULdYkP+6aoB0G0P26H3ZKhxthkH2Lf3rTgXzwrVcUfpqGv0EE5U2ntCvKU+IUm20+urThp7edhTo7z/exQ==" saltValue="nud4F9dWjzMPppGOPa9CRQ==" spinCount="100000" sheet="1" objects="1" scenarios="1"/>
  <mergeCells count="69">
    <mergeCell ref="C151:BR154"/>
    <mergeCell ref="A160:BR161"/>
    <mergeCell ref="A141:BR142"/>
    <mergeCell ref="A143:B144"/>
    <mergeCell ref="C143:BR144"/>
    <mergeCell ref="C145:BR146"/>
    <mergeCell ref="A149:B150"/>
    <mergeCell ref="C149:BR150"/>
    <mergeCell ref="A139:BR140"/>
    <mergeCell ref="A110:B111"/>
    <mergeCell ref="C110:BR111"/>
    <mergeCell ref="C113:BR115"/>
    <mergeCell ref="C116:D117"/>
    <mergeCell ref="E116:BR117"/>
    <mergeCell ref="C118:BR120"/>
    <mergeCell ref="C121:D127"/>
    <mergeCell ref="E121:BR127"/>
    <mergeCell ref="C128:BR130"/>
    <mergeCell ref="C131:D134"/>
    <mergeCell ref="E131:BR134"/>
    <mergeCell ref="C103:BR107"/>
    <mergeCell ref="C77:BR79"/>
    <mergeCell ref="C80:D81"/>
    <mergeCell ref="E80:BR81"/>
    <mergeCell ref="C82:BR84"/>
    <mergeCell ref="C85:D90"/>
    <mergeCell ref="E85:BR90"/>
    <mergeCell ref="A94:BR95"/>
    <mergeCell ref="A96:BR97"/>
    <mergeCell ref="A99:B100"/>
    <mergeCell ref="C99:BR100"/>
    <mergeCell ref="C101:BR102"/>
    <mergeCell ref="C67:BR69"/>
    <mergeCell ref="C70:D71"/>
    <mergeCell ref="E70:BR71"/>
    <mergeCell ref="C72:BR74"/>
    <mergeCell ref="C75:D76"/>
    <mergeCell ref="E75:BR76"/>
    <mergeCell ref="C57:BR59"/>
    <mergeCell ref="C60:D61"/>
    <mergeCell ref="E60:BR61"/>
    <mergeCell ref="C62:BR64"/>
    <mergeCell ref="C65:D66"/>
    <mergeCell ref="E65:BR66"/>
    <mergeCell ref="C47:BQ49"/>
    <mergeCell ref="C50:D51"/>
    <mergeCell ref="E50:BQ51"/>
    <mergeCell ref="C52:BR54"/>
    <mergeCell ref="C55:D56"/>
    <mergeCell ref="E55:BR56"/>
    <mergeCell ref="A44:B45"/>
    <mergeCell ref="C44:BR45"/>
    <mergeCell ref="C16:BR19"/>
    <mergeCell ref="A21:B22"/>
    <mergeCell ref="C21:BR22"/>
    <mergeCell ref="C23:BR26"/>
    <mergeCell ref="A28:B29"/>
    <mergeCell ref="C28:BR29"/>
    <mergeCell ref="A31:BR32"/>
    <mergeCell ref="A33:BR34"/>
    <mergeCell ref="A35:B36"/>
    <mergeCell ref="C35:BR36"/>
    <mergeCell ref="C37:BR42"/>
    <mergeCell ref="A1:BR2"/>
    <mergeCell ref="A3:BR6"/>
    <mergeCell ref="A9:BR10"/>
    <mergeCell ref="A11:BR12"/>
    <mergeCell ref="A14:B15"/>
    <mergeCell ref="C14:BR15"/>
  </mergeCells>
  <phoneticPr fontId="55"/>
  <pageMargins left="0.70866141732283472" right="0.70866141732283472" top="0.74803149606299213" bottom="0.74803149606299213" header="0.31496062992125984" footer="0.31496062992125984"/>
  <pageSetup paperSize="9" orientation="portrait" blackAndWhite="1" r:id="rId1"/>
  <rowBreaks count="1" manualBreakCount="1">
    <brk id="92"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F9939-4D2F-46E1-A8EF-7583EBC7F3D8}">
  <sheetPr>
    <pageSetUpPr fitToPage="1"/>
  </sheetPr>
  <dimension ref="A1:AO52"/>
  <sheetViews>
    <sheetView showZeros="0" zoomScaleNormal="100" workbookViewId="0">
      <selection activeCell="AU16" sqref="AU16"/>
    </sheetView>
  </sheetViews>
  <sheetFormatPr defaultRowHeight="18.75"/>
  <cols>
    <col min="1" max="90" width="2.625" style="671" customWidth="1"/>
    <col min="91" max="16384" width="9" style="671"/>
  </cols>
  <sheetData>
    <row r="1" spans="1:33" ht="24">
      <c r="A1" s="2508" t="s">
        <v>5612</v>
      </c>
      <c r="B1" s="2508"/>
      <c r="C1" s="2508"/>
      <c r="D1" s="2508"/>
      <c r="E1" s="2508"/>
      <c r="F1" s="2508"/>
      <c r="G1" s="2508"/>
      <c r="H1" s="2508"/>
      <c r="I1" s="2508"/>
      <c r="J1" s="2508"/>
      <c r="K1" s="2508" t="s">
        <v>5613</v>
      </c>
      <c r="L1" s="2508"/>
      <c r="M1" s="2508"/>
      <c r="N1" s="2508"/>
      <c r="O1" s="2508"/>
      <c r="P1" s="2508"/>
      <c r="Q1" s="2508"/>
      <c r="R1" s="2508"/>
      <c r="S1" s="2508"/>
      <c r="T1" s="2508"/>
      <c r="U1" s="2508"/>
      <c r="V1" s="670"/>
      <c r="X1" s="672"/>
    </row>
    <row r="2" spans="1:33" ht="15" customHeight="1">
      <c r="A2" s="673"/>
      <c r="B2" s="673"/>
      <c r="C2" s="673"/>
      <c r="D2" s="673"/>
      <c r="E2" s="673"/>
      <c r="F2" s="673"/>
      <c r="G2" s="673"/>
      <c r="H2" s="673"/>
      <c r="I2" s="673"/>
      <c r="J2" s="673"/>
      <c r="K2" s="673"/>
      <c r="L2" s="673"/>
      <c r="M2" s="673"/>
      <c r="N2" s="673"/>
      <c r="O2" s="673"/>
      <c r="P2" s="673"/>
      <c r="Q2" s="673"/>
      <c r="R2" s="673"/>
      <c r="S2" s="673"/>
      <c r="T2" s="673"/>
      <c r="U2" s="673"/>
      <c r="V2" s="670"/>
      <c r="X2" s="674"/>
    </row>
    <row r="3" spans="1:33" ht="15" customHeight="1">
      <c r="A3" s="673"/>
      <c r="B3" s="673"/>
      <c r="C3" s="673"/>
      <c r="D3" s="673"/>
      <c r="E3" s="673"/>
      <c r="F3" s="673"/>
      <c r="G3" s="673"/>
      <c r="H3" s="673"/>
      <c r="I3" s="673"/>
      <c r="J3" s="673"/>
      <c r="K3" s="673"/>
      <c r="L3" s="673"/>
      <c r="M3" s="673"/>
      <c r="N3" s="673"/>
      <c r="O3" s="673"/>
      <c r="P3" s="673"/>
      <c r="Q3" s="673"/>
      <c r="R3" s="673"/>
      <c r="S3" s="673"/>
      <c r="T3" s="673"/>
      <c r="U3" s="673"/>
      <c r="V3" s="670"/>
      <c r="X3" s="675"/>
    </row>
    <row r="4" spans="1:33" ht="11.25" customHeight="1">
      <c r="A4" s="673"/>
      <c r="B4" s="673"/>
      <c r="C4" s="673"/>
      <c r="D4" s="673"/>
      <c r="E4" s="673"/>
      <c r="F4" s="673"/>
      <c r="G4" s="673"/>
      <c r="H4" s="673"/>
      <c r="I4" s="673"/>
      <c r="J4" s="673"/>
      <c r="K4" s="673"/>
      <c r="L4" s="673"/>
      <c r="M4" s="673"/>
      <c r="N4" s="673"/>
      <c r="O4" s="673"/>
      <c r="P4" s="673"/>
      <c r="Q4" s="673"/>
      <c r="R4" s="673"/>
      <c r="S4" s="673"/>
      <c r="T4" s="673"/>
      <c r="U4" s="673"/>
      <c r="V4" s="670"/>
      <c r="W4" s="670"/>
      <c r="X4" s="670"/>
      <c r="Y4" s="670"/>
      <c r="Z4" s="670"/>
      <c r="AA4" s="670"/>
      <c r="AB4" s="670"/>
      <c r="AC4" s="670"/>
      <c r="AD4" s="670"/>
      <c r="AE4" s="670"/>
      <c r="AF4" s="670"/>
      <c r="AG4" s="670"/>
    </row>
    <row r="5" spans="1:33" ht="18.75" customHeight="1">
      <c r="R5" s="670" t="s">
        <v>5614</v>
      </c>
      <c r="T5" s="676"/>
      <c r="U5" s="676"/>
      <c r="V5" s="670" t="s">
        <v>5615</v>
      </c>
      <c r="W5" s="670" t="s">
        <v>5616</v>
      </c>
      <c r="X5" s="670"/>
      <c r="Y5" s="2509">
        <f>'①入会申込書（全日・保証）'!AP25</f>
        <v>0</v>
      </c>
      <c r="Z5" s="2509"/>
      <c r="AA5" s="670" t="s">
        <v>5617</v>
      </c>
      <c r="AB5" s="2509">
        <f>'①入会申込書（全日・保証）'!AT25</f>
        <v>0</v>
      </c>
      <c r="AC5" s="2509"/>
      <c r="AD5" s="670" t="s">
        <v>5618</v>
      </c>
      <c r="AE5" s="2509">
        <f>'①入会申込書（全日・保証）'!AX25</f>
        <v>0</v>
      </c>
      <c r="AF5" s="2509"/>
      <c r="AG5" s="670" t="s">
        <v>5619</v>
      </c>
    </row>
    <row r="6" spans="1:33" ht="26.25" customHeight="1">
      <c r="A6" s="2507" t="s">
        <v>5620</v>
      </c>
      <c r="B6" s="2507"/>
      <c r="C6" s="2507"/>
      <c r="D6" s="2507"/>
      <c r="E6" s="2507"/>
      <c r="F6" s="2507"/>
      <c r="G6" s="2507"/>
      <c r="H6" s="2507"/>
      <c r="I6" s="2507"/>
      <c r="J6" s="2507"/>
      <c r="K6" s="2507"/>
      <c r="L6" s="2507"/>
      <c r="M6" s="2507"/>
      <c r="N6" s="2507"/>
      <c r="O6" s="2507"/>
      <c r="P6" s="2507"/>
      <c r="Q6" s="2507"/>
      <c r="R6" s="2507"/>
      <c r="S6" s="2507"/>
      <c r="T6" s="2507"/>
      <c r="U6" s="2507"/>
      <c r="V6" s="2507"/>
      <c r="W6" s="2507"/>
      <c r="X6" s="2507"/>
      <c r="Y6" s="2507"/>
      <c r="Z6" s="2507"/>
      <c r="AA6" s="2507"/>
      <c r="AB6" s="2507"/>
      <c r="AC6" s="2507"/>
      <c r="AD6" s="2507"/>
      <c r="AE6" s="2507"/>
      <c r="AF6" s="2507"/>
      <c r="AG6" s="2507"/>
    </row>
    <row r="7" spans="1:33" ht="15" customHeight="1">
      <c r="B7" s="2510" t="s">
        <v>5621</v>
      </c>
      <c r="C7" s="2510"/>
      <c r="D7" s="2510"/>
      <c r="E7" s="2510"/>
      <c r="F7" s="2510"/>
      <c r="G7" s="2510"/>
      <c r="H7" s="2510"/>
      <c r="I7" s="2510"/>
      <c r="J7" s="2510"/>
      <c r="K7" s="2510"/>
      <c r="L7" s="2510"/>
      <c r="M7" s="2510"/>
      <c r="N7" s="2510"/>
      <c r="O7" s="2510"/>
      <c r="P7" s="2510"/>
      <c r="Q7" s="2510"/>
      <c r="R7" s="2510"/>
      <c r="S7" s="2510"/>
      <c r="T7" s="2510"/>
      <c r="U7" s="2510"/>
      <c r="V7" s="2510"/>
      <c r="W7" s="2510"/>
      <c r="X7" s="2510"/>
      <c r="Y7" s="2510"/>
      <c r="Z7" s="2510"/>
      <c r="AA7" s="2510"/>
      <c r="AB7" s="2510"/>
      <c r="AC7" s="2510"/>
      <c r="AD7" s="2510"/>
      <c r="AE7" s="2510"/>
      <c r="AF7" s="2510"/>
    </row>
    <row r="8" spans="1:33" ht="15" customHeight="1">
      <c r="B8" s="2510" t="s">
        <v>5622</v>
      </c>
      <c r="C8" s="2510"/>
      <c r="D8" s="2510"/>
      <c r="E8" s="2510"/>
      <c r="F8" s="2510"/>
      <c r="G8" s="2510"/>
      <c r="H8" s="2510"/>
      <c r="I8" s="2510"/>
      <c r="J8" s="2510"/>
      <c r="K8" s="2510"/>
      <c r="L8" s="2510"/>
      <c r="M8" s="2510"/>
      <c r="N8" s="2510"/>
      <c r="O8" s="2510"/>
      <c r="P8" s="2510"/>
      <c r="Q8" s="2510"/>
      <c r="R8" s="2510"/>
      <c r="S8" s="2510"/>
      <c r="T8" s="2510"/>
      <c r="U8" s="2510"/>
      <c r="V8" s="2510"/>
      <c r="W8" s="2510"/>
      <c r="X8" s="2510"/>
      <c r="Y8" s="2510"/>
      <c r="Z8" s="2510"/>
      <c r="AA8" s="2510"/>
      <c r="AB8" s="2510"/>
      <c r="AC8" s="2510"/>
      <c r="AD8" s="2510"/>
      <c r="AE8" s="2510"/>
      <c r="AF8" s="2510"/>
    </row>
    <row r="9" spans="1:33" ht="15" customHeight="1"/>
    <row r="10" spans="1:33" ht="18" customHeight="1">
      <c r="A10" s="2511" t="s">
        <v>5623</v>
      </c>
      <c r="B10" s="2512"/>
      <c r="C10" s="2512"/>
      <c r="D10" s="2512"/>
      <c r="E10" s="2512"/>
      <c r="F10" s="2512"/>
      <c r="G10" s="2512"/>
      <c r="H10" s="2512"/>
      <c r="I10" s="2512"/>
      <c r="J10" s="2512"/>
      <c r="K10" s="2512"/>
      <c r="L10" s="2512"/>
      <c r="M10" s="2512"/>
      <c r="N10" s="2512"/>
      <c r="O10" s="2512"/>
      <c r="P10" s="2512"/>
      <c r="Q10" s="2512"/>
      <c r="R10" s="2512"/>
      <c r="S10" s="2513"/>
      <c r="T10" s="2511" t="s">
        <v>5624</v>
      </c>
      <c r="U10" s="2512"/>
      <c r="V10" s="2512"/>
      <c r="W10" s="2512"/>
      <c r="X10" s="2512"/>
      <c r="Y10" s="2512"/>
      <c r="Z10" s="2512"/>
      <c r="AA10" s="2512"/>
      <c r="AB10" s="2512"/>
      <c r="AC10" s="2512"/>
      <c r="AD10" s="2512"/>
      <c r="AE10" s="2512"/>
      <c r="AF10" s="2512"/>
      <c r="AG10" s="2513"/>
    </row>
    <row r="11" spans="1:33" ht="13.5" customHeight="1">
      <c r="A11" s="2514">
        <f>'①入会申込書（全日・保証）'!M35</f>
        <v>0</v>
      </c>
      <c r="B11" s="2515"/>
      <c r="C11" s="2515"/>
      <c r="D11" s="2515"/>
      <c r="E11" s="2515"/>
      <c r="F11" s="2515"/>
      <c r="G11" s="2515"/>
      <c r="H11" s="2515"/>
      <c r="I11" s="2515"/>
      <c r="J11" s="2515"/>
      <c r="K11" s="2515"/>
      <c r="L11" s="2515"/>
      <c r="M11" s="2515"/>
      <c r="N11" s="2515"/>
      <c r="O11" s="2515"/>
      <c r="P11" s="2515"/>
      <c r="Q11" s="2515"/>
      <c r="R11" s="2515"/>
      <c r="S11" s="2516"/>
      <c r="T11" s="2514">
        <f>'①入会申込書（全日・保証）'!M47</f>
        <v>0</v>
      </c>
      <c r="U11" s="2515"/>
      <c r="V11" s="2515"/>
      <c r="W11" s="2515"/>
      <c r="X11" s="2515"/>
      <c r="Y11" s="2515"/>
      <c r="Z11" s="2515"/>
      <c r="AA11" s="2515"/>
      <c r="AB11" s="2515"/>
      <c r="AC11" s="2515"/>
      <c r="AD11" s="2515"/>
      <c r="AE11" s="2515"/>
      <c r="AF11" s="2515"/>
      <c r="AG11" s="2516"/>
    </row>
    <row r="12" spans="1:33">
      <c r="A12" s="2517"/>
      <c r="B12" s="2518"/>
      <c r="C12" s="2518"/>
      <c r="D12" s="2518"/>
      <c r="E12" s="2518"/>
      <c r="F12" s="2518"/>
      <c r="G12" s="2518"/>
      <c r="H12" s="2518"/>
      <c r="I12" s="2518"/>
      <c r="J12" s="2518"/>
      <c r="K12" s="2518"/>
      <c r="L12" s="2518"/>
      <c r="M12" s="2518"/>
      <c r="N12" s="2518"/>
      <c r="O12" s="2518"/>
      <c r="P12" s="2518"/>
      <c r="Q12" s="2518"/>
      <c r="R12" s="2518"/>
      <c r="S12" s="2519"/>
      <c r="T12" s="2517"/>
      <c r="U12" s="2518"/>
      <c r="V12" s="2518"/>
      <c r="W12" s="2518"/>
      <c r="X12" s="2518"/>
      <c r="Y12" s="2518"/>
      <c r="Z12" s="2518"/>
      <c r="AA12" s="2518"/>
      <c r="AB12" s="2518"/>
      <c r="AC12" s="2518"/>
      <c r="AD12" s="2518"/>
      <c r="AE12" s="2518"/>
      <c r="AF12" s="2518"/>
      <c r="AG12" s="2519"/>
    </row>
    <row r="13" spans="1:33" ht="18" customHeight="1">
      <c r="A13" s="2511" t="s">
        <v>5625</v>
      </c>
      <c r="B13" s="2512"/>
      <c r="C13" s="2512"/>
      <c r="D13" s="2512"/>
      <c r="E13" s="2512"/>
      <c r="F13" s="2512"/>
      <c r="G13" s="2512"/>
      <c r="H13" s="2512"/>
      <c r="I13" s="2512"/>
      <c r="J13" s="2512"/>
      <c r="K13" s="2512"/>
      <c r="L13" s="2512"/>
      <c r="M13" s="2512"/>
      <c r="N13" s="2512"/>
      <c r="O13" s="2512"/>
      <c r="P13" s="2512"/>
      <c r="Q13" s="2512"/>
      <c r="R13" s="2512"/>
      <c r="S13" s="2513"/>
      <c r="T13" s="2511" t="s">
        <v>5626</v>
      </c>
      <c r="U13" s="2512"/>
      <c r="V13" s="2512"/>
      <c r="W13" s="2512"/>
      <c r="X13" s="2512"/>
      <c r="Y13" s="2512"/>
      <c r="Z13" s="2512"/>
      <c r="AA13" s="2512"/>
      <c r="AB13" s="2512"/>
      <c r="AC13" s="2512"/>
      <c r="AD13" s="2512"/>
      <c r="AE13" s="2512"/>
      <c r="AF13" s="2512"/>
      <c r="AG13" s="2513"/>
    </row>
    <row r="14" spans="1:33" ht="18" customHeight="1">
      <c r="A14" s="2520" t="str">
        <f>'①入会申込書（全日・保証）'!M27</f>
        <v>大阪府知事</v>
      </c>
      <c r="B14" s="2521"/>
      <c r="C14" s="2521"/>
      <c r="D14" s="2521"/>
      <c r="E14" s="2521"/>
      <c r="F14" s="2521"/>
      <c r="G14" s="2521"/>
      <c r="H14" s="2521"/>
      <c r="I14" s="2521"/>
      <c r="J14" s="2521" t="str">
        <f>'①入会申込書（全日・保証）'!AI27</f>
        <v>( 1 )</v>
      </c>
      <c r="K14" s="2521"/>
      <c r="L14" s="2521"/>
      <c r="M14" s="2524">
        <f>'①入会申込書（全日・保証）'!AP27</f>
        <v>0</v>
      </c>
      <c r="N14" s="2515"/>
      <c r="O14" s="2515"/>
      <c r="P14" s="2515"/>
      <c r="Q14" s="2515"/>
      <c r="R14" s="2515"/>
      <c r="S14" s="2516"/>
      <c r="T14" s="2525">
        <f>★入力画面!L115</f>
        <v>0</v>
      </c>
      <c r="U14" s="2526"/>
      <c r="V14" s="2526"/>
      <c r="W14" s="2526"/>
      <c r="X14" s="2526"/>
      <c r="Y14" s="2526"/>
      <c r="Z14" s="2526"/>
      <c r="AA14" s="2526"/>
      <c r="AB14" s="2526"/>
      <c r="AC14" s="2526"/>
      <c r="AD14" s="2526"/>
      <c r="AE14" s="2526"/>
      <c r="AF14" s="2526"/>
      <c r="AG14" s="2527"/>
    </row>
    <row r="15" spans="1:33" ht="13.5" customHeight="1">
      <c r="A15" s="2522"/>
      <c r="B15" s="2523"/>
      <c r="C15" s="2523"/>
      <c r="D15" s="2523"/>
      <c r="E15" s="2523"/>
      <c r="F15" s="2523"/>
      <c r="G15" s="2523"/>
      <c r="H15" s="2523"/>
      <c r="I15" s="2523"/>
      <c r="J15" s="2523"/>
      <c r="K15" s="2523"/>
      <c r="L15" s="2523"/>
      <c r="M15" s="2518"/>
      <c r="N15" s="2518"/>
      <c r="O15" s="2518"/>
      <c r="P15" s="2518"/>
      <c r="Q15" s="2518"/>
      <c r="R15" s="2518"/>
      <c r="S15" s="2519"/>
      <c r="T15" s="2528"/>
      <c r="U15" s="2529"/>
      <c r="V15" s="2529"/>
      <c r="W15" s="2529"/>
      <c r="X15" s="2529"/>
      <c r="Y15" s="2529"/>
      <c r="Z15" s="2529"/>
      <c r="AA15" s="2529"/>
      <c r="AB15" s="2529"/>
      <c r="AC15" s="2529"/>
      <c r="AD15" s="2529"/>
      <c r="AE15" s="2529"/>
      <c r="AF15" s="2529"/>
      <c r="AG15" s="2530"/>
    </row>
    <row r="16" spans="1:33" ht="18" customHeight="1">
      <c r="A16" s="2531" t="s">
        <v>5627</v>
      </c>
      <c r="B16" s="2532"/>
      <c r="C16" s="2532"/>
      <c r="D16" s="2532"/>
      <c r="E16" s="2533">
        <f>'①入会申込書（全日・保証）'!O38</f>
        <v>0</v>
      </c>
      <c r="F16" s="2532"/>
      <c r="G16" s="2532"/>
      <c r="H16" s="677" t="s">
        <v>5628</v>
      </c>
      <c r="I16" s="2533">
        <f>'①入会申込書（全日・保証）'!S38</f>
        <v>0</v>
      </c>
      <c r="J16" s="2532"/>
      <c r="K16" s="2532"/>
      <c r="L16" s="2532"/>
      <c r="M16" s="677"/>
      <c r="N16" s="677"/>
      <c r="O16" s="677"/>
      <c r="P16" s="677"/>
      <c r="Q16" s="677"/>
      <c r="R16" s="677"/>
      <c r="S16" s="677"/>
      <c r="T16" s="677"/>
      <c r="U16" s="677"/>
      <c r="V16" s="677"/>
      <c r="W16" s="677"/>
      <c r="X16" s="677"/>
      <c r="Y16" s="677"/>
      <c r="Z16" s="677"/>
      <c r="AA16" s="677"/>
      <c r="AB16" s="677"/>
      <c r="AC16" s="677"/>
      <c r="AD16" s="677"/>
      <c r="AE16" s="677"/>
      <c r="AF16" s="677"/>
      <c r="AG16" s="678"/>
    </row>
    <row r="17" spans="1:33" ht="13.5" customHeight="1">
      <c r="A17" s="2514" t="str">
        <f>'①入会申込書（全日・保証）'!M39</f>
        <v>大阪府</v>
      </c>
      <c r="B17" s="2515"/>
      <c r="C17" s="2515"/>
      <c r="D17" s="2515"/>
      <c r="E17" s="2515"/>
      <c r="F17" s="2515"/>
      <c r="G17" s="2515"/>
      <c r="H17" s="2515"/>
      <c r="I17" s="2515"/>
      <c r="J17" s="2515"/>
      <c r="K17" s="2515"/>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6"/>
    </row>
    <row r="18" spans="1:33" ht="13.5" customHeight="1">
      <c r="A18" s="2517"/>
      <c r="B18" s="2518"/>
      <c r="C18" s="2518"/>
      <c r="D18" s="2518"/>
      <c r="E18" s="2518"/>
      <c r="F18" s="2518"/>
      <c r="G18" s="2518"/>
      <c r="H18" s="2518"/>
      <c r="I18" s="2518"/>
      <c r="J18" s="2518"/>
      <c r="K18" s="2518"/>
      <c r="L18" s="2518"/>
      <c r="M18" s="2518"/>
      <c r="N18" s="2518"/>
      <c r="O18" s="2518"/>
      <c r="P18" s="2518"/>
      <c r="Q18" s="2518"/>
      <c r="R18" s="2518"/>
      <c r="S18" s="2518"/>
      <c r="T18" s="2518"/>
      <c r="U18" s="2518"/>
      <c r="V18" s="2518"/>
      <c r="W18" s="2518"/>
      <c r="X18" s="2518"/>
      <c r="Y18" s="2518"/>
      <c r="Z18" s="2518"/>
      <c r="AA18" s="2518"/>
      <c r="AB18" s="2518"/>
      <c r="AC18" s="2518"/>
      <c r="AD18" s="2518"/>
      <c r="AE18" s="2518"/>
      <c r="AF18" s="2518"/>
      <c r="AG18" s="2519"/>
    </row>
    <row r="19" spans="1:33" ht="18" customHeight="1">
      <c r="A19" s="2511" t="s">
        <v>5629</v>
      </c>
      <c r="B19" s="2512"/>
      <c r="C19" s="2512"/>
      <c r="D19" s="677"/>
      <c r="E19" s="677"/>
      <c r="F19" s="677"/>
      <c r="G19" s="677"/>
      <c r="H19" s="677"/>
      <c r="I19" s="677"/>
      <c r="J19" s="677"/>
      <c r="K19" s="677"/>
      <c r="L19" s="677"/>
      <c r="M19" s="677"/>
      <c r="N19" s="677"/>
      <c r="O19" s="677"/>
      <c r="P19" s="678"/>
      <c r="Q19" s="2511" t="s">
        <v>5630</v>
      </c>
      <c r="R19" s="2512"/>
      <c r="S19" s="2512"/>
      <c r="T19" s="677"/>
      <c r="U19" s="677"/>
      <c r="V19" s="677"/>
      <c r="W19" s="677"/>
      <c r="X19" s="677"/>
      <c r="Y19" s="677"/>
      <c r="Z19" s="677"/>
      <c r="AA19" s="677"/>
      <c r="AB19" s="677"/>
      <c r="AC19" s="677"/>
      <c r="AD19" s="677"/>
      <c r="AE19" s="677"/>
      <c r="AF19" s="677"/>
      <c r="AG19" s="678"/>
    </row>
    <row r="20" spans="1:33">
      <c r="A20" s="2537">
        <f>'①入会申込書（全日・保証）'!M41</f>
        <v>0</v>
      </c>
      <c r="B20" s="2515"/>
      <c r="C20" s="2515"/>
      <c r="D20" s="2515"/>
      <c r="E20" s="2515" t="s">
        <v>5631</v>
      </c>
      <c r="F20" s="2524">
        <f>'①入会申込書（全日・保証）'!S41</f>
        <v>0</v>
      </c>
      <c r="G20" s="2515"/>
      <c r="H20" s="2515"/>
      <c r="I20" s="2515"/>
      <c r="J20" s="2515"/>
      <c r="K20" s="2515" t="s">
        <v>5631</v>
      </c>
      <c r="L20" s="2524">
        <f>'①入会申込書（全日・保証）'!Y41</f>
        <v>0</v>
      </c>
      <c r="M20" s="2515"/>
      <c r="N20" s="2515"/>
      <c r="O20" s="2515"/>
      <c r="P20" s="2516"/>
      <c r="Q20" s="2537">
        <f>'①入会申込書（全日・保証）'!AK41</f>
        <v>0</v>
      </c>
      <c r="R20" s="2515"/>
      <c r="S20" s="2515"/>
      <c r="T20" s="2515"/>
      <c r="U20" s="2515" t="s">
        <v>5631</v>
      </c>
      <c r="V20" s="2524">
        <f>'①入会申込書（全日・保証）'!AQ41</f>
        <v>0</v>
      </c>
      <c r="W20" s="2515"/>
      <c r="X20" s="2515"/>
      <c r="Y20" s="2515"/>
      <c r="Z20" s="2515"/>
      <c r="AA20" s="2515" t="s">
        <v>5631</v>
      </c>
      <c r="AB20" s="2524">
        <f>'①入会申込書（全日・保証）'!AW41</f>
        <v>0</v>
      </c>
      <c r="AC20" s="2515"/>
      <c r="AD20" s="2515"/>
      <c r="AE20" s="2515"/>
      <c r="AF20" s="2515"/>
      <c r="AG20" s="2516"/>
    </row>
    <row r="21" spans="1:33" ht="9.75" customHeight="1">
      <c r="A21" s="2517"/>
      <c r="B21" s="2518"/>
      <c r="C21" s="2518"/>
      <c r="D21" s="2518"/>
      <c r="E21" s="2518"/>
      <c r="F21" s="2518"/>
      <c r="G21" s="2518"/>
      <c r="H21" s="2518"/>
      <c r="I21" s="2518"/>
      <c r="J21" s="2518"/>
      <c r="K21" s="2518"/>
      <c r="L21" s="2518"/>
      <c r="M21" s="2518"/>
      <c r="N21" s="2518"/>
      <c r="O21" s="2518"/>
      <c r="P21" s="2519"/>
      <c r="Q21" s="2517"/>
      <c r="R21" s="2518"/>
      <c r="S21" s="2518"/>
      <c r="T21" s="2518"/>
      <c r="U21" s="2518"/>
      <c r="V21" s="2518"/>
      <c r="W21" s="2518"/>
      <c r="X21" s="2518"/>
      <c r="Y21" s="2518"/>
      <c r="Z21" s="2518"/>
      <c r="AA21" s="2518"/>
      <c r="AB21" s="2518"/>
      <c r="AC21" s="2518"/>
      <c r="AD21" s="2518"/>
      <c r="AE21" s="2518"/>
      <c r="AF21" s="2518"/>
      <c r="AG21" s="2519"/>
    </row>
    <row r="22" spans="1:33">
      <c r="B22" s="679"/>
      <c r="C22" s="679"/>
      <c r="D22" s="679"/>
      <c r="E22" s="679"/>
      <c r="F22" s="679"/>
      <c r="G22" s="679"/>
      <c r="H22" s="679"/>
      <c r="I22" s="679"/>
      <c r="J22" s="679"/>
      <c r="K22" s="679"/>
      <c r="L22" s="679"/>
      <c r="M22" s="680"/>
      <c r="N22" s="681" t="s">
        <v>5632</v>
      </c>
      <c r="O22" s="681"/>
      <c r="P22" s="681" t="s">
        <v>5633</v>
      </c>
      <c r="Q22" s="681"/>
      <c r="R22" s="681" t="s">
        <v>5634</v>
      </c>
      <c r="S22" s="682"/>
      <c r="T22" s="679"/>
      <c r="U22" s="679"/>
      <c r="V22" s="679"/>
      <c r="W22" s="679"/>
      <c r="X22" s="679"/>
      <c r="Y22" s="679"/>
      <c r="Z22" s="679"/>
      <c r="AA22" s="679"/>
      <c r="AB22" s="679"/>
      <c r="AC22" s="679"/>
      <c r="AD22" s="679"/>
      <c r="AE22" s="679"/>
      <c r="AF22" s="679"/>
    </row>
    <row r="23" spans="1:33" ht="18.75" customHeight="1">
      <c r="A23" s="683" t="s">
        <v>5635</v>
      </c>
      <c r="B23" s="2538" t="s">
        <v>5636</v>
      </c>
      <c r="C23" s="2538"/>
      <c r="D23" s="2538"/>
      <c r="E23" s="2538"/>
      <c r="F23" s="2538"/>
      <c r="G23" s="2538"/>
      <c r="H23" s="2538"/>
      <c r="I23" s="2538"/>
      <c r="J23" s="2538"/>
      <c r="K23" s="2538"/>
      <c r="L23" s="2538"/>
      <c r="M23" s="2538"/>
      <c r="N23" s="2538"/>
      <c r="O23" s="2538"/>
      <c r="P23" s="2538"/>
      <c r="Q23" s="2538"/>
      <c r="R23" s="2538"/>
      <c r="S23" s="2538"/>
      <c r="T23" s="2538"/>
      <c r="U23" s="2538"/>
      <c r="V23" s="2538"/>
      <c r="W23" s="2538"/>
      <c r="X23" s="2538"/>
      <c r="Y23" s="2538"/>
      <c r="Z23" s="2538"/>
      <c r="AA23" s="2538"/>
      <c r="AB23" s="2538"/>
      <c r="AC23" s="2538"/>
      <c r="AD23" s="2538"/>
      <c r="AE23" s="2538"/>
      <c r="AF23" s="2538"/>
      <c r="AG23" s="2539"/>
    </row>
    <row r="24" spans="1:33" ht="8.25" customHeight="1">
      <c r="A24" s="684"/>
      <c r="B24" s="685"/>
      <c r="C24" s="685"/>
      <c r="D24" s="685"/>
      <c r="E24" s="685"/>
      <c r="F24" s="685"/>
      <c r="G24" s="685"/>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6"/>
    </row>
    <row r="25" spans="1:33" ht="18.75" customHeight="1">
      <c r="A25" s="2534" t="s">
        <v>5635</v>
      </c>
      <c r="B25" s="2535" t="s">
        <v>5637</v>
      </c>
      <c r="C25" s="2535"/>
      <c r="D25" s="2535"/>
      <c r="E25" s="2535"/>
      <c r="F25" s="2535"/>
      <c r="G25" s="2535"/>
      <c r="H25" s="2535"/>
      <c r="I25" s="2535"/>
      <c r="J25" s="2535"/>
      <c r="K25" s="2535"/>
      <c r="L25" s="2535"/>
      <c r="M25" s="2535"/>
      <c r="N25" s="2535"/>
      <c r="O25" s="2535"/>
      <c r="P25" s="2535"/>
      <c r="Q25" s="2535"/>
      <c r="R25" s="2535"/>
      <c r="S25" s="2535"/>
      <c r="T25" s="2535"/>
      <c r="U25" s="2535"/>
      <c r="V25" s="2535"/>
      <c r="W25" s="2535"/>
      <c r="X25" s="2535"/>
      <c r="Y25" s="2535"/>
      <c r="Z25" s="2535"/>
      <c r="AA25" s="2535"/>
      <c r="AB25" s="2535"/>
      <c r="AC25" s="2535"/>
      <c r="AD25" s="2535"/>
      <c r="AE25" s="2535"/>
      <c r="AF25" s="2535"/>
      <c r="AG25" s="2536"/>
    </row>
    <row r="26" spans="1:33" ht="18.75" customHeight="1">
      <c r="A26" s="2534"/>
      <c r="B26" s="2535"/>
      <c r="C26" s="2535"/>
      <c r="D26" s="2535"/>
      <c r="E26" s="2535"/>
      <c r="F26" s="2535"/>
      <c r="G26" s="2535"/>
      <c r="H26" s="2535"/>
      <c r="I26" s="2535"/>
      <c r="J26" s="2535"/>
      <c r="K26" s="2535"/>
      <c r="L26" s="2535"/>
      <c r="M26" s="2535"/>
      <c r="N26" s="2535"/>
      <c r="O26" s="2535"/>
      <c r="P26" s="2535"/>
      <c r="Q26" s="2535"/>
      <c r="R26" s="2535"/>
      <c r="S26" s="2535"/>
      <c r="T26" s="2535"/>
      <c r="U26" s="2535"/>
      <c r="V26" s="2535"/>
      <c r="W26" s="2535"/>
      <c r="X26" s="2535"/>
      <c r="Y26" s="2535"/>
      <c r="Z26" s="2535"/>
      <c r="AA26" s="2535"/>
      <c r="AB26" s="2535"/>
      <c r="AC26" s="2535"/>
      <c r="AD26" s="2535"/>
      <c r="AE26" s="2535"/>
      <c r="AF26" s="2535"/>
      <c r="AG26" s="2536"/>
    </row>
    <row r="27" spans="1:33" ht="8.25" customHeight="1">
      <c r="A27" s="684"/>
      <c r="B27" s="685"/>
      <c r="C27" s="685"/>
      <c r="D27" s="685"/>
      <c r="E27" s="685"/>
      <c r="F27" s="685"/>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6"/>
    </row>
    <row r="28" spans="1:33" ht="18.75" customHeight="1">
      <c r="A28" s="2534" t="s">
        <v>5635</v>
      </c>
      <c r="B28" s="2535" t="s">
        <v>5638</v>
      </c>
      <c r="C28" s="2540"/>
      <c r="D28" s="2540"/>
      <c r="E28" s="2540"/>
      <c r="F28" s="2540"/>
      <c r="G28" s="2540"/>
      <c r="H28" s="2540"/>
      <c r="I28" s="2540"/>
      <c r="J28" s="2540"/>
      <c r="K28" s="2540"/>
      <c r="L28" s="2540"/>
      <c r="M28" s="2540"/>
      <c r="N28" s="2540"/>
      <c r="O28" s="2540"/>
      <c r="P28" s="2540"/>
      <c r="Q28" s="2540"/>
      <c r="R28" s="2540"/>
      <c r="S28" s="2540"/>
      <c r="T28" s="2540"/>
      <c r="U28" s="2540"/>
      <c r="V28" s="2540"/>
      <c r="W28" s="2540"/>
      <c r="X28" s="2540"/>
      <c r="Y28" s="2540"/>
      <c r="Z28" s="2540"/>
      <c r="AA28" s="2540"/>
      <c r="AB28" s="2540"/>
      <c r="AC28" s="2540"/>
      <c r="AD28" s="2540"/>
      <c r="AE28" s="2540"/>
      <c r="AF28" s="2540"/>
      <c r="AG28" s="2541"/>
    </row>
    <row r="29" spans="1:33" ht="18.75" customHeight="1">
      <c r="A29" s="2534"/>
      <c r="B29" s="2540"/>
      <c r="C29" s="2540"/>
      <c r="D29" s="2540"/>
      <c r="E29" s="2540"/>
      <c r="F29" s="2540"/>
      <c r="G29" s="2540"/>
      <c r="H29" s="2540"/>
      <c r="I29" s="2540"/>
      <c r="J29" s="2540"/>
      <c r="K29" s="2540"/>
      <c r="L29" s="2540"/>
      <c r="M29" s="2540"/>
      <c r="N29" s="2540"/>
      <c r="O29" s="2540"/>
      <c r="P29" s="2540"/>
      <c r="Q29" s="2540"/>
      <c r="R29" s="2540"/>
      <c r="S29" s="2540"/>
      <c r="T29" s="2540"/>
      <c r="U29" s="2540"/>
      <c r="V29" s="2540"/>
      <c r="W29" s="2540"/>
      <c r="X29" s="2540"/>
      <c r="Y29" s="2540"/>
      <c r="Z29" s="2540"/>
      <c r="AA29" s="2540"/>
      <c r="AB29" s="2540"/>
      <c r="AC29" s="2540"/>
      <c r="AD29" s="2540"/>
      <c r="AE29" s="2540"/>
      <c r="AF29" s="2540"/>
      <c r="AG29" s="2541"/>
    </row>
    <row r="30" spans="1:33" ht="18.75" customHeight="1">
      <c r="A30" s="2534"/>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1"/>
    </row>
    <row r="31" spans="1:33" ht="18.75" customHeight="1">
      <c r="A31" s="2534"/>
      <c r="B31" s="2540"/>
      <c r="C31" s="2540"/>
      <c r="D31" s="2540"/>
      <c r="E31" s="2540"/>
      <c r="F31" s="2540"/>
      <c r="G31" s="2540"/>
      <c r="H31" s="2540"/>
      <c r="I31" s="2540"/>
      <c r="J31" s="2540"/>
      <c r="K31" s="2540"/>
      <c r="L31" s="2540"/>
      <c r="M31" s="2540"/>
      <c r="N31" s="2540"/>
      <c r="O31" s="2540"/>
      <c r="P31" s="2540"/>
      <c r="Q31" s="2540"/>
      <c r="R31" s="2540"/>
      <c r="S31" s="2540"/>
      <c r="T31" s="2540"/>
      <c r="U31" s="2540"/>
      <c r="V31" s="2540"/>
      <c r="W31" s="2540"/>
      <c r="X31" s="2540"/>
      <c r="Y31" s="2540"/>
      <c r="Z31" s="2540"/>
      <c r="AA31" s="2540"/>
      <c r="AB31" s="2540"/>
      <c r="AC31" s="2540"/>
      <c r="AD31" s="2540"/>
      <c r="AE31" s="2540"/>
      <c r="AF31" s="2540"/>
      <c r="AG31" s="2541"/>
    </row>
    <row r="32" spans="1:33" ht="8.25" customHeight="1">
      <c r="A32" s="684"/>
      <c r="B32" s="687"/>
      <c r="C32" s="687"/>
      <c r="D32" s="687"/>
      <c r="E32" s="687"/>
      <c r="F32" s="687"/>
      <c r="G32" s="687"/>
      <c r="H32" s="687"/>
      <c r="I32" s="687"/>
      <c r="J32" s="687"/>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8"/>
    </row>
    <row r="33" spans="1:41" ht="18.75" customHeight="1">
      <c r="A33" s="2534" t="s">
        <v>5635</v>
      </c>
      <c r="B33" s="2535" t="s">
        <v>5639</v>
      </c>
      <c r="C33" s="2535"/>
      <c r="D33" s="2535"/>
      <c r="E33" s="2535"/>
      <c r="F33" s="2535"/>
      <c r="G33" s="2535"/>
      <c r="H33" s="2535"/>
      <c r="I33" s="2535"/>
      <c r="J33" s="2535"/>
      <c r="K33" s="2535"/>
      <c r="L33" s="2535"/>
      <c r="M33" s="2535"/>
      <c r="N33" s="2535"/>
      <c r="O33" s="2535"/>
      <c r="P33" s="2535"/>
      <c r="Q33" s="2535"/>
      <c r="R33" s="2535"/>
      <c r="S33" s="2535"/>
      <c r="T33" s="2535"/>
      <c r="U33" s="2535"/>
      <c r="V33" s="2535"/>
      <c r="W33" s="2535"/>
      <c r="X33" s="2535"/>
      <c r="Y33" s="2535"/>
      <c r="Z33" s="2535"/>
      <c r="AA33" s="2535"/>
      <c r="AB33" s="2535"/>
      <c r="AC33" s="2535"/>
      <c r="AD33" s="2535"/>
      <c r="AE33" s="2535"/>
      <c r="AF33" s="2535"/>
      <c r="AG33" s="2536"/>
    </row>
    <row r="34" spans="1:41" ht="18.75" customHeight="1">
      <c r="A34" s="2534"/>
      <c r="B34" s="2535"/>
      <c r="C34" s="2535"/>
      <c r="D34" s="2535"/>
      <c r="E34" s="2535"/>
      <c r="F34" s="2535"/>
      <c r="G34" s="2535"/>
      <c r="H34" s="2535"/>
      <c r="I34" s="2535"/>
      <c r="J34" s="2535"/>
      <c r="K34" s="2535"/>
      <c r="L34" s="2535"/>
      <c r="M34" s="2535"/>
      <c r="N34" s="2535"/>
      <c r="O34" s="2535"/>
      <c r="P34" s="2535"/>
      <c r="Q34" s="2535"/>
      <c r="R34" s="2535"/>
      <c r="S34" s="2535"/>
      <c r="T34" s="2535"/>
      <c r="U34" s="2535"/>
      <c r="V34" s="2535"/>
      <c r="W34" s="2535"/>
      <c r="X34" s="2535"/>
      <c r="Y34" s="2535"/>
      <c r="Z34" s="2535"/>
      <c r="AA34" s="2535"/>
      <c r="AB34" s="2535"/>
      <c r="AC34" s="2535"/>
      <c r="AD34" s="2535"/>
      <c r="AE34" s="2535"/>
      <c r="AF34" s="2535"/>
      <c r="AG34" s="2536"/>
    </row>
    <row r="35" spans="1:41" ht="18.75" customHeight="1">
      <c r="A35" s="2534"/>
      <c r="B35" s="2535"/>
      <c r="C35" s="2535"/>
      <c r="D35" s="2535"/>
      <c r="E35" s="2535"/>
      <c r="F35" s="2535"/>
      <c r="G35" s="2535"/>
      <c r="H35" s="2535"/>
      <c r="I35" s="2535"/>
      <c r="J35" s="2535"/>
      <c r="K35" s="2535"/>
      <c r="L35" s="2535"/>
      <c r="M35" s="2535"/>
      <c r="N35" s="2535"/>
      <c r="O35" s="2535"/>
      <c r="P35" s="2535"/>
      <c r="Q35" s="2535"/>
      <c r="R35" s="2535"/>
      <c r="S35" s="2535"/>
      <c r="T35" s="2535"/>
      <c r="U35" s="2535"/>
      <c r="V35" s="2535"/>
      <c r="W35" s="2535"/>
      <c r="X35" s="2535"/>
      <c r="Y35" s="2535"/>
      <c r="Z35" s="2535"/>
      <c r="AA35" s="2535"/>
      <c r="AB35" s="2535"/>
      <c r="AC35" s="2535"/>
      <c r="AD35" s="2535"/>
      <c r="AE35" s="2535"/>
      <c r="AF35" s="2535"/>
      <c r="AG35" s="2536"/>
    </row>
    <row r="36" spans="1:41" ht="18.75" customHeight="1">
      <c r="A36" s="2534"/>
      <c r="B36" s="2535"/>
      <c r="C36" s="2535"/>
      <c r="D36" s="2535"/>
      <c r="E36" s="2535"/>
      <c r="F36" s="2535"/>
      <c r="G36" s="2535"/>
      <c r="H36" s="2535"/>
      <c r="I36" s="2535"/>
      <c r="J36" s="2535"/>
      <c r="K36" s="2535"/>
      <c r="L36" s="2535"/>
      <c r="M36" s="2535"/>
      <c r="N36" s="2535"/>
      <c r="O36" s="2535"/>
      <c r="P36" s="2535"/>
      <c r="Q36" s="2535"/>
      <c r="R36" s="2535"/>
      <c r="S36" s="2535"/>
      <c r="T36" s="2535"/>
      <c r="U36" s="2535"/>
      <c r="V36" s="2535"/>
      <c r="W36" s="2535"/>
      <c r="X36" s="2535"/>
      <c r="Y36" s="2535"/>
      <c r="Z36" s="2535"/>
      <c r="AA36" s="2535"/>
      <c r="AB36" s="2535"/>
      <c r="AC36" s="2535"/>
      <c r="AD36" s="2535"/>
      <c r="AE36" s="2535"/>
      <c r="AF36" s="2535"/>
      <c r="AG36" s="2536"/>
    </row>
    <row r="37" spans="1:41" ht="8.25" customHeight="1">
      <c r="A37" s="684"/>
      <c r="B37" s="685"/>
      <c r="C37" s="685"/>
      <c r="D37" s="685"/>
      <c r="E37" s="685"/>
      <c r="F37" s="685"/>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6"/>
    </row>
    <row r="38" spans="1:41" ht="18.75" customHeight="1">
      <c r="A38" s="2534" t="s">
        <v>5635</v>
      </c>
      <c r="B38" s="2535" t="s">
        <v>5640</v>
      </c>
      <c r="C38" s="2535"/>
      <c r="D38" s="2535"/>
      <c r="E38" s="2535"/>
      <c r="F38" s="2535"/>
      <c r="G38" s="2535"/>
      <c r="H38" s="2535"/>
      <c r="I38" s="2535"/>
      <c r="J38" s="2535"/>
      <c r="K38" s="2535"/>
      <c r="L38" s="2535"/>
      <c r="M38" s="2535"/>
      <c r="N38" s="2535"/>
      <c r="O38" s="2535"/>
      <c r="P38" s="2535"/>
      <c r="Q38" s="2535"/>
      <c r="R38" s="2535"/>
      <c r="S38" s="2535"/>
      <c r="T38" s="2535"/>
      <c r="U38" s="2535"/>
      <c r="V38" s="2535"/>
      <c r="W38" s="2535"/>
      <c r="X38" s="2535"/>
      <c r="Y38" s="2535"/>
      <c r="Z38" s="2535"/>
      <c r="AA38" s="2535"/>
      <c r="AB38" s="2535"/>
      <c r="AC38" s="2535"/>
      <c r="AD38" s="2535"/>
      <c r="AE38" s="2535"/>
      <c r="AF38" s="2535"/>
      <c r="AG38" s="2536"/>
    </row>
    <row r="39" spans="1:41" ht="18.75" customHeight="1">
      <c r="A39" s="2534"/>
      <c r="B39" s="2535"/>
      <c r="C39" s="2535"/>
      <c r="D39" s="2535"/>
      <c r="E39" s="2535"/>
      <c r="F39" s="2535"/>
      <c r="G39" s="2535"/>
      <c r="H39" s="2535"/>
      <c r="I39" s="2535"/>
      <c r="J39" s="2535"/>
      <c r="K39" s="2535"/>
      <c r="L39" s="2535"/>
      <c r="M39" s="2535"/>
      <c r="N39" s="2535"/>
      <c r="O39" s="2535"/>
      <c r="P39" s="2535"/>
      <c r="Q39" s="2535"/>
      <c r="R39" s="2535"/>
      <c r="S39" s="2535"/>
      <c r="T39" s="2535"/>
      <c r="U39" s="2535"/>
      <c r="V39" s="2535"/>
      <c r="W39" s="2535"/>
      <c r="X39" s="2535"/>
      <c r="Y39" s="2535"/>
      <c r="Z39" s="2535"/>
      <c r="AA39" s="2535"/>
      <c r="AB39" s="2535"/>
      <c r="AC39" s="2535"/>
      <c r="AD39" s="2535"/>
      <c r="AE39" s="2535"/>
      <c r="AF39" s="2535"/>
      <c r="AG39" s="2536"/>
    </row>
    <row r="40" spans="1:41" ht="8.25" customHeight="1">
      <c r="A40" s="684"/>
      <c r="B40" s="685"/>
      <c r="C40" s="685"/>
      <c r="D40" s="685"/>
      <c r="E40" s="685"/>
      <c r="F40" s="685"/>
      <c r="G40" s="685"/>
      <c r="H40" s="685"/>
      <c r="I40" s="685"/>
      <c r="J40" s="685"/>
      <c r="K40" s="685"/>
      <c r="L40" s="685"/>
      <c r="M40" s="685"/>
      <c r="N40" s="685"/>
      <c r="O40" s="685"/>
      <c r="P40" s="685"/>
      <c r="Q40" s="685"/>
      <c r="R40" s="685"/>
      <c r="S40" s="685"/>
      <c r="T40" s="685"/>
      <c r="U40" s="685"/>
      <c r="V40" s="685"/>
      <c r="W40" s="685"/>
      <c r="X40" s="685"/>
      <c r="Y40" s="685"/>
      <c r="Z40" s="685"/>
      <c r="AA40" s="685"/>
      <c r="AB40" s="685"/>
      <c r="AC40" s="685"/>
      <c r="AD40" s="685"/>
      <c r="AE40" s="685"/>
      <c r="AF40" s="685"/>
      <c r="AG40" s="686"/>
    </row>
    <row r="41" spans="1:41" ht="18.75" customHeight="1">
      <c r="A41" s="2534" t="s">
        <v>5635</v>
      </c>
      <c r="B41" s="2535" t="s">
        <v>5641</v>
      </c>
      <c r="C41" s="2535"/>
      <c r="D41" s="2535"/>
      <c r="E41" s="2535"/>
      <c r="F41" s="2535"/>
      <c r="G41" s="2535"/>
      <c r="H41" s="2535"/>
      <c r="I41" s="2535"/>
      <c r="J41" s="2535"/>
      <c r="K41" s="2535"/>
      <c r="L41" s="2535"/>
      <c r="M41" s="2535"/>
      <c r="N41" s="2535"/>
      <c r="O41" s="2535"/>
      <c r="P41" s="2535"/>
      <c r="Q41" s="2535"/>
      <c r="R41" s="2535"/>
      <c r="S41" s="2535"/>
      <c r="T41" s="2535"/>
      <c r="U41" s="2535"/>
      <c r="V41" s="2535"/>
      <c r="W41" s="2535"/>
      <c r="X41" s="2535"/>
      <c r="Y41" s="2535"/>
      <c r="Z41" s="2535"/>
      <c r="AA41" s="2535"/>
      <c r="AB41" s="2535"/>
      <c r="AC41" s="2535"/>
      <c r="AD41" s="2535"/>
      <c r="AE41" s="2535"/>
      <c r="AF41" s="2535"/>
      <c r="AG41" s="2536"/>
    </row>
    <row r="42" spans="1:41" ht="18.75" customHeight="1">
      <c r="A42" s="2534"/>
      <c r="B42" s="2535"/>
      <c r="C42" s="2535"/>
      <c r="D42" s="2535"/>
      <c r="E42" s="2535"/>
      <c r="F42" s="2535"/>
      <c r="G42" s="2535"/>
      <c r="H42" s="2535"/>
      <c r="I42" s="2535"/>
      <c r="J42" s="2535"/>
      <c r="K42" s="2535"/>
      <c r="L42" s="2535"/>
      <c r="M42" s="2535"/>
      <c r="N42" s="2535"/>
      <c r="O42" s="2535"/>
      <c r="P42" s="2535"/>
      <c r="Q42" s="2535"/>
      <c r="R42" s="2535"/>
      <c r="S42" s="2535"/>
      <c r="T42" s="2535"/>
      <c r="U42" s="2535"/>
      <c r="V42" s="2535"/>
      <c r="W42" s="2535"/>
      <c r="X42" s="2535"/>
      <c r="Y42" s="2535"/>
      <c r="Z42" s="2535"/>
      <c r="AA42" s="2535"/>
      <c r="AB42" s="2535"/>
      <c r="AC42" s="2535"/>
      <c r="AD42" s="2535"/>
      <c r="AE42" s="2535"/>
      <c r="AF42" s="2535"/>
      <c r="AG42" s="2536"/>
    </row>
    <row r="43" spans="1:41" ht="18.75" customHeight="1">
      <c r="A43" s="2534"/>
      <c r="B43" s="2535"/>
      <c r="C43" s="2535"/>
      <c r="D43" s="2535"/>
      <c r="E43" s="2535"/>
      <c r="F43" s="2535"/>
      <c r="G43" s="2535"/>
      <c r="H43" s="2535"/>
      <c r="I43" s="2535"/>
      <c r="J43" s="2535"/>
      <c r="K43" s="2535"/>
      <c r="L43" s="2535"/>
      <c r="M43" s="2535"/>
      <c r="N43" s="2535"/>
      <c r="O43" s="2535"/>
      <c r="P43" s="2535"/>
      <c r="Q43" s="2535"/>
      <c r="R43" s="2535"/>
      <c r="S43" s="2535"/>
      <c r="T43" s="2535"/>
      <c r="U43" s="2535"/>
      <c r="V43" s="2535"/>
      <c r="W43" s="2535"/>
      <c r="X43" s="2535"/>
      <c r="Y43" s="2535"/>
      <c r="Z43" s="2535"/>
      <c r="AA43" s="2535"/>
      <c r="AB43" s="2535"/>
      <c r="AC43" s="2535"/>
      <c r="AD43" s="2535"/>
      <c r="AE43" s="2535"/>
      <c r="AF43" s="2535"/>
      <c r="AG43" s="2536"/>
    </row>
    <row r="44" spans="1:41" ht="18.75" customHeight="1">
      <c r="A44" s="2534"/>
      <c r="B44" s="2535"/>
      <c r="C44" s="2535"/>
      <c r="D44" s="2535"/>
      <c r="E44" s="2535"/>
      <c r="F44" s="2535"/>
      <c r="G44" s="2535"/>
      <c r="H44" s="2535"/>
      <c r="I44" s="2535"/>
      <c r="J44" s="2535"/>
      <c r="K44" s="2535"/>
      <c r="L44" s="2535"/>
      <c r="M44" s="2535"/>
      <c r="N44" s="2535"/>
      <c r="O44" s="2535"/>
      <c r="P44" s="2535"/>
      <c r="Q44" s="2535"/>
      <c r="R44" s="2535"/>
      <c r="S44" s="2535"/>
      <c r="T44" s="2535"/>
      <c r="U44" s="2535"/>
      <c r="V44" s="2535"/>
      <c r="W44" s="2535"/>
      <c r="X44" s="2535"/>
      <c r="Y44" s="2535"/>
      <c r="Z44" s="2535"/>
      <c r="AA44" s="2535"/>
      <c r="AB44" s="2535"/>
      <c r="AC44" s="2535"/>
      <c r="AD44" s="2535"/>
      <c r="AE44" s="2535"/>
      <c r="AF44" s="2535"/>
      <c r="AG44" s="2536"/>
    </row>
    <row r="45" spans="1:41" ht="8.25" customHeight="1">
      <c r="A45" s="684"/>
      <c r="B45" s="685"/>
      <c r="C45" s="685"/>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6"/>
    </row>
    <row r="46" spans="1:41" ht="18.75" customHeight="1">
      <c r="A46" s="2534" t="s">
        <v>5635</v>
      </c>
      <c r="B46" s="2535" t="s">
        <v>5642</v>
      </c>
      <c r="C46" s="2540"/>
      <c r="D46" s="2540"/>
      <c r="E46" s="2540"/>
      <c r="F46" s="2540"/>
      <c r="G46" s="2540"/>
      <c r="H46" s="2540"/>
      <c r="I46" s="2540"/>
      <c r="J46" s="2540"/>
      <c r="K46" s="2540"/>
      <c r="L46" s="2540"/>
      <c r="M46" s="2540"/>
      <c r="N46" s="2540"/>
      <c r="O46" s="2540"/>
      <c r="P46" s="2540"/>
      <c r="Q46" s="2540"/>
      <c r="R46" s="2540"/>
      <c r="S46" s="2540"/>
      <c r="T46" s="2540"/>
      <c r="U46" s="2540"/>
      <c r="V46" s="2540"/>
      <c r="W46" s="2540"/>
      <c r="X46" s="2540"/>
      <c r="Y46" s="2540"/>
      <c r="Z46" s="2540"/>
      <c r="AA46" s="2540"/>
      <c r="AB46" s="2540"/>
      <c r="AC46" s="2540"/>
      <c r="AD46" s="2540"/>
      <c r="AE46" s="2540"/>
      <c r="AF46" s="2540"/>
      <c r="AG46" s="2541"/>
    </row>
    <row r="47" spans="1:41" ht="18.75" customHeight="1">
      <c r="A47" s="2534"/>
      <c r="B47" s="2540"/>
      <c r="C47" s="2540"/>
      <c r="D47" s="2540"/>
      <c r="E47" s="2540"/>
      <c r="F47" s="2540"/>
      <c r="G47" s="2540"/>
      <c r="H47" s="2540"/>
      <c r="I47" s="2540"/>
      <c r="J47" s="2540"/>
      <c r="K47" s="2540"/>
      <c r="L47" s="2540"/>
      <c r="M47" s="2540"/>
      <c r="N47" s="2540"/>
      <c r="O47" s="2540"/>
      <c r="P47" s="2540"/>
      <c r="Q47" s="2540"/>
      <c r="R47" s="2540"/>
      <c r="S47" s="2540"/>
      <c r="T47" s="2540"/>
      <c r="U47" s="2540"/>
      <c r="V47" s="2540"/>
      <c r="W47" s="2540"/>
      <c r="X47" s="2540"/>
      <c r="Y47" s="2540"/>
      <c r="Z47" s="2540"/>
      <c r="AA47" s="2540"/>
      <c r="AB47" s="2540"/>
      <c r="AC47" s="2540"/>
      <c r="AD47" s="2540"/>
      <c r="AE47" s="2540"/>
      <c r="AF47" s="2540"/>
      <c r="AG47" s="2541"/>
    </row>
    <row r="48" spans="1:41" ht="18.75" customHeight="1">
      <c r="A48" s="2534"/>
      <c r="B48" s="2540"/>
      <c r="C48" s="2540"/>
      <c r="D48" s="2540"/>
      <c r="E48" s="2540"/>
      <c r="F48" s="2540"/>
      <c r="G48" s="2540"/>
      <c r="H48" s="2540"/>
      <c r="I48" s="2540"/>
      <c r="J48" s="2540"/>
      <c r="K48" s="2540"/>
      <c r="L48" s="2540"/>
      <c r="M48" s="2540"/>
      <c r="N48" s="2540"/>
      <c r="O48" s="2540"/>
      <c r="P48" s="2540"/>
      <c r="Q48" s="2540"/>
      <c r="R48" s="2540"/>
      <c r="S48" s="2540"/>
      <c r="T48" s="2540"/>
      <c r="U48" s="2540"/>
      <c r="V48" s="2540"/>
      <c r="W48" s="2540"/>
      <c r="X48" s="2540"/>
      <c r="Y48" s="2540"/>
      <c r="Z48" s="2540"/>
      <c r="AA48" s="2540"/>
      <c r="AB48" s="2540"/>
      <c r="AC48" s="2540"/>
      <c r="AD48" s="2540"/>
      <c r="AE48" s="2540"/>
      <c r="AF48" s="2540"/>
      <c r="AG48" s="2541"/>
      <c r="AO48" s="689"/>
    </row>
    <row r="49" spans="1:41" ht="8.25" customHeight="1">
      <c r="A49" s="684"/>
      <c r="B49" s="687"/>
      <c r="C49" s="687"/>
      <c r="D49" s="687"/>
      <c r="E49" s="687"/>
      <c r="F49" s="687"/>
      <c r="G49" s="687"/>
      <c r="H49" s="687"/>
      <c r="I49" s="687"/>
      <c r="J49" s="687"/>
      <c r="K49" s="687"/>
      <c r="L49" s="687"/>
      <c r="M49" s="687"/>
      <c r="N49" s="687"/>
      <c r="O49" s="687"/>
      <c r="P49" s="687"/>
      <c r="Q49" s="687"/>
      <c r="R49" s="687"/>
      <c r="S49" s="687"/>
      <c r="T49" s="687"/>
      <c r="U49" s="687"/>
      <c r="V49" s="687"/>
      <c r="W49" s="687"/>
      <c r="X49" s="687"/>
      <c r="Y49" s="687"/>
      <c r="Z49" s="687"/>
      <c r="AA49" s="687"/>
      <c r="AB49" s="687"/>
      <c r="AC49" s="687"/>
      <c r="AD49" s="687"/>
      <c r="AE49" s="687"/>
      <c r="AF49" s="687"/>
      <c r="AG49" s="688"/>
      <c r="AO49" s="689"/>
    </row>
    <row r="50" spans="1:41" ht="18.75" customHeight="1">
      <c r="A50" s="690"/>
      <c r="B50" s="2542" t="s">
        <v>5643</v>
      </c>
      <c r="C50" s="2542"/>
      <c r="D50" s="2542"/>
      <c r="E50" s="2542"/>
      <c r="F50" s="2542"/>
      <c r="G50" s="2542"/>
      <c r="H50" s="2542"/>
      <c r="I50" s="2542"/>
      <c r="J50" s="2542"/>
      <c r="K50" s="2542"/>
      <c r="L50" s="2542"/>
      <c r="M50" s="2542"/>
      <c r="N50" s="2542"/>
      <c r="O50" s="2542"/>
      <c r="P50" s="2542"/>
      <c r="Q50" s="2542"/>
      <c r="R50" s="2542"/>
      <c r="S50" s="2542"/>
      <c r="T50" s="2542"/>
      <c r="U50" s="2542"/>
      <c r="V50" s="2542"/>
      <c r="W50" s="2542"/>
      <c r="X50" s="2542"/>
      <c r="Y50" s="2542"/>
      <c r="Z50" s="2542"/>
      <c r="AA50" s="2542"/>
      <c r="AB50" s="2542"/>
      <c r="AC50" s="2542"/>
      <c r="AD50" s="2542"/>
      <c r="AE50" s="2542"/>
      <c r="AF50" s="2542"/>
      <c r="AG50" s="2543"/>
    </row>
    <row r="51" spans="1:41">
      <c r="C51" s="671" t="s">
        <v>5644</v>
      </c>
    </row>
    <row r="52" spans="1:41">
      <c r="M52" s="671" t="s">
        <v>5645</v>
      </c>
      <c r="Y52" s="671" t="s">
        <v>5646</v>
      </c>
      <c r="AA52" s="671" t="s">
        <v>5647</v>
      </c>
    </row>
  </sheetData>
  <sheetProtection algorithmName="SHA-512" hashValue="w25BZgtKCXhfadzD6DTju48a2sqUZRfBWqV+xYNuE4g+r7OjBhCUMA0bdDzTrlUqan+TKxLh0j9wFw8ehCWtQA==" saltValue="EZm8Y44drg9/AmvkPE75JA==" spinCount="100000" sheet="1" objects="1" scenarios="1"/>
  <mergeCells count="50">
    <mergeCell ref="A41:A44"/>
    <mergeCell ref="B41:AG44"/>
    <mergeCell ref="A46:A48"/>
    <mergeCell ref="B46:AG48"/>
    <mergeCell ref="B50:AG50"/>
    <mergeCell ref="A28:A31"/>
    <mergeCell ref="B28:AG31"/>
    <mergeCell ref="A33:A36"/>
    <mergeCell ref="B33:AG36"/>
    <mergeCell ref="A38:A39"/>
    <mergeCell ref="B38:AG39"/>
    <mergeCell ref="A25:A26"/>
    <mergeCell ref="B25:AG26"/>
    <mergeCell ref="A20:D21"/>
    <mergeCell ref="E20:E21"/>
    <mergeCell ref="F20:J21"/>
    <mergeCell ref="K20:K21"/>
    <mergeCell ref="L20:P21"/>
    <mergeCell ref="Q20:T21"/>
    <mergeCell ref="U20:U21"/>
    <mergeCell ref="V20:Z21"/>
    <mergeCell ref="AA20:AA21"/>
    <mergeCell ref="AB20:AG21"/>
    <mergeCell ref="B23:AG23"/>
    <mergeCell ref="A16:D16"/>
    <mergeCell ref="E16:G16"/>
    <mergeCell ref="I16:L16"/>
    <mergeCell ref="A17:AG18"/>
    <mergeCell ref="A19:C19"/>
    <mergeCell ref="Q19:S19"/>
    <mergeCell ref="A13:S13"/>
    <mergeCell ref="T13:AG13"/>
    <mergeCell ref="A14:H15"/>
    <mergeCell ref="I14:I15"/>
    <mergeCell ref="J14:K15"/>
    <mergeCell ref="L14:L15"/>
    <mergeCell ref="M14:S15"/>
    <mergeCell ref="T14:AG15"/>
    <mergeCell ref="B7:AF7"/>
    <mergeCell ref="B8:AF8"/>
    <mergeCell ref="A10:S10"/>
    <mergeCell ref="T10:AG10"/>
    <mergeCell ref="A11:S12"/>
    <mergeCell ref="T11:AG12"/>
    <mergeCell ref="A6:AG6"/>
    <mergeCell ref="A1:J1"/>
    <mergeCell ref="K1:U1"/>
    <mergeCell ref="Y5:Z5"/>
    <mergeCell ref="AB5:AC5"/>
    <mergeCell ref="AE5:AF5"/>
  </mergeCells>
  <phoneticPr fontId="55"/>
  <pageMargins left="0.9055118110236221" right="0.9055118110236221" top="0.59055118110236227" bottom="0.59055118110236227" header="0.31496062992125984" footer="0.31496062992125984"/>
  <pageSetup paperSize="9" scale="97" fitToWidth="0" orientation="portrait" blackAndWhite="1"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9EDEA-23AF-4939-8202-C017010D2F63}">
  <sheetPr transitionEvaluation="1" transitionEntry="1"/>
  <dimension ref="A1:AT78"/>
  <sheetViews>
    <sheetView showZeros="0" zoomScaleNormal="100" workbookViewId="0">
      <selection activeCell="AM66" sqref="AM66:AS67"/>
    </sheetView>
  </sheetViews>
  <sheetFormatPr defaultRowHeight="13.5"/>
  <cols>
    <col min="1" max="1" width="0.375" style="532" customWidth="1"/>
    <col min="2" max="8" width="2.125" style="532" customWidth="1"/>
    <col min="9" max="9" width="0.375" style="532" customWidth="1"/>
    <col min="10" max="60" width="2.125" style="532" customWidth="1"/>
    <col min="61" max="16384" width="9" style="532"/>
  </cols>
  <sheetData>
    <row r="1" spans="1:46" s="691" customFormat="1" ht="10.5" customHeight="1">
      <c r="A1" s="2584" t="s">
        <v>5648</v>
      </c>
      <c r="B1" s="2585"/>
      <c r="C1" s="2585"/>
      <c r="D1" s="2585"/>
      <c r="E1" s="2585"/>
      <c r="F1" s="2585"/>
      <c r="G1" s="2585"/>
      <c r="H1" s="2585"/>
      <c r="I1" s="2585"/>
      <c r="J1" s="2585"/>
      <c r="K1" s="2586"/>
      <c r="L1" s="2575" t="s">
        <v>5649</v>
      </c>
      <c r="M1" s="2576"/>
      <c r="N1" s="2576"/>
      <c r="O1" s="2576"/>
      <c r="P1" s="2576"/>
      <c r="Q1" s="2576" t="s">
        <v>5225</v>
      </c>
      <c r="R1" s="2578"/>
      <c r="S1" s="2578"/>
      <c r="T1" s="2578"/>
      <c r="U1" s="2578"/>
      <c r="V1" s="2578"/>
      <c r="W1" s="2578"/>
      <c r="X1" s="2578"/>
      <c r="Y1" s="2578"/>
      <c r="Z1" s="2578"/>
      <c r="AA1" s="2578"/>
      <c r="AB1" s="2578"/>
      <c r="AC1" s="2578"/>
      <c r="AD1" s="2578"/>
      <c r="AE1" s="2578"/>
      <c r="AF1" s="2578"/>
      <c r="AG1" s="2578"/>
      <c r="AH1" s="2578"/>
      <c r="AI1" s="2581" t="s">
        <v>5226</v>
      </c>
      <c r="AJ1" s="2569"/>
      <c r="AK1" s="2570"/>
      <c r="AL1" s="2570"/>
      <c r="AM1" s="2570"/>
      <c r="AN1" s="2570"/>
      <c r="AO1" s="2570"/>
      <c r="AP1" s="2570"/>
      <c r="AQ1" s="2570"/>
      <c r="AR1" s="2570"/>
      <c r="AS1" s="2570"/>
      <c r="AT1" s="2570"/>
    </row>
    <row r="2" spans="1:46" s="691" customFormat="1" ht="10.5" customHeight="1">
      <c r="A2" s="2571"/>
      <c r="B2" s="2572"/>
      <c r="C2" s="2572"/>
      <c r="D2" s="2572"/>
      <c r="E2" s="2572"/>
      <c r="F2" s="2572"/>
      <c r="G2" s="2572"/>
      <c r="H2" s="2572"/>
      <c r="I2" s="2572"/>
      <c r="J2" s="2572"/>
      <c r="K2" s="2573"/>
      <c r="L2" s="2569"/>
      <c r="M2" s="2570"/>
      <c r="N2" s="2570"/>
      <c r="O2" s="2570"/>
      <c r="P2" s="2570"/>
      <c r="Q2" s="2570"/>
      <c r="R2" s="2579"/>
      <c r="S2" s="2579"/>
      <c r="T2" s="2579"/>
      <c r="U2" s="2579"/>
      <c r="V2" s="2579"/>
      <c r="W2" s="2579"/>
      <c r="X2" s="2579"/>
      <c r="Y2" s="2579"/>
      <c r="Z2" s="2579"/>
      <c r="AA2" s="2579"/>
      <c r="AB2" s="2579"/>
      <c r="AC2" s="2579"/>
      <c r="AD2" s="2579"/>
      <c r="AE2" s="2579"/>
      <c r="AF2" s="2579"/>
      <c r="AG2" s="2579"/>
      <c r="AH2" s="2579"/>
      <c r="AI2" s="2582"/>
      <c r="AJ2" s="2569"/>
      <c r="AK2" s="2570"/>
      <c r="AL2" s="2570"/>
      <c r="AM2" s="2570"/>
      <c r="AN2" s="2570"/>
      <c r="AO2" s="2570"/>
      <c r="AP2" s="2570"/>
      <c r="AQ2" s="2570"/>
      <c r="AR2" s="2570"/>
      <c r="AS2" s="2570"/>
      <c r="AT2" s="2570"/>
    </row>
    <row r="3" spans="1:46" s="691" customFormat="1" ht="5.25" customHeight="1">
      <c r="A3" s="2574"/>
      <c r="B3" s="2572"/>
      <c r="C3" s="2572"/>
      <c r="D3" s="2572"/>
      <c r="E3" s="2572"/>
      <c r="F3" s="2572"/>
      <c r="G3" s="2572"/>
      <c r="H3" s="2572"/>
      <c r="I3" s="2572"/>
      <c r="J3" s="2572"/>
      <c r="K3" s="2573"/>
      <c r="L3" s="2598"/>
      <c r="M3" s="2577"/>
      <c r="N3" s="2577"/>
      <c r="O3" s="2577"/>
      <c r="P3" s="2577"/>
      <c r="Q3" s="2577"/>
      <c r="R3" s="2580"/>
      <c r="S3" s="2580"/>
      <c r="T3" s="2580"/>
      <c r="U3" s="2580"/>
      <c r="V3" s="2580"/>
      <c r="W3" s="2580"/>
      <c r="X3" s="2580"/>
      <c r="Y3" s="2580"/>
      <c r="Z3" s="2580"/>
      <c r="AA3" s="2580"/>
      <c r="AB3" s="2580"/>
      <c r="AC3" s="2580"/>
      <c r="AD3" s="2580"/>
      <c r="AE3" s="2580"/>
      <c r="AF3" s="2580"/>
      <c r="AG3" s="2580"/>
      <c r="AH3" s="2580"/>
      <c r="AI3" s="2583"/>
      <c r="AJ3" s="2569"/>
      <c r="AK3" s="2570"/>
      <c r="AL3" s="2570"/>
      <c r="AM3" s="2570"/>
      <c r="AN3" s="2570"/>
      <c r="AO3" s="2570"/>
      <c r="AP3" s="2570"/>
      <c r="AQ3" s="2570"/>
      <c r="AR3" s="2570"/>
      <c r="AS3" s="2570"/>
      <c r="AT3" s="2570"/>
    </row>
    <row r="4" spans="1:46" s="691" customFormat="1" ht="5.25" customHeight="1">
      <c r="A4" s="2574"/>
      <c r="B4" s="2572"/>
      <c r="C4" s="2572"/>
      <c r="D4" s="2572"/>
      <c r="E4" s="2572"/>
      <c r="F4" s="2572"/>
      <c r="G4" s="2572"/>
      <c r="H4" s="2572"/>
      <c r="I4" s="2572"/>
      <c r="J4" s="2572"/>
      <c r="K4" s="2573"/>
      <c r="L4" s="2575" t="s">
        <v>5650</v>
      </c>
      <c r="M4" s="2576"/>
      <c r="N4" s="2576"/>
      <c r="O4" s="2576"/>
      <c r="P4" s="2576"/>
      <c r="Q4" s="2576" t="s">
        <v>5225</v>
      </c>
      <c r="R4" s="2578"/>
      <c r="S4" s="2578"/>
      <c r="T4" s="2578"/>
      <c r="U4" s="2578"/>
      <c r="V4" s="2578"/>
      <c r="W4" s="2578"/>
      <c r="X4" s="2578"/>
      <c r="Y4" s="2578"/>
      <c r="Z4" s="2578"/>
      <c r="AA4" s="2578"/>
      <c r="AB4" s="2578"/>
      <c r="AC4" s="2578"/>
      <c r="AD4" s="2578"/>
      <c r="AE4" s="2578"/>
      <c r="AF4" s="2578"/>
      <c r="AG4" s="2578"/>
      <c r="AH4" s="2578"/>
      <c r="AI4" s="2581" t="s">
        <v>5226</v>
      </c>
      <c r="AJ4" s="2569"/>
      <c r="AK4" s="2570"/>
      <c r="AL4" s="2570"/>
      <c r="AM4" s="2570"/>
      <c r="AN4" s="2570"/>
      <c r="AO4" s="2570"/>
      <c r="AP4" s="2570"/>
      <c r="AQ4" s="2570"/>
      <c r="AR4" s="2570"/>
      <c r="AS4" s="2570"/>
      <c r="AT4" s="2570"/>
    </row>
    <row r="5" spans="1:46" s="691" customFormat="1" ht="10.5" customHeight="1">
      <c r="A5" s="2574"/>
      <c r="B5" s="2572"/>
      <c r="C5" s="2572"/>
      <c r="D5" s="2572"/>
      <c r="E5" s="2572"/>
      <c r="F5" s="2572"/>
      <c r="G5" s="2572"/>
      <c r="H5" s="2572"/>
      <c r="I5" s="2572"/>
      <c r="J5" s="2572"/>
      <c r="K5" s="2573"/>
      <c r="L5" s="2569"/>
      <c r="M5" s="2570"/>
      <c r="N5" s="2570"/>
      <c r="O5" s="2570"/>
      <c r="P5" s="2570"/>
      <c r="Q5" s="2570"/>
      <c r="R5" s="2579"/>
      <c r="S5" s="2579"/>
      <c r="T5" s="2579"/>
      <c r="U5" s="2579"/>
      <c r="V5" s="2579"/>
      <c r="W5" s="2579"/>
      <c r="X5" s="2579"/>
      <c r="Y5" s="2579"/>
      <c r="Z5" s="2579"/>
      <c r="AA5" s="2579"/>
      <c r="AB5" s="2579"/>
      <c r="AC5" s="2579"/>
      <c r="AD5" s="2579"/>
      <c r="AE5" s="2579"/>
      <c r="AF5" s="2579"/>
      <c r="AG5" s="2579"/>
      <c r="AH5" s="2579"/>
      <c r="AI5" s="2582"/>
      <c r="AJ5" s="2569"/>
      <c r="AK5" s="2570"/>
      <c r="AL5" s="2570"/>
      <c r="AM5" s="2570"/>
      <c r="AN5" s="2570"/>
      <c r="AO5" s="2570"/>
      <c r="AP5" s="2570"/>
      <c r="AQ5" s="2570"/>
      <c r="AR5" s="2570"/>
      <c r="AS5" s="2570"/>
      <c r="AT5" s="2570"/>
    </row>
    <row r="6" spans="1:46" s="691" customFormat="1" ht="10.5" customHeight="1">
      <c r="A6" s="2574"/>
      <c r="B6" s="2572"/>
      <c r="C6" s="2572"/>
      <c r="D6" s="2572"/>
      <c r="E6" s="2572"/>
      <c r="F6" s="2572"/>
      <c r="G6" s="2572"/>
      <c r="H6" s="2572"/>
      <c r="I6" s="2572"/>
      <c r="J6" s="2572"/>
      <c r="K6" s="2573"/>
      <c r="L6" s="2569"/>
      <c r="M6" s="2570"/>
      <c r="N6" s="2570"/>
      <c r="O6" s="2570"/>
      <c r="P6" s="2577"/>
      <c r="Q6" s="2577"/>
      <c r="R6" s="2580"/>
      <c r="S6" s="2580"/>
      <c r="T6" s="2580"/>
      <c r="U6" s="2580"/>
      <c r="V6" s="2580"/>
      <c r="W6" s="2580"/>
      <c r="X6" s="2580"/>
      <c r="Y6" s="2580"/>
      <c r="Z6" s="2580"/>
      <c r="AA6" s="2580"/>
      <c r="AB6" s="2580"/>
      <c r="AC6" s="2580"/>
      <c r="AD6" s="2580"/>
      <c r="AE6" s="2580"/>
      <c r="AF6" s="2580"/>
      <c r="AG6" s="2580"/>
      <c r="AH6" s="2580"/>
      <c r="AI6" s="2583"/>
      <c r="AJ6" s="2569"/>
      <c r="AK6" s="2570"/>
      <c r="AL6" s="2570"/>
      <c r="AM6" s="2570"/>
      <c r="AN6" s="2570"/>
      <c r="AO6" s="2570"/>
      <c r="AP6" s="2570"/>
      <c r="AQ6" s="2570"/>
      <c r="AR6" s="2570"/>
      <c r="AS6" s="2570"/>
      <c r="AT6" s="2570"/>
    </row>
    <row r="7" spans="1:46" s="691" customFormat="1" ht="10.5" customHeight="1">
      <c r="A7" s="2584" t="s">
        <v>5651</v>
      </c>
      <c r="B7" s="2585"/>
      <c r="C7" s="2585"/>
      <c r="D7" s="2585"/>
      <c r="E7" s="2585"/>
      <c r="F7" s="2585"/>
      <c r="G7" s="2585"/>
      <c r="H7" s="2585"/>
      <c r="I7" s="2585"/>
      <c r="J7" s="2585"/>
      <c r="K7" s="2585"/>
      <c r="L7" s="2585"/>
      <c r="M7" s="2585"/>
      <c r="N7" s="2585"/>
      <c r="O7" s="2586"/>
      <c r="P7" s="2584"/>
      <c r="Q7" s="2587"/>
      <c r="R7" s="2587"/>
      <c r="S7" s="2587"/>
      <c r="T7" s="2587"/>
      <c r="U7" s="2587"/>
      <c r="V7" s="2587"/>
      <c r="W7" s="2587"/>
      <c r="X7" s="2587"/>
      <c r="Y7" s="2587"/>
      <c r="Z7" s="2587"/>
      <c r="AA7" s="2587"/>
      <c r="AB7" s="2587"/>
      <c r="AC7" s="2588"/>
      <c r="AD7" s="2584" t="s">
        <v>5652</v>
      </c>
      <c r="AE7" s="2587"/>
      <c r="AF7" s="2587"/>
      <c r="AG7" s="2587"/>
      <c r="AH7" s="2587"/>
      <c r="AI7" s="2588"/>
      <c r="AJ7" s="2569"/>
      <c r="AK7" s="2570"/>
      <c r="AL7" s="2570"/>
      <c r="AM7" s="2570"/>
      <c r="AN7" s="2570"/>
      <c r="AO7" s="2570"/>
      <c r="AP7" s="2570"/>
      <c r="AQ7" s="2570"/>
      <c r="AR7" s="2570"/>
      <c r="AS7" s="2570"/>
      <c r="AT7" s="2570"/>
    </row>
    <row r="8" spans="1:46" s="691" customFormat="1" ht="10.5" customHeight="1">
      <c r="A8" s="2571"/>
      <c r="B8" s="2572"/>
      <c r="C8" s="2572"/>
      <c r="D8" s="2572"/>
      <c r="E8" s="2572"/>
      <c r="F8" s="2572"/>
      <c r="G8" s="2572"/>
      <c r="H8" s="2572"/>
      <c r="I8" s="2572"/>
      <c r="J8" s="2572"/>
      <c r="K8" s="2572"/>
      <c r="L8" s="2572"/>
      <c r="M8" s="2572"/>
      <c r="N8" s="2572"/>
      <c r="O8" s="2573"/>
      <c r="P8" s="2589"/>
      <c r="Q8" s="2590"/>
      <c r="R8" s="2590"/>
      <c r="S8" s="2590"/>
      <c r="T8" s="2590"/>
      <c r="U8" s="2590"/>
      <c r="V8" s="2590"/>
      <c r="W8" s="2590"/>
      <c r="X8" s="2590"/>
      <c r="Y8" s="2590"/>
      <c r="Z8" s="2590"/>
      <c r="AA8" s="2590"/>
      <c r="AB8" s="2590"/>
      <c r="AC8" s="2591"/>
      <c r="AD8" s="2575"/>
      <c r="AE8" s="2576"/>
      <c r="AF8" s="2576"/>
      <c r="AG8" s="2576"/>
      <c r="AH8" s="2576"/>
      <c r="AI8" s="2581"/>
      <c r="AJ8" s="2569"/>
      <c r="AK8" s="2570"/>
      <c r="AL8" s="2570"/>
      <c r="AM8" s="2570"/>
      <c r="AN8" s="2570"/>
      <c r="AO8" s="2570"/>
      <c r="AP8" s="2570"/>
      <c r="AQ8" s="2570"/>
      <c r="AR8" s="2570"/>
      <c r="AS8" s="2570"/>
      <c r="AT8" s="2570"/>
    </row>
    <row r="9" spans="1:46" s="691" customFormat="1" ht="10.5" customHeight="1">
      <c r="A9" s="2574"/>
      <c r="B9" s="2572"/>
      <c r="C9" s="2572"/>
      <c r="D9" s="2572"/>
      <c r="E9" s="2572"/>
      <c r="F9" s="2572"/>
      <c r="G9" s="2572"/>
      <c r="H9" s="2572"/>
      <c r="I9" s="2572"/>
      <c r="J9" s="2572"/>
      <c r="K9" s="2572"/>
      <c r="L9" s="2572"/>
      <c r="M9" s="2572"/>
      <c r="N9" s="2572"/>
      <c r="O9" s="2573"/>
      <c r="P9" s="2592"/>
      <c r="Q9" s="2593"/>
      <c r="R9" s="2593"/>
      <c r="S9" s="2593"/>
      <c r="T9" s="2593"/>
      <c r="U9" s="2593"/>
      <c r="V9" s="2593"/>
      <c r="W9" s="2593"/>
      <c r="X9" s="2593"/>
      <c r="Y9" s="2593"/>
      <c r="Z9" s="2593"/>
      <c r="AA9" s="2593"/>
      <c r="AB9" s="2593"/>
      <c r="AC9" s="2594"/>
      <c r="AD9" s="2569"/>
      <c r="AE9" s="2570"/>
      <c r="AF9" s="2570"/>
      <c r="AG9" s="2570"/>
      <c r="AH9" s="2570"/>
      <c r="AI9" s="2582"/>
      <c r="AJ9" s="2569"/>
      <c r="AK9" s="2570"/>
      <c r="AL9" s="2570"/>
      <c r="AM9" s="2570"/>
      <c r="AN9" s="2570"/>
      <c r="AO9" s="2570"/>
      <c r="AP9" s="2570"/>
      <c r="AQ9" s="2570"/>
      <c r="AR9" s="2570"/>
      <c r="AS9" s="2570"/>
      <c r="AT9" s="2570"/>
    </row>
    <row r="10" spans="1:46" s="691" customFormat="1" ht="10.5" customHeight="1">
      <c r="A10" s="2574"/>
      <c r="B10" s="2572"/>
      <c r="C10" s="2572"/>
      <c r="D10" s="2572"/>
      <c r="E10" s="2572"/>
      <c r="F10" s="2572"/>
      <c r="G10" s="2572"/>
      <c r="H10" s="2572"/>
      <c r="I10" s="2572"/>
      <c r="J10" s="2572"/>
      <c r="K10" s="2572"/>
      <c r="L10" s="2572"/>
      <c r="M10" s="2572"/>
      <c r="N10" s="2572"/>
      <c r="O10" s="2573"/>
      <c r="P10" s="2595"/>
      <c r="Q10" s="2596"/>
      <c r="R10" s="2596"/>
      <c r="S10" s="2596"/>
      <c r="T10" s="2596"/>
      <c r="U10" s="2596"/>
      <c r="V10" s="2596"/>
      <c r="W10" s="2596"/>
      <c r="X10" s="2596"/>
      <c r="Y10" s="2596"/>
      <c r="Z10" s="2596"/>
      <c r="AA10" s="2596"/>
      <c r="AB10" s="2596"/>
      <c r="AC10" s="2597"/>
      <c r="AD10" s="2598"/>
      <c r="AE10" s="2577"/>
      <c r="AF10" s="2577"/>
      <c r="AG10" s="2577"/>
      <c r="AH10" s="2577"/>
      <c r="AI10" s="2583"/>
      <c r="AJ10" s="2569"/>
      <c r="AK10" s="2570"/>
      <c r="AL10" s="2570"/>
      <c r="AM10" s="2570"/>
      <c r="AN10" s="2570"/>
      <c r="AO10" s="2570"/>
      <c r="AP10" s="2570"/>
      <c r="AQ10" s="2570"/>
      <c r="AR10" s="2570"/>
      <c r="AS10" s="2570"/>
      <c r="AT10" s="2570"/>
    </row>
    <row r="11" spans="1:46" ht="6" customHeight="1">
      <c r="A11" s="2599" t="s">
        <v>5653</v>
      </c>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823"/>
      <c r="AT11" s="1823"/>
    </row>
    <row r="12" spans="1:46" ht="6.75" customHeight="1">
      <c r="A12" s="1823"/>
      <c r="B12" s="1823"/>
      <c r="C12" s="1823"/>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1823"/>
      <c r="AM12" s="1823"/>
      <c r="AN12" s="1823"/>
      <c r="AO12" s="1823"/>
      <c r="AP12" s="1823"/>
      <c r="AQ12" s="1823"/>
      <c r="AR12" s="1823"/>
      <c r="AS12" s="1823"/>
      <c r="AT12" s="1823"/>
    </row>
    <row r="13" spans="1:46" ht="10.5" customHeight="1">
      <c r="A13" s="1823"/>
      <c r="B13" s="1823"/>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1823"/>
      <c r="AM13" s="1823"/>
      <c r="AN13" s="1823"/>
      <c r="AO13" s="1823"/>
      <c r="AP13" s="1823"/>
      <c r="AQ13" s="1823"/>
      <c r="AR13" s="1823"/>
      <c r="AS13" s="1823"/>
      <c r="AT13" s="1823"/>
    </row>
    <row r="14" spans="1:46" ht="10.5" customHeight="1">
      <c r="A14" s="1823"/>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1823"/>
      <c r="AM14" s="1823"/>
      <c r="AN14" s="1823"/>
      <c r="AO14" s="1823"/>
      <c r="AP14" s="1823"/>
      <c r="AQ14" s="1823"/>
      <c r="AR14" s="1823"/>
      <c r="AS14" s="1823"/>
      <c r="AT14" s="1823"/>
    </row>
    <row r="15" spans="1:46" ht="6" customHeight="1">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c r="AL15" s="1823"/>
      <c r="AM15" s="1823"/>
      <c r="AN15" s="1823"/>
      <c r="AO15" s="1823"/>
      <c r="AP15" s="1823"/>
      <c r="AQ15" s="1823"/>
      <c r="AR15" s="1823"/>
      <c r="AS15" s="1823"/>
      <c r="AT15" s="1823"/>
    </row>
    <row r="16" spans="1:46" ht="6.75" customHeight="1">
      <c r="A16" s="1823"/>
      <c r="B16" s="1823"/>
      <c r="C16" s="1823"/>
      <c r="D16" s="1823"/>
      <c r="E16" s="1823"/>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3"/>
      <c r="AK16" s="1823"/>
      <c r="AL16" s="1823"/>
      <c r="AM16" s="1823"/>
      <c r="AN16" s="1823"/>
      <c r="AO16" s="1823"/>
      <c r="AP16" s="1823"/>
      <c r="AQ16" s="1823"/>
      <c r="AR16" s="1823"/>
      <c r="AS16" s="1823"/>
      <c r="AT16" s="1823"/>
    </row>
    <row r="17" spans="1:46" ht="3.75" customHeight="1">
      <c r="A17" s="1823"/>
      <c r="B17" s="1823"/>
      <c r="C17" s="1823"/>
      <c r="D17" s="1823"/>
      <c r="E17" s="1823"/>
      <c r="F17" s="1823"/>
      <c r="G17" s="1823"/>
      <c r="H17" s="1823"/>
      <c r="I17" s="1823"/>
      <c r="J17" s="1823"/>
      <c r="K17" s="1823"/>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c r="AL17" s="1823"/>
      <c r="AM17" s="1823"/>
      <c r="AN17" s="1823"/>
      <c r="AO17" s="1823"/>
      <c r="AP17" s="1823"/>
      <c r="AQ17" s="1823"/>
      <c r="AR17" s="1823"/>
      <c r="AS17" s="1823"/>
      <c r="AT17" s="1823"/>
    </row>
    <row r="18" spans="1:46" ht="5.25" customHeight="1">
      <c r="A18" s="1823"/>
      <c r="B18" s="1823"/>
      <c r="C18" s="1823"/>
      <c r="D18" s="1823"/>
      <c r="E18" s="1823"/>
      <c r="F18" s="1823"/>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1823"/>
      <c r="AM18" s="1823"/>
      <c r="AN18" s="1823"/>
      <c r="AO18" s="1823"/>
      <c r="AP18" s="1823"/>
      <c r="AQ18" s="1823"/>
      <c r="AR18" s="1823"/>
      <c r="AS18" s="1823"/>
      <c r="AT18" s="1823"/>
    </row>
    <row r="19" spans="1:46" s="692" customFormat="1" ht="10.5" customHeight="1">
      <c r="A19" s="2600" t="s">
        <v>5654</v>
      </c>
      <c r="B19" s="2601"/>
      <c r="C19" s="2601"/>
      <c r="D19" s="2601"/>
      <c r="E19" s="2601"/>
      <c r="F19" s="2601"/>
      <c r="G19" s="2601"/>
      <c r="H19" s="2601"/>
      <c r="I19" s="2601"/>
      <c r="J19" s="2601"/>
      <c r="K19" s="2601"/>
      <c r="L19" s="2601"/>
      <c r="M19" s="2601"/>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1"/>
      <c r="AK19" s="2601"/>
      <c r="AL19" s="2601"/>
      <c r="AM19" s="2601"/>
      <c r="AN19" s="2601"/>
      <c r="AO19" s="2601"/>
      <c r="AP19" s="2601"/>
      <c r="AQ19" s="2601"/>
      <c r="AR19" s="2601"/>
      <c r="AS19" s="2601"/>
      <c r="AT19" s="2601"/>
    </row>
    <row r="20" spans="1:46" s="692" customFormat="1" ht="10.5" customHeight="1">
      <c r="A20" s="2601"/>
      <c r="B20" s="2601"/>
      <c r="C20" s="2601"/>
      <c r="D20" s="2601"/>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2601"/>
      <c r="AM20" s="2601"/>
      <c r="AN20" s="2601"/>
      <c r="AO20" s="2601"/>
      <c r="AP20" s="2601"/>
      <c r="AQ20" s="2601"/>
      <c r="AR20" s="2601"/>
      <c r="AS20" s="2601"/>
      <c r="AT20" s="2601"/>
    </row>
    <row r="21" spans="1:46" s="692" customFormat="1" ht="10.5" customHeight="1">
      <c r="A21" s="2602"/>
      <c r="B21" s="2602"/>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c r="AS21" s="2602"/>
      <c r="AT21" s="2602"/>
    </row>
    <row r="22" spans="1:46" s="692" customFormat="1" ht="10.5" customHeight="1">
      <c r="A22" s="2600" t="s">
        <v>5655</v>
      </c>
      <c r="B22" s="2601"/>
      <c r="C22" s="2601"/>
      <c r="D22" s="2601"/>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2601"/>
      <c r="AM22" s="2601"/>
      <c r="AN22" s="2601"/>
      <c r="AO22" s="2601"/>
      <c r="AP22" s="2601"/>
      <c r="AQ22" s="2601"/>
      <c r="AR22" s="2601"/>
      <c r="AS22" s="2601"/>
      <c r="AT22" s="2601"/>
    </row>
    <row r="23" spans="1:46" s="692" customFormat="1" ht="10.5" customHeight="1">
      <c r="A23" s="2601"/>
      <c r="B23" s="2601"/>
      <c r="C23" s="2601"/>
      <c r="D23" s="2601"/>
      <c r="E23" s="2601"/>
      <c r="F23" s="2601"/>
      <c r="G23" s="2601"/>
      <c r="H23" s="2601"/>
      <c r="I23" s="2601"/>
      <c r="J23" s="2601"/>
      <c r="K23" s="2601"/>
      <c r="L23" s="2601"/>
      <c r="M23" s="2601"/>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c r="AL23" s="2601"/>
      <c r="AM23" s="2601"/>
      <c r="AN23" s="2601"/>
      <c r="AO23" s="2601"/>
      <c r="AP23" s="2601"/>
      <c r="AQ23" s="2601"/>
      <c r="AR23" s="2601"/>
      <c r="AS23" s="2601"/>
      <c r="AT23" s="2601"/>
    </row>
    <row r="24" spans="1:46" s="692" customFormat="1" ht="10.5" customHeight="1">
      <c r="B24" s="2600" t="s">
        <v>5656</v>
      </c>
      <c r="C24" s="2600"/>
      <c r="D24" s="2600"/>
      <c r="E24" s="2600"/>
      <c r="F24" s="2600"/>
      <c r="G24" s="2600"/>
      <c r="H24" s="2600"/>
      <c r="I24" s="2600"/>
      <c r="J24" s="2600"/>
      <c r="K24" s="2600"/>
      <c r="L24" s="2600"/>
      <c r="M24" s="2600"/>
      <c r="N24" s="2600"/>
      <c r="O24" s="2600"/>
      <c r="P24" s="2600"/>
      <c r="Q24" s="2600"/>
      <c r="R24" s="2600"/>
      <c r="S24" s="2600"/>
      <c r="T24" s="2600"/>
      <c r="U24" s="2600"/>
      <c r="V24" s="2600"/>
      <c r="W24" s="2600"/>
      <c r="X24" s="2600"/>
      <c r="Y24" s="2600"/>
      <c r="Z24" s="2600"/>
      <c r="AA24" s="2600"/>
      <c r="AB24" s="2600"/>
      <c r="AC24" s="2600"/>
      <c r="AD24" s="693"/>
      <c r="AE24" s="693"/>
      <c r="AF24" s="693"/>
      <c r="AG24" s="1930" t="s">
        <v>5214</v>
      </c>
      <c r="AH24" s="1930"/>
      <c r="AI24" s="2603">
        <f>'①入会申込書（全日・保証）'!AP25</f>
        <v>0</v>
      </c>
      <c r="AJ24" s="2603"/>
      <c r="AK24" s="1930" t="s">
        <v>61</v>
      </c>
      <c r="AL24" s="1930"/>
      <c r="AM24" s="2603">
        <f>'①入会申込書（全日・保証）'!AT25</f>
        <v>0</v>
      </c>
      <c r="AN24" s="2603"/>
      <c r="AO24" s="1930" t="s">
        <v>64</v>
      </c>
      <c r="AP24" s="1930"/>
      <c r="AQ24" s="2603">
        <f>'①入会申込書（全日・保証）'!AX25</f>
        <v>0</v>
      </c>
      <c r="AR24" s="2603"/>
      <c r="AS24" s="1930" t="s">
        <v>62</v>
      </c>
      <c r="AT24" s="1930"/>
    </row>
    <row r="25" spans="1:46" s="692" customFormat="1" ht="10.5" customHeight="1">
      <c r="A25" s="532"/>
      <c r="B25" s="2600"/>
      <c r="C25" s="2600"/>
      <c r="D25" s="2600"/>
      <c r="E25" s="2600"/>
      <c r="F25" s="2600"/>
      <c r="G25" s="2600"/>
      <c r="H25" s="2600"/>
      <c r="I25" s="2600"/>
      <c r="J25" s="2600"/>
      <c r="K25" s="2600"/>
      <c r="L25" s="2600"/>
      <c r="M25" s="2600"/>
      <c r="N25" s="2600"/>
      <c r="O25" s="2600"/>
      <c r="P25" s="2600"/>
      <c r="Q25" s="2600"/>
      <c r="R25" s="2600"/>
      <c r="S25" s="2600"/>
      <c r="T25" s="2600"/>
      <c r="U25" s="2600"/>
      <c r="V25" s="2600"/>
      <c r="W25" s="2600"/>
      <c r="X25" s="2600"/>
      <c r="Y25" s="2600"/>
      <c r="Z25" s="2600"/>
      <c r="AA25" s="2600"/>
      <c r="AB25" s="2600"/>
      <c r="AC25" s="2600"/>
      <c r="AD25" s="693"/>
      <c r="AE25" s="693"/>
      <c r="AF25" s="693"/>
      <c r="AG25" s="1930"/>
      <c r="AH25" s="1930"/>
      <c r="AI25" s="2603"/>
      <c r="AJ25" s="2603"/>
      <c r="AK25" s="1930"/>
      <c r="AL25" s="1930"/>
      <c r="AM25" s="2603"/>
      <c r="AN25" s="2603"/>
      <c r="AO25" s="1930"/>
      <c r="AP25" s="1930"/>
      <c r="AQ25" s="2603"/>
      <c r="AR25" s="2603"/>
      <c r="AS25" s="1930"/>
      <c r="AT25" s="1930"/>
    </row>
    <row r="26" spans="1:46" s="692" customFormat="1" ht="7.5" customHeight="1">
      <c r="A26" s="2604"/>
      <c r="B26" s="2602"/>
      <c r="C26" s="2602"/>
      <c r="D26" s="2602"/>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c r="AS26" s="2602"/>
      <c r="AT26" s="2602"/>
    </row>
    <row r="27" spans="1:46" s="692" customFormat="1" ht="11.25" customHeight="1">
      <c r="A27" s="2605"/>
      <c r="B27" s="2564"/>
      <c r="C27" s="2564"/>
      <c r="D27" s="2564"/>
      <c r="E27" s="2608" t="s">
        <v>59</v>
      </c>
      <c r="F27" s="2609"/>
      <c r="G27" s="2609"/>
      <c r="H27" s="2609"/>
      <c r="I27" s="694"/>
      <c r="J27" s="2610">
        <f>'①入会申込書（全日・保証）'!M33</f>
        <v>0</v>
      </c>
      <c r="K27" s="2611"/>
      <c r="L27" s="2611"/>
      <c r="M27" s="2611"/>
      <c r="N27" s="2611"/>
      <c r="O27" s="2611"/>
      <c r="P27" s="2611"/>
      <c r="Q27" s="2611"/>
      <c r="R27" s="2611"/>
      <c r="S27" s="2611"/>
      <c r="T27" s="2611"/>
      <c r="U27" s="2611"/>
      <c r="V27" s="2611"/>
      <c r="W27" s="2611"/>
      <c r="X27" s="2611"/>
      <c r="Y27" s="2611"/>
      <c r="Z27" s="2611"/>
      <c r="AA27" s="2611"/>
      <c r="AB27" s="2611"/>
      <c r="AC27" s="2611"/>
      <c r="AD27" s="2611"/>
      <c r="AE27" s="2611"/>
      <c r="AF27" s="2611"/>
      <c r="AG27" s="2611"/>
      <c r="AH27" s="2611"/>
      <c r="AI27" s="2611"/>
      <c r="AJ27" s="2611"/>
      <c r="AK27" s="2611"/>
      <c r="AL27" s="2611"/>
      <c r="AM27" s="2611"/>
      <c r="AN27" s="2611"/>
      <c r="AO27" s="2611"/>
      <c r="AP27" s="2611"/>
      <c r="AQ27" s="2611"/>
      <c r="AR27" s="2611"/>
      <c r="AS27" s="2611"/>
      <c r="AT27" s="2612"/>
    </row>
    <row r="28" spans="1:46" s="692" customFormat="1" ht="11.25" customHeight="1">
      <c r="A28" s="2606"/>
      <c r="B28" s="2613" t="s">
        <v>140</v>
      </c>
      <c r="C28" s="2613"/>
      <c r="D28" s="2613"/>
      <c r="E28" s="2613"/>
      <c r="F28" s="2613"/>
      <c r="G28" s="2613"/>
      <c r="H28" s="2613"/>
      <c r="I28" s="2565"/>
      <c r="J28" s="2616">
        <f>'①入会申込書（全日・保証）'!M35</f>
        <v>0</v>
      </c>
      <c r="K28" s="2617"/>
      <c r="L28" s="2617"/>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8"/>
    </row>
    <row r="29" spans="1:46" s="692" customFormat="1" ht="11.25" customHeight="1">
      <c r="A29" s="2606"/>
      <c r="B29" s="2613"/>
      <c r="C29" s="2613"/>
      <c r="D29" s="2613"/>
      <c r="E29" s="2613"/>
      <c r="F29" s="2613"/>
      <c r="G29" s="2613"/>
      <c r="H29" s="2613"/>
      <c r="I29" s="2615"/>
      <c r="J29" s="2619"/>
      <c r="K29" s="2620"/>
      <c r="L29" s="2620"/>
      <c r="M29" s="2620"/>
      <c r="N29" s="2620"/>
      <c r="O29" s="2620"/>
      <c r="P29" s="2620"/>
      <c r="Q29" s="2620"/>
      <c r="R29" s="2620"/>
      <c r="S29" s="2620"/>
      <c r="T29" s="2620"/>
      <c r="U29" s="2620"/>
      <c r="V29" s="2620"/>
      <c r="W29" s="2620"/>
      <c r="X29" s="2620"/>
      <c r="Y29" s="2620"/>
      <c r="Z29" s="2620"/>
      <c r="AA29" s="2620"/>
      <c r="AB29" s="2620"/>
      <c r="AC29" s="2620"/>
      <c r="AD29" s="2620"/>
      <c r="AE29" s="2620"/>
      <c r="AF29" s="2620"/>
      <c r="AG29" s="2620"/>
      <c r="AH29" s="2620"/>
      <c r="AI29" s="2620"/>
      <c r="AJ29" s="2620"/>
      <c r="AK29" s="2620"/>
      <c r="AL29" s="2620"/>
      <c r="AM29" s="2620"/>
      <c r="AN29" s="2620"/>
      <c r="AO29" s="2620"/>
      <c r="AP29" s="2620"/>
      <c r="AQ29" s="2620"/>
      <c r="AR29" s="2620"/>
      <c r="AS29" s="2620"/>
      <c r="AT29" s="2621"/>
    </row>
    <row r="30" spans="1:46" s="692" customFormat="1" ht="11.25" customHeight="1">
      <c r="A30" s="2606"/>
      <c r="B30" s="2613"/>
      <c r="C30" s="2613"/>
      <c r="D30" s="2613"/>
      <c r="E30" s="2613"/>
      <c r="F30" s="2613"/>
      <c r="G30" s="2613"/>
      <c r="H30" s="2613"/>
      <c r="I30" s="2615"/>
      <c r="J30" s="2619"/>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c r="AN30" s="2620"/>
      <c r="AO30" s="2620"/>
      <c r="AP30" s="2620"/>
      <c r="AQ30" s="2620"/>
      <c r="AR30" s="2620"/>
      <c r="AS30" s="2620"/>
      <c r="AT30" s="2621"/>
    </row>
    <row r="31" spans="1:46" s="692" customFormat="1" ht="11.25" customHeight="1">
      <c r="A31" s="2606"/>
      <c r="B31" s="2613"/>
      <c r="C31" s="2613"/>
      <c r="D31" s="2613"/>
      <c r="E31" s="2613"/>
      <c r="F31" s="2613"/>
      <c r="G31" s="2613"/>
      <c r="H31" s="2613"/>
      <c r="I31" s="2615"/>
      <c r="J31" s="2619"/>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2620"/>
      <c r="AO31" s="2620"/>
      <c r="AP31" s="2620"/>
      <c r="AQ31" s="2620"/>
      <c r="AR31" s="2620"/>
      <c r="AS31" s="2620"/>
      <c r="AT31" s="2621"/>
    </row>
    <row r="32" spans="1:46" s="692" customFormat="1" ht="11.25" customHeight="1">
      <c r="A32" s="2607"/>
      <c r="B32" s="2614"/>
      <c r="C32" s="2614"/>
      <c r="D32" s="2614"/>
      <c r="E32" s="2614"/>
      <c r="F32" s="2614"/>
      <c r="G32" s="2614"/>
      <c r="H32" s="2614"/>
      <c r="I32" s="2566"/>
      <c r="J32" s="2622"/>
      <c r="K32" s="2623"/>
      <c r="L32" s="2623"/>
      <c r="M32" s="2623"/>
      <c r="N32" s="2623"/>
      <c r="O32" s="2623"/>
      <c r="P32" s="2623"/>
      <c r="Q32" s="2623"/>
      <c r="R32" s="2623"/>
      <c r="S32" s="2623"/>
      <c r="T32" s="2623"/>
      <c r="U32" s="2623"/>
      <c r="V32" s="2623"/>
      <c r="W32" s="2623"/>
      <c r="X32" s="2623"/>
      <c r="Y32" s="2623"/>
      <c r="Z32" s="2623"/>
      <c r="AA32" s="2623"/>
      <c r="AB32" s="2623"/>
      <c r="AC32" s="2623"/>
      <c r="AD32" s="2623"/>
      <c r="AE32" s="2623"/>
      <c r="AF32" s="2623"/>
      <c r="AG32" s="2623"/>
      <c r="AH32" s="2623"/>
      <c r="AI32" s="2623"/>
      <c r="AJ32" s="2623"/>
      <c r="AK32" s="2623"/>
      <c r="AL32" s="2623"/>
      <c r="AM32" s="2623"/>
      <c r="AN32" s="2623"/>
      <c r="AO32" s="2623"/>
      <c r="AP32" s="2623"/>
      <c r="AQ32" s="2623"/>
      <c r="AR32" s="2623"/>
      <c r="AS32" s="2623"/>
      <c r="AT32" s="2624"/>
    </row>
    <row r="33" spans="1:46" s="692" customFormat="1" ht="11.25" customHeight="1">
      <c r="A33" s="2605"/>
      <c r="B33" s="2564"/>
      <c r="C33" s="2564"/>
      <c r="D33" s="2564"/>
      <c r="E33" s="2608" t="s">
        <v>59</v>
      </c>
      <c r="F33" s="2609"/>
      <c r="G33" s="2609"/>
      <c r="H33" s="2609"/>
      <c r="I33" s="695"/>
      <c r="J33" s="2610">
        <f>'①入会申込書（全日・保証）'!M45</f>
        <v>0</v>
      </c>
      <c r="K33" s="2611"/>
      <c r="L33" s="2611"/>
      <c r="M33" s="2611"/>
      <c r="N33" s="2611"/>
      <c r="O33" s="2611"/>
      <c r="P33" s="2611"/>
      <c r="Q33" s="2611"/>
      <c r="R33" s="2611"/>
      <c r="S33" s="2611"/>
      <c r="T33" s="2611"/>
      <c r="U33" s="2611"/>
      <c r="V33" s="2611"/>
      <c r="W33" s="2611"/>
      <c r="X33" s="2611"/>
      <c r="Y33" s="2611"/>
      <c r="Z33" s="2611"/>
      <c r="AA33" s="2612"/>
      <c r="AB33" s="2629" t="s">
        <v>8</v>
      </c>
      <c r="AC33" s="2630"/>
      <c r="AD33" s="2630"/>
      <c r="AE33" s="2631"/>
      <c r="AF33" s="2635" t="str">
        <f>'①入会申込書（全日・保証）'!AF45</f>
        <v>平成</v>
      </c>
      <c r="AG33" s="2625"/>
      <c r="AH33" s="2625"/>
      <c r="AI33" s="2625">
        <f>'①入会申込書（全日・保証）'!AJ45</f>
        <v>0</v>
      </c>
      <c r="AJ33" s="2626"/>
      <c r="AK33" s="2564" t="s">
        <v>61</v>
      </c>
      <c r="AL33" s="2628"/>
      <c r="AM33" s="2625">
        <f>'①入会申込書（全日・保証）'!AP45</f>
        <v>0</v>
      </c>
      <c r="AN33" s="2626"/>
      <c r="AO33" s="2564" t="s">
        <v>64</v>
      </c>
      <c r="AP33" s="2628"/>
      <c r="AQ33" s="2625">
        <f>'①入会申込書（全日・保証）'!AT45</f>
        <v>0</v>
      </c>
      <c r="AR33" s="2626"/>
      <c r="AS33" s="2564" t="s">
        <v>148</v>
      </c>
      <c r="AT33" s="2565"/>
    </row>
    <row r="34" spans="1:46" s="692" customFormat="1" ht="11.25" customHeight="1">
      <c r="A34" s="2606"/>
      <c r="B34" s="2613" t="s">
        <v>5346</v>
      </c>
      <c r="C34" s="2613"/>
      <c r="D34" s="2613"/>
      <c r="E34" s="2613"/>
      <c r="F34" s="2613"/>
      <c r="G34" s="2613"/>
      <c r="H34" s="2613"/>
      <c r="I34" s="2565"/>
      <c r="J34" s="2616">
        <f>'①入会申込書（全日・保証）'!M47</f>
        <v>0</v>
      </c>
      <c r="K34" s="2617"/>
      <c r="L34" s="2617"/>
      <c r="M34" s="2617"/>
      <c r="N34" s="2617"/>
      <c r="O34" s="2617"/>
      <c r="P34" s="2617"/>
      <c r="Q34" s="2617"/>
      <c r="R34" s="2617"/>
      <c r="S34" s="2617"/>
      <c r="T34" s="2617"/>
      <c r="U34" s="2617"/>
      <c r="V34" s="2617"/>
      <c r="W34" s="2617"/>
      <c r="X34" s="2617"/>
      <c r="Y34" s="2617"/>
      <c r="Z34" s="2617"/>
      <c r="AA34" s="2618"/>
      <c r="AB34" s="2632"/>
      <c r="AC34" s="2633"/>
      <c r="AD34" s="2633"/>
      <c r="AE34" s="2634"/>
      <c r="AF34" s="2636"/>
      <c r="AG34" s="2637"/>
      <c r="AH34" s="2637"/>
      <c r="AI34" s="2627"/>
      <c r="AJ34" s="2627"/>
      <c r="AK34" s="2602"/>
      <c r="AL34" s="2602"/>
      <c r="AM34" s="2627"/>
      <c r="AN34" s="2627"/>
      <c r="AO34" s="2602"/>
      <c r="AP34" s="2602"/>
      <c r="AQ34" s="2627"/>
      <c r="AR34" s="2627"/>
      <c r="AS34" s="2562"/>
      <c r="AT34" s="2615"/>
    </row>
    <row r="35" spans="1:46" s="692" customFormat="1" ht="11.25" customHeight="1">
      <c r="A35" s="2606"/>
      <c r="B35" s="2613"/>
      <c r="C35" s="2613"/>
      <c r="D35" s="2613"/>
      <c r="E35" s="2613"/>
      <c r="F35" s="2613"/>
      <c r="G35" s="2613"/>
      <c r="H35" s="2613"/>
      <c r="I35" s="2615"/>
      <c r="J35" s="2619"/>
      <c r="K35" s="2620"/>
      <c r="L35" s="2620"/>
      <c r="M35" s="2620"/>
      <c r="N35" s="2620"/>
      <c r="O35" s="2620"/>
      <c r="P35" s="2620"/>
      <c r="Q35" s="2620"/>
      <c r="R35" s="2620"/>
      <c r="S35" s="2620"/>
      <c r="T35" s="2620"/>
      <c r="U35" s="2620"/>
      <c r="V35" s="2620"/>
      <c r="W35" s="2620"/>
      <c r="X35" s="2620"/>
      <c r="Y35" s="2620"/>
      <c r="Z35" s="2620"/>
      <c r="AA35" s="2621"/>
      <c r="AB35" s="2632"/>
      <c r="AC35" s="2633"/>
      <c r="AD35" s="2633"/>
      <c r="AE35" s="2634"/>
      <c r="AF35" s="2636"/>
      <c r="AG35" s="2637"/>
      <c r="AH35" s="2637"/>
      <c r="AI35" s="2627"/>
      <c r="AJ35" s="2627"/>
      <c r="AK35" s="2602"/>
      <c r="AL35" s="2602"/>
      <c r="AM35" s="2627"/>
      <c r="AN35" s="2627"/>
      <c r="AO35" s="2602"/>
      <c r="AP35" s="2602"/>
      <c r="AQ35" s="2627"/>
      <c r="AR35" s="2627"/>
      <c r="AS35" s="2562"/>
      <c r="AT35" s="2615"/>
    </row>
    <row r="36" spans="1:46" s="692" customFormat="1" ht="11.25" customHeight="1">
      <c r="A36" s="2606"/>
      <c r="B36" s="2613"/>
      <c r="C36" s="2613"/>
      <c r="D36" s="2613"/>
      <c r="E36" s="2613"/>
      <c r="F36" s="2613"/>
      <c r="G36" s="2613"/>
      <c r="H36" s="2613"/>
      <c r="I36" s="2615"/>
      <c r="J36" s="2619"/>
      <c r="K36" s="2620"/>
      <c r="L36" s="2620"/>
      <c r="M36" s="2620"/>
      <c r="N36" s="2620"/>
      <c r="O36" s="2620"/>
      <c r="P36" s="2620"/>
      <c r="Q36" s="2620"/>
      <c r="R36" s="2620"/>
      <c r="S36" s="2620"/>
      <c r="T36" s="2620"/>
      <c r="U36" s="2620"/>
      <c r="V36" s="2620"/>
      <c r="W36" s="2620"/>
      <c r="X36" s="2620"/>
      <c r="Y36" s="2620"/>
      <c r="Z36" s="2620"/>
      <c r="AA36" s="2621"/>
      <c r="AB36" s="2632" t="s">
        <v>60</v>
      </c>
      <c r="AC36" s="2633"/>
      <c r="AD36" s="2633"/>
      <c r="AE36" s="2634"/>
      <c r="AF36" s="2636">
        <f>'①入会申込書（全日・保証）'!AY45</f>
        <v>0</v>
      </c>
      <c r="AG36" s="2637"/>
      <c r="AH36" s="2637"/>
      <c r="AI36" s="2637"/>
      <c r="AJ36" s="2637"/>
      <c r="AK36" s="2637"/>
      <c r="AL36" s="2637"/>
      <c r="AM36" s="2637"/>
      <c r="AN36" s="2637"/>
      <c r="AO36" s="2637"/>
      <c r="AP36" s="2637"/>
      <c r="AQ36" s="2637"/>
      <c r="AR36" s="2637"/>
      <c r="AS36" s="2637"/>
      <c r="AT36" s="2644"/>
    </row>
    <row r="37" spans="1:46" s="692" customFormat="1" ht="6.75" customHeight="1">
      <c r="A37" s="2606"/>
      <c r="B37" s="2613"/>
      <c r="C37" s="2613"/>
      <c r="D37" s="2613"/>
      <c r="E37" s="2613"/>
      <c r="F37" s="2613"/>
      <c r="G37" s="2613"/>
      <c r="H37" s="2613"/>
      <c r="I37" s="2615"/>
      <c r="J37" s="2619"/>
      <c r="K37" s="2620"/>
      <c r="L37" s="2620"/>
      <c r="M37" s="2620"/>
      <c r="N37" s="2620"/>
      <c r="O37" s="2620"/>
      <c r="P37" s="2620"/>
      <c r="Q37" s="2620"/>
      <c r="R37" s="2620"/>
      <c r="S37" s="2620"/>
      <c r="T37" s="2620"/>
      <c r="U37" s="2620"/>
      <c r="V37" s="2620"/>
      <c r="W37" s="2620"/>
      <c r="X37" s="2620"/>
      <c r="Y37" s="2620"/>
      <c r="Z37" s="2620"/>
      <c r="AA37" s="2621"/>
      <c r="AB37" s="2632"/>
      <c r="AC37" s="2633"/>
      <c r="AD37" s="2633"/>
      <c r="AE37" s="2634"/>
      <c r="AF37" s="2636"/>
      <c r="AG37" s="2637"/>
      <c r="AH37" s="2637"/>
      <c r="AI37" s="2637"/>
      <c r="AJ37" s="2637"/>
      <c r="AK37" s="2637"/>
      <c r="AL37" s="2637"/>
      <c r="AM37" s="2637"/>
      <c r="AN37" s="2637"/>
      <c r="AO37" s="2637"/>
      <c r="AP37" s="2637"/>
      <c r="AQ37" s="2637"/>
      <c r="AR37" s="2637"/>
      <c r="AS37" s="2637"/>
      <c r="AT37" s="2644"/>
    </row>
    <row r="38" spans="1:46" s="692" customFormat="1" ht="6" customHeight="1">
      <c r="A38" s="2607"/>
      <c r="B38" s="2614"/>
      <c r="C38" s="2614"/>
      <c r="D38" s="2614"/>
      <c r="E38" s="2614"/>
      <c r="F38" s="2614"/>
      <c r="G38" s="2614"/>
      <c r="H38" s="2614"/>
      <c r="I38" s="2566"/>
      <c r="J38" s="2622"/>
      <c r="K38" s="2623"/>
      <c r="L38" s="2623"/>
      <c r="M38" s="2623"/>
      <c r="N38" s="2623"/>
      <c r="O38" s="2623"/>
      <c r="P38" s="2623"/>
      <c r="Q38" s="2623"/>
      <c r="R38" s="2623"/>
      <c r="S38" s="2623"/>
      <c r="T38" s="2623"/>
      <c r="U38" s="2623"/>
      <c r="V38" s="2623"/>
      <c r="W38" s="2623"/>
      <c r="X38" s="2623"/>
      <c r="Y38" s="2623"/>
      <c r="Z38" s="2623"/>
      <c r="AA38" s="2624"/>
      <c r="AB38" s="2638"/>
      <c r="AC38" s="2639"/>
      <c r="AD38" s="2639"/>
      <c r="AE38" s="2640"/>
      <c r="AF38" s="2645"/>
      <c r="AG38" s="2646"/>
      <c r="AH38" s="2646"/>
      <c r="AI38" s="2646"/>
      <c r="AJ38" s="2646"/>
      <c r="AK38" s="2646"/>
      <c r="AL38" s="2646"/>
      <c r="AM38" s="2646"/>
      <c r="AN38" s="2646"/>
      <c r="AO38" s="2646"/>
      <c r="AP38" s="2646"/>
      <c r="AQ38" s="2646"/>
      <c r="AR38" s="2646"/>
      <c r="AS38" s="2646"/>
      <c r="AT38" s="2647"/>
    </row>
    <row r="39" spans="1:46" s="692" customFormat="1" ht="11.25" customHeight="1">
      <c r="A39" s="2648"/>
      <c r="B39" s="2564"/>
      <c r="C39" s="2564"/>
      <c r="D39" s="2564"/>
      <c r="E39" s="2608" t="s">
        <v>59</v>
      </c>
      <c r="F39" s="2609"/>
      <c r="G39" s="2609"/>
      <c r="H39" s="2609"/>
      <c r="I39" s="695"/>
      <c r="J39" s="2650">
        <f>★入力画面!L20</f>
        <v>0</v>
      </c>
      <c r="K39" s="2651"/>
      <c r="L39" s="2651"/>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c r="AS39" s="2651"/>
      <c r="AT39" s="2652"/>
    </row>
    <row r="40" spans="1:46" s="692" customFormat="1" ht="11.25" customHeight="1">
      <c r="A40" s="2556"/>
      <c r="B40" s="2653" t="s">
        <v>5657</v>
      </c>
      <c r="C40" s="2653"/>
      <c r="D40" s="2653"/>
      <c r="E40" s="2653"/>
      <c r="F40" s="2653"/>
      <c r="G40" s="2653"/>
      <c r="H40" s="2653"/>
      <c r="I40" s="2564"/>
      <c r="J40" s="696" t="s">
        <v>5244</v>
      </c>
      <c r="K40" s="2654">
        <f>'①入会申込書（全日・保証）'!O38</f>
        <v>0</v>
      </c>
      <c r="L40" s="2655"/>
      <c r="M40" s="2655"/>
      <c r="N40" s="2655"/>
      <c r="O40" s="697" t="s">
        <v>417</v>
      </c>
      <c r="P40" s="2654">
        <f>'①入会申込書（全日・保証）'!S38</f>
        <v>0</v>
      </c>
      <c r="Q40" s="2655"/>
      <c r="R40" s="2655"/>
      <c r="S40" s="2655"/>
      <c r="T40" s="2655"/>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9"/>
    </row>
    <row r="41" spans="1:46" s="692" customFormat="1" ht="11.25" customHeight="1">
      <c r="A41" s="2556"/>
      <c r="B41" s="2653"/>
      <c r="C41" s="2653"/>
      <c r="D41" s="2653"/>
      <c r="E41" s="2653"/>
      <c r="F41" s="2653"/>
      <c r="G41" s="2653"/>
      <c r="H41" s="2653"/>
      <c r="I41" s="2615"/>
      <c r="J41" s="2656" t="str">
        <f>'①入会申込書（全日・保証）'!M39</f>
        <v>大阪府</v>
      </c>
      <c r="K41" s="2656"/>
      <c r="L41" s="2656"/>
      <c r="M41" s="2656"/>
      <c r="N41" s="2656"/>
      <c r="O41" s="2656"/>
      <c r="P41" s="2656"/>
      <c r="Q41" s="2656"/>
      <c r="R41" s="2656"/>
      <c r="S41" s="2656"/>
      <c r="T41" s="2656"/>
      <c r="U41" s="2656"/>
      <c r="V41" s="2656"/>
      <c r="W41" s="2656"/>
      <c r="X41" s="2656"/>
      <c r="Y41" s="2656"/>
      <c r="Z41" s="2656"/>
      <c r="AA41" s="2656"/>
      <c r="AB41" s="2656"/>
      <c r="AC41" s="2656"/>
      <c r="AD41" s="2656"/>
      <c r="AE41" s="2656"/>
      <c r="AF41" s="2656"/>
      <c r="AG41" s="2562" t="s">
        <v>87</v>
      </c>
      <c r="AH41" s="2562"/>
      <c r="AI41" s="2562"/>
      <c r="AJ41" s="2641">
        <f>'①入会申込書（全日・保証）'!M41</f>
        <v>0</v>
      </c>
      <c r="AK41" s="2642"/>
      <c r="AL41" s="2642"/>
      <c r="AM41" s="2562" t="s">
        <v>5225</v>
      </c>
      <c r="AN41" s="2641">
        <f>'①入会申込書（全日・保証）'!S41</f>
        <v>0</v>
      </c>
      <c r="AO41" s="2642"/>
      <c r="AP41" s="2642"/>
      <c r="AQ41" s="2562" t="s">
        <v>5226</v>
      </c>
      <c r="AR41" s="2641">
        <f>'①入会申込書（全日・保証）'!Y41</f>
        <v>0</v>
      </c>
      <c r="AS41" s="2642"/>
      <c r="AT41" s="2643"/>
    </row>
    <row r="42" spans="1:46" s="692" customFormat="1" ht="8.25" customHeight="1">
      <c r="A42" s="2556"/>
      <c r="B42" s="2653"/>
      <c r="C42" s="2653"/>
      <c r="D42" s="2653"/>
      <c r="E42" s="2653"/>
      <c r="F42" s="2653"/>
      <c r="G42" s="2653"/>
      <c r="H42" s="2653"/>
      <c r="I42" s="2615"/>
      <c r="J42" s="2656"/>
      <c r="K42" s="2656"/>
      <c r="L42" s="2656"/>
      <c r="M42" s="2656"/>
      <c r="N42" s="2656"/>
      <c r="O42" s="2656"/>
      <c r="P42" s="2656"/>
      <c r="Q42" s="2656"/>
      <c r="R42" s="2656"/>
      <c r="S42" s="2656"/>
      <c r="T42" s="2656"/>
      <c r="U42" s="2656"/>
      <c r="V42" s="2656"/>
      <c r="W42" s="2656"/>
      <c r="X42" s="2656"/>
      <c r="Y42" s="2656"/>
      <c r="Z42" s="2656"/>
      <c r="AA42" s="2656"/>
      <c r="AB42" s="2656"/>
      <c r="AC42" s="2656"/>
      <c r="AD42" s="2656"/>
      <c r="AE42" s="2656"/>
      <c r="AF42" s="2656"/>
      <c r="AG42" s="2562"/>
      <c r="AH42" s="2562"/>
      <c r="AI42" s="2562"/>
      <c r="AJ42" s="2642"/>
      <c r="AK42" s="2642"/>
      <c r="AL42" s="2642"/>
      <c r="AM42" s="2562"/>
      <c r="AN42" s="2642"/>
      <c r="AO42" s="2642"/>
      <c r="AP42" s="2642"/>
      <c r="AQ42" s="2562"/>
      <c r="AR42" s="2642"/>
      <c r="AS42" s="2642"/>
      <c r="AT42" s="2643"/>
    </row>
    <row r="43" spans="1:46" s="692" customFormat="1" ht="11.25" customHeight="1">
      <c r="A43" s="2556"/>
      <c r="B43" s="2665" t="s">
        <v>5658</v>
      </c>
      <c r="C43" s="2665"/>
      <c r="D43" s="2665"/>
      <c r="E43" s="2665"/>
      <c r="F43" s="2665"/>
      <c r="G43" s="2665"/>
      <c r="H43" s="2665"/>
      <c r="I43" s="2615"/>
      <c r="J43" s="2656"/>
      <c r="K43" s="2656"/>
      <c r="L43" s="2656"/>
      <c r="M43" s="2656"/>
      <c r="N43" s="2656"/>
      <c r="O43" s="2656"/>
      <c r="P43" s="2656"/>
      <c r="Q43" s="2656"/>
      <c r="R43" s="2656"/>
      <c r="S43" s="2656"/>
      <c r="T43" s="2656"/>
      <c r="U43" s="2656"/>
      <c r="V43" s="2656"/>
      <c r="W43" s="2656"/>
      <c r="X43" s="2656"/>
      <c r="Y43" s="2656"/>
      <c r="Z43" s="2656"/>
      <c r="AA43" s="2656"/>
      <c r="AB43" s="2656"/>
      <c r="AC43" s="2656"/>
      <c r="AD43" s="2656"/>
      <c r="AE43" s="2656"/>
      <c r="AF43" s="2656"/>
      <c r="AG43" s="2562" t="s">
        <v>149</v>
      </c>
      <c r="AH43" s="2562"/>
      <c r="AI43" s="2562"/>
      <c r="AJ43" s="2641">
        <f>'①入会申込書（全日・保証）'!AK41</f>
        <v>0</v>
      </c>
      <c r="AK43" s="2642"/>
      <c r="AL43" s="2642"/>
      <c r="AM43" s="2562" t="s">
        <v>5225</v>
      </c>
      <c r="AN43" s="2641">
        <f>'①入会申込書（全日・保証）'!AQ41</f>
        <v>0</v>
      </c>
      <c r="AO43" s="2642"/>
      <c r="AP43" s="2642"/>
      <c r="AQ43" s="2562" t="s">
        <v>5226</v>
      </c>
      <c r="AR43" s="2641">
        <f>'①入会申込書（全日・保証）'!AW41</f>
        <v>0</v>
      </c>
      <c r="AS43" s="2642"/>
      <c r="AT43" s="2643"/>
    </row>
    <row r="44" spans="1:46" s="692" customFormat="1" ht="9" customHeight="1">
      <c r="A44" s="2649"/>
      <c r="B44" s="2666"/>
      <c r="C44" s="2666"/>
      <c r="D44" s="2666"/>
      <c r="E44" s="2666"/>
      <c r="F44" s="2666"/>
      <c r="G44" s="2666"/>
      <c r="H44" s="2666"/>
      <c r="I44" s="2566"/>
      <c r="J44" s="2657"/>
      <c r="K44" s="2657"/>
      <c r="L44" s="2657"/>
      <c r="M44" s="2657"/>
      <c r="N44" s="2657"/>
      <c r="O44" s="2657"/>
      <c r="P44" s="2657"/>
      <c r="Q44" s="2657"/>
      <c r="R44" s="2657"/>
      <c r="S44" s="2657"/>
      <c r="T44" s="2657"/>
      <c r="U44" s="2657"/>
      <c r="V44" s="2657"/>
      <c r="W44" s="2657"/>
      <c r="X44" s="2657"/>
      <c r="Y44" s="2657"/>
      <c r="Z44" s="2657"/>
      <c r="AA44" s="2657"/>
      <c r="AB44" s="2657"/>
      <c r="AC44" s="2657"/>
      <c r="AD44" s="2657"/>
      <c r="AE44" s="2657"/>
      <c r="AF44" s="2657"/>
      <c r="AG44" s="2554"/>
      <c r="AH44" s="2554"/>
      <c r="AI44" s="2554"/>
      <c r="AJ44" s="2658"/>
      <c r="AK44" s="2658"/>
      <c r="AL44" s="2658"/>
      <c r="AM44" s="2554"/>
      <c r="AN44" s="2658"/>
      <c r="AO44" s="2658"/>
      <c r="AP44" s="2658"/>
      <c r="AQ44" s="2554"/>
      <c r="AR44" s="2658"/>
      <c r="AS44" s="2658"/>
      <c r="AT44" s="2659"/>
    </row>
    <row r="45" spans="1:46" s="692" customFormat="1" ht="11.25" customHeight="1">
      <c r="A45" s="2648"/>
      <c r="B45" s="2564"/>
      <c r="C45" s="2564"/>
      <c r="D45" s="2564"/>
      <c r="E45" s="2608" t="s">
        <v>59</v>
      </c>
      <c r="F45" s="2609"/>
      <c r="G45" s="2609"/>
      <c r="H45" s="2609"/>
      <c r="I45" s="700"/>
      <c r="J45" s="2660">
        <f>★入力画面!L55</f>
        <v>0</v>
      </c>
      <c r="K45" s="2651"/>
      <c r="L45" s="2651"/>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c r="AS45" s="2651"/>
      <c r="AT45" s="2652"/>
    </row>
    <row r="46" spans="1:46" s="692" customFormat="1" ht="11.25" customHeight="1">
      <c r="A46" s="2556"/>
      <c r="B46" s="2661" t="s">
        <v>5659</v>
      </c>
      <c r="C46" s="2613"/>
      <c r="D46" s="2613"/>
      <c r="E46" s="2613"/>
      <c r="F46" s="2613"/>
      <c r="G46" s="2613"/>
      <c r="H46" s="2613"/>
      <c r="I46" s="2565"/>
      <c r="J46" s="701" t="s">
        <v>5244</v>
      </c>
      <c r="K46" s="2662">
        <f>'①入会申込書（全日・保証）'!O51</f>
        <v>0</v>
      </c>
      <c r="L46" s="2663"/>
      <c r="M46" s="2663"/>
      <c r="N46" s="2663"/>
      <c r="O46" s="702" t="s">
        <v>417</v>
      </c>
      <c r="P46" s="2654">
        <f>'①入会申込書（全日・保証）'!S51</f>
        <v>0</v>
      </c>
      <c r="Q46" s="2655"/>
      <c r="R46" s="2655"/>
      <c r="S46" s="2655"/>
      <c r="T46" s="2655"/>
      <c r="U46" s="703"/>
      <c r="V46" s="703"/>
      <c r="W46" s="703"/>
      <c r="X46" s="703"/>
      <c r="Y46" s="703"/>
      <c r="Z46" s="703"/>
      <c r="AA46" s="703"/>
      <c r="AB46" s="703"/>
      <c r="AC46" s="703"/>
      <c r="AD46" s="703"/>
      <c r="AE46" s="703"/>
      <c r="AF46" s="703"/>
      <c r="AG46" s="703"/>
      <c r="AH46" s="703"/>
      <c r="AI46" s="703"/>
      <c r="AJ46" s="703"/>
      <c r="AK46" s="703"/>
      <c r="AL46" s="703"/>
      <c r="AM46" s="703"/>
      <c r="AN46" s="703"/>
      <c r="AO46" s="703"/>
      <c r="AP46" s="703"/>
      <c r="AQ46" s="703"/>
      <c r="AR46" s="703"/>
      <c r="AS46" s="703"/>
      <c r="AT46" s="704"/>
    </row>
    <row r="47" spans="1:46" s="692" customFormat="1" ht="11.25" customHeight="1">
      <c r="A47" s="2556"/>
      <c r="B47" s="2613"/>
      <c r="C47" s="2613"/>
      <c r="D47" s="2613"/>
      <c r="E47" s="2613"/>
      <c r="F47" s="2613"/>
      <c r="G47" s="2613"/>
      <c r="H47" s="2613"/>
      <c r="I47" s="2615"/>
      <c r="J47" s="2664">
        <f>'①入会申込書（全日・保証）'!M52</f>
        <v>0</v>
      </c>
      <c r="K47" s="2664"/>
      <c r="L47" s="2664"/>
      <c r="M47" s="2664"/>
      <c r="N47" s="2664"/>
      <c r="O47" s="2664"/>
      <c r="P47" s="2664"/>
      <c r="Q47" s="2664"/>
      <c r="R47" s="2664"/>
      <c r="S47" s="2664"/>
      <c r="T47" s="2664"/>
      <c r="U47" s="2664"/>
      <c r="V47" s="2664"/>
      <c r="W47" s="2664"/>
      <c r="X47" s="2664"/>
      <c r="Y47" s="2664"/>
      <c r="Z47" s="2664"/>
      <c r="AA47" s="2664"/>
      <c r="AB47" s="2664"/>
      <c r="AC47" s="2664"/>
      <c r="AD47" s="2664"/>
      <c r="AE47" s="2664"/>
      <c r="AF47" s="2664"/>
      <c r="AG47" s="705"/>
      <c r="AH47" s="705"/>
      <c r="AI47" s="705"/>
      <c r="AJ47" s="705"/>
      <c r="AK47" s="705"/>
      <c r="AL47" s="705"/>
      <c r="AM47" s="705"/>
      <c r="AN47" s="705"/>
      <c r="AO47" s="705"/>
      <c r="AP47" s="705"/>
      <c r="AQ47" s="705"/>
      <c r="AR47" s="705"/>
      <c r="AS47" s="705"/>
      <c r="AT47" s="706"/>
    </row>
    <row r="48" spans="1:46" s="692" customFormat="1" ht="11.25" customHeight="1">
      <c r="A48" s="2556"/>
      <c r="B48" s="2613"/>
      <c r="C48" s="2613"/>
      <c r="D48" s="2613"/>
      <c r="E48" s="2613"/>
      <c r="F48" s="2613"/>
      <c r="G48" s="2613"/>
      <c r="H48" s="2613"/>
      <c r="I48" s="2615"/>
      <c r="J48" s="2664"/>
      <c r="K48" s="2664"/>
      <c r="L48" s="2664"/>
      <c r="M48" s="2664"/>
      <c r="N48" s="2664"/>
      <c r="O48" s="2664"/>
      <c r="P48" s="2664"/>
      <c r="Q48" s="2664"/>
      <c r="R48" s="2664"/>
      <c r="S48" s="2664"/>
      <c r="T48" s="2664"/>
      <c r="U48" s="2664"/>
      <c r="V48" s="2664"/>
      <c r="W48" s="2664"/>
      <c r="X48" s="2664"/>
      <c r="Y48" s="2664"/>
      <c r="Z48" s="2664"/>
      <c r="AA48" s="2664"/>
      <c r="AB48" s="2664"/>
      <c r="AC48" s="2664"/>
      <c r="AD48" s="2664"/>
      <c r="AE48" s="2664"/>
      <c r="AF48" s="2664"/>
      <c r="AG48" s="2562" t="s">
        <v>87</v>
      </c>
      <c r="AH48" s="2562"/>
      <c r="AI48" s="2562"/>
      <c r="AJ48" s="2641">
        <f>'①入会申込書（全日・保証）'!AG48</f>
        <v>0</v>
      </c>
      <c r="AK48" s="2642"/>
      <c r="AL48" s="2642"/>
      <c r="AM48" s="2562" t="s">
        <v>5225</v>
      </c>
      <c r="AN48" s="2641">
        <f>'①入会申込書（全日・保証）'!AM48</f>
        <v>0</v>
      </c>
      <c r="AO48" s="2642"/>
      <c r="AP48" s="2642"/>
      <c r="AQ48" s="2562" t="s">
        <v>5226</v>
      </c>
      <c r="AR48" s="2641">
        <f>'①入会申込書（全日・保証）'!AS48</f>
        <v>0</v>
      </c>
      <c r="AS48" s="2642"/>
      <c r="AT48" s="2643"/>
    </row>
    <row r="49" spans="1:46" s="692" customFormat="1" ht="7.5" customHeight="1">
      <c r="A49" s="2649"/>
      <c r="B49" s="2614"/>
      <c r="C49" s="2614"/>
      <c r="D49" s="2614"/>
      <c r="E49" s="2614"/>
      <c r="F49" s="2614"/>
      <c r="G49" s="2614"/>
      <c r="H49" s="2614"/>
      <c r="I49" s="2566"/>
      <c r="J49" s="2664"/>
      <c r="K49" s="2664"/>
      <c r="L49" s="2664"/>
      <c r="M49" s="2664"/>
      <c r="N49" s="2664"/>
      <c r="O49" s="2664"/>
      <c r="P49" s="2664"/>
      <c r="Q49" s="2664"/>
      <c r="R49" s="2664"/>
      <c r="S49" s="2664"/>
      <c r="T49" s="2664"/>
      <c r="U49" s="2664"/>
      <c r="V49" s="2664"/>
      <c r="W49" s="2664"/>
      <c r="X49" s="2664"/>
      <c r="Y49" s="2664"/>
      <c r="Z49" s="2664"/>
      <c r="AA49" s="2664"/>
      <c r="AB49" s="2664"/>
      <c r="AC49" s="2664"/>
      <c r="AD49" s="2664"/>
      <c r="AE49" s="2664"/>
      <c r="AF49" s="2664"/>
      <c r="AG49" s="2554"/>
      <c r="AH49" s="2554"/>
      <c r="AI49" s="2554"/>
      <c r="AJ49" s="2658"/>
      <c r="AK49" s="2658"/>
      <c r="AL49" s="2658"/>
      <c r="AM49" s="2554"/>
      <c r="AN49" s="2658"/>
      <c r="AO49" s="2658"/>
      <c r="AP49" s="2658"/>
      <c r="AQ49" s="2554"/>
      <c r="AR49" s="2658"/>
      <c r="AS49" s="2658"/>
      <c r="AT49" s="2659"/>
    </row>
    <row r="50" spans="1:46" s="692" customFormat="1" ht="11.25" customHeight="1">
      <c r="A50" s="2605"/>
      <c r="B50" s="2677" t="s">
        <v>5660</v>
      </c>
      <c r="C50" s="2677"/>
      <c r="D50" s="2677"/>
      <c r="E50" s="2677"/>
      <c r="F50" s="2677"/>
      <c r="G50" s="2677"/>
      <c r="H50" s="2677"/>
      <c r="I50" s="2565"/>
      <c r="J50" s="2667" t="s">
        <v>5661</v>
      </c>
      <c r="K50" s="2668"/>
      <c r="L50" s="2668"/>
      <c r="M50" s="2668"/>
      <c r="N50" s="2635">
        <f>'①入会申込書（全日・保証）'!AE54</f>
        <v>0</v>
      </c>
      <c r="O50" s="2625"/>
      <c r="P50" s="2625"/>
      <c r="Q50" s="2625">
        <f>'①入会申込書（全日・保証）'!AI54</f>
        <v>0</v>
      </c>
      <c r="R50" s="2625"/>
      <c r="S50" s="2564" t="s">
        <v>61</v>
      </c>
      <c r="T50" s="2564"/>
      <c r="U50" s="2625">
        <f>'①入会申込書（全日・保証）'!AN54</f>
        <v>0</v>
      </c>
      <c r="V50" s="2625"/>
      <c r="W50" s="2564" t="s">
        <v>64</v>
      </c>
      <c r="X50" s="2564"/>
      <c r="Y50" s="2625">
        <f>'①入会申込書（全日・保証）'!AU54</f>
        <v>0</v>
      </c>
      <c r="Z50" s="2625"/>
      <c r="AA50" s="2564" t="s">
        <v>148</v>
      </c>
      <c r="AB50" s="2565"/>
      <c r="AC50" s="2685" t="s">
        <v>5662</v>
      </c>
      <c r="AD50" s="2686"/>
      <c r="AE50" s="2687"/>
      <c r="AF50" s="2635">
        <f>'①入会申込書（全日・保証）'!AE56</f>
        <v>0</v>
      </c>
      <c r="AG50" s="2625"/>
      <c r="AH50" s="2625"/>
      <c r="AI50" s="2625">
        <f>'①入会申込書（全日・保証）'!AI56</f>
        <v>0</v>
      </c>
      <c r="AJ50" s="2625"/>
      <c r="AK50" s="2564" t="s">
        <v>61</v>
      </c>
      <c r="AL50" s="2564"/>
      <c r="AM50" s="2625">
        <f>'①入会申込書（全日・保証）'!AN56</f>
        <v>0</v>
      </c>
      <c r="AN50" s="2625"/>
      <c r="AO50" s="2564" t="s">
        <v>64</v>
      </c>
      <c r="AP50" s="2564"/>
      <c r="AQ50" s="2625">
        <f>'①入会申込書（全日・保証）'!AU56</f>
        <v>0</v>
      </c>
      <c r="AR50" s="2625"/>
      <c r="AS50" s="2564" t="s">
        <v>148</v>
      </c>
      <c r="AT50" s="2565"/>
    </row>
    <row r="51" spans="1:46" s="692" customFormat="1" ht="11.25" customHeight="1">
      <c r="A51" s="2606"/>
      <c r="B51" s="2613"/>
      <c r="C51" s="2613"/>
      <c r="D51" s="2613"/>
      <c r="E51" s="2613"/>
      <c r="F51" s="2613"/>
      <c r="G51" s="2613"/>
      <c r="H51" s="2613"/>
      <c r="I51" s="2615"/>
      <c r="J51" s="2669"/>
      <c r="K51" s="2670"/>
      <c r="L51" s="2670"/>
      <c r="M51" s="2670"/>
      <c r="N51" s="2636"/>
      <c r="O51" s="2637"/>
      <c r="P51" s="2637"/>
      <c r="Q51" s="2637"/>
      <c r="R51" s="2637"/>
      <c r="S51" s="2562"/>
      <c r="T51" s="2562"/>
      <c r="U51" s="2637"/>
      <c r="V51" s="2637"/>
      <c r="W51" s="2562"/>
      <c r="X51" s="2562"/>
      <c r="Y51" s="2637"/>
      <c r="Z51" s="2637"/>
      <c r="AA51" s="2562"/>
      <c r="AB51" s="2615"/>
      <c r="AC51" s="2688"/>
      <c r="AD51" s="2689"/>
      <c r="AE51" s="2690"/>
      <c r="AF51" s="2636"/>
      <c r="AG51" s="2637"/>
      <c r="AH51" s="2637"/>
      <c r="AI51" s="2637"/>
      <c r="AJ51" s="2637"/>
      <c r="AK51" s="2562"/>
      <c r="AL51" s="2562"/>
      <c r="AM51" s="2637"/>
      <c r="AN51" s="2637"/>
      <c r="AO51" s="2562"/>
      <c r="AP51" s="2562"/>
      <c r="AQ51" s="2637"/>
      <c r="AR51" s="2637"/>
      <c r="AS51" s="2562"/>
      <c r="AT51" s="2615"/>
    </row>
    <row r="52" spans="1:46" s="692" customFormat="1" ht="11.25" customHeight="1">
      <c r="A52" s="2606"/>
      <c r="B52" s="2613"/>
      <c r="C52" s="2613"/>
      <c r="D52" s="2613"/>
      <c r="E52" s="2613"/>
      <c r="F52" s="2613"/>
      <c r="G52" s="2613"/>
      <c r="H52" s="2613"/>
      <c r="I52" s="2615"/>
      <c r="J52" s="2671" t="s">
        <v>5663</v>
      </c>
      <c r="K52" s="2672"/>
      <c r="L52" s="2672"/>
      <c r="M52" s="2672"/>
      <c r="N52" s="2636"/>
      <c r="O52" s="2637"/>
      <c r="P52" s="2637"/>
      <c r="Q52" s="2637"/>
      <c r="R52" s="2637"/>
      <c r="S52" s="2562"/>
      <c r="T52" s="2562"/>
      <c r="U52" s="2637"/>
      <c r="V52" s="2637"/>
      <c r="W52" s="2562"/>
      <c r="X52" s="2562"/>
      <c r="Y52" s="2637"/>
      <c r="Z52" s="2637"/>
      <c r="AA52" s="2562"/>
      <c r="AB52" s="2615"/>
      <c r="AC52" s="2671" t="s">
        <v>5664</v>
      </c>
      <c r="AD52" s="2672"/>
      <c r="AE52" s="2675"/>
      <c r="AF52" s="2636"/>
      <c r="AG52" s="2637"/>
      <c r="AH52" s="2637"/>
      <c r="AI52" s="2637"/>
      <c r="AJ52" s="2637"/>
      <c r="AK52" s="2562"/>
      <c r="AL52" s="2562"/>
      <c r="AM52" s="2637"/>
      <c r="AN52" s="2637"/>
      <c r="AO52" s="2562"/>
      <c r="AP52" s="2562"/>
      <c r="AQ52" s="2637"/>
      <c r="AR52" s="2637"/>
      <c r="AS52" s="2562"/>
      <c r="AT52" s="2615"/>
    </row>
    <row r="53" spans="1:46" s="692" customFormat="1" ht="11.25" customHeight="1">
      <c r="A53" s="2607"/>
      <c r="B53" s="2614"/>
      <c r="C53" s="2614"/>
      <c r="D53" s="2614"/>
      <c r="E53" s="2614"/>
      <c r="F53" s="2614"/>
      <c r="G53" s="2614"/>
      <c r="H53" s="2614"/>
      <c r="I53" s="2566"/>
      <c r="J53" s="2673"/>
      <c r="K53" s="2674"/>
      <c r="L53" s="2674"/>
      <c r="M53" s="2674"/>
      <c r="N53" s="2645"/>
      <c r="O53" s="2646"/>
      <c r="P53" s="2646"/>
      <c r="Q53" s="2646"/>
      <c r="R53" s="2646"/>
      <c r="S53" s="2554"/>
      <c r="T53" s="2554"/>
      <c r="U53" s="2646"/>
      <c r="V53" s="2646"/>
      <c r="W53" s="2554"/>
      <c r="X53" s="2554"/>
      <c r="Y53" s="2646"/>
      <c r="Z53" s="2646"/>
      <c r="AA53" s="2554"/>
      <c r="AB53" s="2566"/>
      <c r="AC53" s="2673"/>
      <c r="AD53" s="2674"/>
      <c r="AE53" s="2676"/>
      <c r="AF53" s="2645"/>
      <c r="AG53" s="2646"/>
      <c r="AH53" s="2646"/>
      <c r="AI53" s="2646"/>
      <c r="AJ53" s="2646"/>
      <c r="AK53" s="2554"/>
      <c r="AL53" s="2554"/>
      <c r="AM53" s="2646"/>
      <c r="AN53" s="2646"/>
      <c r="AO53" s="2554"/>
      <c r="AP53" s="2554"/>
      <c r="AQ53" s="2646"/>
      <c r="AR53" s="2646"/>
      <c r="AS53" s="2554"/>
      <c r="AT53" s="2566"/>
    </row>
    <row r="54" spans="1:46" s="692" customFormat="1" ht="11.25" customHeight="1">
      <c r="A54" s="2648"/>
      <c r="B54" s="2677" t="s">
        <v>5289</v>
      </c>
      <c r="C54" s="2677"/>
      <c r="D54" s="2677"/>
      <c r="E54" s="2677"/>
      <c r="F54" s="2677"/>
      <c r="G54" s="2677"/>
      <c r="H54" s="2677"/>
      <c r="I54" s="2565"/>
      <c r="J54" s="2678">
        <f>'①入会申込書（全日・保証）'!AC58</f>
        <v>0</v>
      </c>
      <c r="K54" s="2679"/>
      <c r="L54" s="2679"/>
      <c r="M54" s="2679"/>
      <c r="N54" s="2679"/>
      <c r="O54" s="2564" t="s">
        <v>150</v>
      </c>
      <c r="P54" s="2565"/>
      <c r="Q54" s="2648" t="s">
        <v>5665</v>
      </c>
      <c r="R54" s="2564"/>
      <c r="S54" s="2564"/>
      <c r="T54" s="2564"/>
      <c r="U54" s="2564"/>
      <c r="V54" s="2564"/>
      <c r="W54" s="2564"/>
      <c r="X54" s="2565"/>
      <c r="Y54" s="2681">
        <f>'①入会申込書（全日・保証）'!M58</f>
        <v>0</v>
      </c>
      <c r="Z54" s="2682"/>
      <c r="AA54" s="2682"/>
      <c r="AB54" s="2682"/>
      <c r="AC54" s="2682"/>
      <c r="AD54" s="2564" t="s">
        <v>5666</v>
      </c>
      <c r="AE54" s="2565"/>
      <c r="AF54" s="2549" t="s">
        <v>5278</v>
      </c>
      <c r="AG54" s="2549"/>
      <c r="AH54" s="2549"/>
      <c r="AI54" s="2549"/>
      <c r="AJ54" s="2550"/>
      <c r="AK54" s="2553" t="s">
        <v>5829</v>
      </c>
      <c r="AL54" s="2553"/>
      <c r="AM54" s="2553"/>
      <c r="AN54" s="2544" t="str">
        <f>★入力画面!L116</f>
        <v>□</v>
      </c>
      <c r="AO54" s="2545"/>
      <c r="AP54" s="2547" t="s">
        <v>5830</v>
      </c>
      <c r="AQ54" s="2547"/>
      <c r="AR54" s="2547"/>
      <c r="AS54" s="2544" t="str">
        <f>★入力画面!L117</f>
        <v>□</v>
      </c>
      <c r="AT54" s="2567"/>
    </row>
    <row r="55" spans="1:46" s="692" customFormat="1" ht="11.25" customHeight="1">
      <c r="A55" s="2649"/>
      <c r="B55" s="2614"/>
      <c r="C55" s="2614"/>
      <c r="D55" s="2614"/>
      <c r="E55" s="2614"/>
      <c r="F55" s="2614"/>
      <c r="G55" s="2614"/>
      <c r="H55" s="2614"/>
      <c r="I55" s="2566"/>
      <c r="J55" s="2680"/>
      <c r="K55" s="2658"/>
      <c r="L55" s="2658"/>
      <c r="M55" s="2658"/>
      <c r="N55" s="2658"/>
      <c r="O55" s="2554"/>
      <c r="P55" s="2566"/>
      <c r="Q55" s="2649"/>
      <c r="R55" s="2554"/>
      <c r="S55" s="2554"/>
      <c r="T55" s="2554"/>
      <c r="U55" s="2554"/>
      <c r="V55" s="2554"/>
      <c r="W55" s="2554"/>
      <c r="X55" s="2566"/>
      <c r="Y55" s="2683"/>
      <c r="Z55" s="2684"/>
      <c r="AA55" s="2684"/>
      <c r="AB55" s="2684"/>
      <c r="AC55" s="2684"/>
      <c r="AD55" s="2554"/>
      <c r="AE55" s="2566"/>
      <c r="AF55" s="2551"/>
      <c r="AG55" s="2551"/>
      <c r="AH55" s="2551"/>
      <c r="AI55" s="2551"/>
      <c r="AJ55" s="2552"/>
      <c r="AK55" s="2554"/>
      <c r="AL55" s="2554"/>
      <c r="AM55" s="2554"/>
      <c r="AN55" s="2546"/>
      <c r="AO55" s="2546"/>
      <c r="AP55" s="2548"/>
      <c r="AQ55" s="2548"/>
      <c r="AR55" s="2548"/>
      <c r="AS55" s="2546"/>
      <c r="AT55" s="2568"/>
    </row>
    <row r="56" spans="1:46" s="692" customFormat="1" ht="11.25" customHeight="1">
      <c r="A56" s="2605"/>
      <c r="B56" s="2677" t="s">
        <v>5667</v>
      </c>
      <c r="C56" s="2677"/>
      <c r="D56" s="2677"/>
      <c r="E56" s="2677"/>
      <c r="F56" s="2677"/>
      <c r="G56" s="2677"/>
      <c r="H56" s="2677"/>
      <c r="I56" s="2565"/>
      <c r="J56" s="2555" t="str">
        <f>★入力画面!L147</f>
        <v>□売買仲介</v>
      </c>
      <c r="K56" s="2553"/>
      <c r="L56" s="2553"/>
      <c r="M56" s="2553"/>
      <c r="N56" s="2553"/>
      <c r="O56" s="2553"/>
      <c r="P56" s="2553"/>
      <c r="Q56" s="2553"/>
      <c r="R56" s="2553"/>
      <c r="S56" s="2558" t="str">
        <f>★入力画面!O147</f>
        <v>□賃貸管理</v>
      </c>
      <c r="T56" s="2553"/>
      <c r="U56" s="2553"/>
      <c r="V56" s="2553"/>
      <c r="W56" s="2553"/>
      <c r="X56" s="2553"/>
      <c r="Y56" s="2553"/>
      <c r="Z56" s="2553"/>
      <c r="AA56" s="2553"/>
      <c r="AB56" s="2558" t="str">
        <f>★入力画面!R147</f>
        <v>□建築</v>
      </c>
      <c r="AC56" s="2553"/>
      <c r="AD56" s="2553"/>
      <c r="AE56" s="2553"/>
      <c r="AF56" s="2557"/>
      <c r="AG56" s="2557"/>
      <c r="AH56" s="2557"/>
      <c r="AI56" s="2559" t="str">
        <f>★入力画面!T147</f>
        <v>□開発</v>
      </c>
      <c r="AJ56" s="2557"/>
      <c r="AK56" s="2557"/>
      <c r="AL56" s="2557"/>
      <c r="AM56" s="2557"/>
      <c r="AN56" s="2557"/>
      <c r="AO56" s="2557"/>
      <c r="AP56" s="2557"/>
      <c r="AQ56" s="2557"/>
      <c r="AR56" s="2557"/>
      <c r="AS56" s="2557"/>
      <c r="AT56" s="2560"/>
    </row>
    <row r="57" spans="1:46" s="692" customFormat="1" ht="11.25" customHeight="1">
      <c r="A57" s="2606"/>
      <c r="B57" s="2613"/>
      <c r="C57" s="2613"/>
      <c r="D57" s="2613"/>
      <c r="E57" s="2613"/>
      <c r="F57" s="2613"/>
      <c r="G57" s="2613"/>
      <c r="H57" s="2613"/>
      <c r="I57" s="2615"/>
      <c r="J57" s="2556"/>
      <c r="K57" s="2557"/>
      <c r="L57" s="2557"/>
      <c r="M57" s="2557"/>
      <c r="N57" s="2557"/>
      <c r="O57" s="2557"/>
      <c r="P57" s="2557"/>
      <c r="Q57" s="2557"/>
      <c r="R57" s="2557"/>
      <c r="S57" s="2557"/>
      <c r="T57" s="2557"/>
      <c r="U57" s="2557"/>
      <c r="V57" s="2557"/>
      <c r="W57" s="2557"/>
      <c r="X57" s="2557"/>
      <c r="Y57" s="2557"/>
      <c r="Z57" s="2557"/>
      <c r="AA57" s="2557"/>
      <c r="AB57" s="2557"/>
      <c r="AC57" s="2557"/>
      <c r="AD57" s="2557"/>
      <c r="AE57" s="2557"/>
      <c r="AF57" s="2557"/>
      <c r="AG57" s="2557"/>
      <c r="AH57" s="2557"/>
      <c r="AI57" s="2557"/>
      <c r="AJ57" s="2557"/>
      <c r="AK57" s="2557"/>
      <c r="AL57" s="2557"/>
      <c r="AM57" s="2557"/>
      <c r="AN57" s="2557"/>
      <c r="AO57" s="2557"/>
      <c r="AP57" s="2557"/>
      <c r="AQ57" s="2557"/>
      <c r="AR57" s="2557"/>
      <c r="AS57" s="2557"/>
      <c r="AT57" s="2560"/>
    </row>
    <row r="58" spans="1:46" s="692" customFormat="1" ht="11.25" customHeight="1">
      <c r="A58" s="2606"/>
      <c r="B58" s="2613"/>
      <c r="C58" s="2613"/>
      <c r="D58" s="2613"/>
      <c r="E58" s="2613"/>
      <c r="F58" s="2613"/>
      <c r="G58" s="2613"/>
      <c r="H58" s="2613"/>
      <c r="I58" s="2615"/>
      <c r="J58" s="2561" t="str">
        <f>★入力画面!V147</f>
        <v>□総合</v>
      </c>
      <c r="K58" s="2562"/>
      <c r="L58" s="2562"/>
      <c r="M58" s="2562"/>
      <c r="N58" s="2562"/>
      <c r="O58" s="2562"/>
      <c r="P58" s="2562"/>
      <c r="Q58" s="2562"/>
      <c r="R58" s="2562"/>
      <c r="S58" s="2366"/>
      <c r="T58" s="2366"/>
      <c r="U58" s="2692"/>
      <c r="V58" s="2692"/>
      <c r="W58" s="2692"/>
      <c r="X58" s="2692"/>
      <c r="Y58" s="2692"/>
      <c r="Z58" s="2692"/>
      <c r="AA58" s="2692"/>
      <c r="AB58" s="2366"/>
      <c r="AC58" s="2366"/>
      <c r="AD58" s="2692"/>
      <c r="AE58" s="2692"/>
      <c r="AF58" s="2692"/>
      <c r="AG58" s="2692"/>
      <c r="AH58" s="2692"/>
      <c r="AI58" s="2562"/>
      <c r="AJ58" s="2562"/>
      <c r="AK58" s="2562"/>
      <c r="AL58" s="2562"/>
      <c r="AM58" s="2562"/>
      <c r="AN58" s="2562"/>
      <c r="AO58" s="2562"/>
      <c r="AP58" s="2562"/>
      <c r="AQ58" s="2562"/>
      <c r="AR58" s="2562"/>
      <c r="AS58" s="2562"/>
      <c r="AT58" s="2615"/>
    </row>
    <row r="59" spans="1:46" s="692" customFormat="1" ht="11.25" customHeight="1">
      <c r="A59" s="2607"/>
      <c r="B59" s="2614"/>
      <c r="C59" s="2614"/>
      <c r="D59" s="2614"/>
      <c r="E59" s="2614"/>
      <c r="F59" s="2614"/>
      <c r="G59" s="2614"/>
      <c r="H59" s="2614"/>
      <c r="I59" s="2566"/>
      <c r="J59" s="2563"/>
      <c r="K59" s="2563"/>
      <c r="L59" s="2563"/>
      <c r="M59" s="2563"/>
      <c r="N59" s="2563"/>
      <c r="O59" s="2563"/>
      <c r="P59" s="2563"/>
      <c r="Q59" s="2563"/>
      <c r="R59" s="2563"/>
      <c r="S59" s="2691"/>
      <c r="T59" s="2691"/>
      <c r="U59" s="2693"/>
      <c r="V59" s="2693"/>
      <c r="W59" s="2693"/>
      <c r="X59" s="2693"/>
      <c r="Y59" s="2693"/>
      <c r="Z59" s="2693"/>
      <c r="AA59" s="2693"/>
      <c r="AB59" s="2691"/>
      <c r="AC59" s="2691"/>
      <c r="AD59" s="2693"/>
      <c r="AE59" s="2693"/>
      <c r="AF59" s="2693"/>
      <c r="AG59" s="2693"/>
      <c r="AH59" s="2693"/>
      <c r="AI59" s="2554"/>
      <c r="AJ59" s="2554"/>
      <c r="AK59" s="2554"/>
      <c r="AL59" s="2554"/>
      <c r="AM59" s="2554"/>
      <c r="AN59" s="2554"/>
      <c r="AO59" s="2554"/>
      <c r="AP59" s="2554"/>
      <c r="AQ59" s="2554"/>
      <c r="AR59" s="2554"/>
      <c r="AS59" s="2554"/>
      <c r="AT59" s="2566"/>
    </row>
    <row r="60" spans="1:46" s="692" customFormat="1" ht="11.25" customHeight="1">
      <c r="A60" s="2648"/>
      <c r="B60" s="2677" t="s">
        <v>74</v>
      </c>
      <c r="C60" s="2677"/>
      <c r="D60" s="2677"/>
      <c r="E60" s="2677"/>
      <c r="F60" s="2677"/>
      <c r="G60" s="2677"/>
      <c r="H60" s="2677"/>
      <c r="I60" s="2565"/>
      <c r="J60" s="2702" t="str">
        <f>'①入会申込書（全日・保証）'!M27</f>
        <v>大阪府知事</v>
      </c>
      <c r="K60" s="2703"/>
      <c r="L60" s="2703"/>
      <c r="M60" s="2703"/>
      <c r="N60" s="2703"/>
      <c r="O60" s="2706" t="str">
        <f>'①入会申込書（全日・保証）'!AI27</f>
        <v>( 1 )</v>
      </c>
      <c r="P60" s="2707"/>
      <c r="Q60" s="2707"/>
      <c r="R60" s="2707"/>
      <c r="S60" s="2705">
        <f>'①入会申込書（全日・保証）'!AP27</f>
        <v>0</v>
      </c>
      <c r="T60" s="2625"/>
      <c r="U60" s="2625"/>
      <c r="V60" s="2625"/>
      <c r="W60" s="2625"/>
      <c r="X60" s="2564" t="s">
        <v>7</v>
      </c>
      <c r="Y60" s="2564"/>
      <c r="Z60" s="2564" t="s">
        <v>151</v>
      </c>
      <c r="AA60" s="2564"/>
      <c r="AB60" s="2564"/>
      <c r="AC60" s="2564"/>
      <c r="AD60" s="2564"/>
      <c r="AE60" s="2564"/>
      <c r="AF60" s="2564" t="str">
        <f>'①入会申込書（全日・保証）'!M29</f>
        <v>令和</v>
      </c>
      <c r="AG60" s="2564"/>
      <c r="AH60" s="2564"/>
      <c r="AI60" s="2625">
        <f>'①入会申込書（全日・保証）'!R29</f>
        <v>0</v>
      </c>
      <c r="AJ60" s="2625"/>
      <c r="AK60" s="2564" t="s">
        <v>61</v>
      </c>
      <c r="AL60" s="2564"/>
      <c r="AM60" s="2625">
        <f>'①入会申込書（全日・保証）'!W29</f>
        <v>0</v>
      </c>
      <c r="AN60" s="2625"/>
      <c r="AO60" s="2564" t="s">
        <v>63</v>
      </c>
      <c r="AP60" s="2564"/>
      <c r="AQ60" s="2625">
        <f>'①入会申込書（全日・保証）'!AB29</f>
        <v>0</v>
      </c>
      <c r="AR60" s="2625"/>
      <c r="AS60" s="2564" t="s">
        <v>148</v>
      </c>
      <c r="AT60" s="2565"/>
    </row>
    <row r="61" spans="1:46" s="692" customFormat="1" ht="11.25" customHeight="1">
      <c r="A61" s="2556"/>
      <c r="B61" s="2613"/>
      <c r="C61" s="2613"/>
      <c r="D61" s="2613"/>
      <c r="E61" s="2613"/>
      <c r="F61" s="2613"/>
      <c r="G61" s="2613"/>
      <c r="H61" s="2613"/>
      <c r="I61" s="2615"/>
      <c r="J61" s="2704"/>
      <c r="K61" s="2642"/>
      <c r="L61" s="2642"/>
      <c r="M61" s="2642"/>
      <c r="N61" s="2642"/>
      <c r="O61" s="2708"/>
      <c r="P61" s="2708"/>
      <c r="Q61" s="2708"/>
      <c r="R61" s="2708"/>
      <c r="S61" s="2637"/>
      <c r="T61" s="2637"/>
      <c r="U61" s="2637"/>
      <c r="V61" s="2637"/>
      <c r="W61" s="2637"/>
      <c r="X61" s="2562"/>
      <c r="Y61" s="2562"/>
      <c r="Z61" s="2562"/>
      <c r="AA61" s="2562"/>
      <c r="AB61" s="2562"/>
      <c r="AC61" s="2562"/>
      <c r="AD61" s="2562"/>
      <c r="AE61" s="2562"/>
      <c r="AF61" s="2562"/>
      <c r="AG61" s="2562"/>
      <c r="AH61" s="2562"/>
      <c r="AI61" s="2637"/>
      <c r="AJ61" s="2637"/>
      <c r="AK61" s="2562"/>
      <c r="AL61" s="2562"/>
      <c r="AM61" s="2637"/>
      <c r="AN61" s="2637"/>
      <c r="AO61" s="2562"/>
      <c r="AP61" s="2562"/>
      <c r="AQ61" s="2637"/>
      <c r="AR61" s="2637"/>
      <c r="AS61" s="2562"/>
      <c r="AT61" s="2615"/>
    </row>
    <row r="62" spans="1:46" s="692" customFormat="1" ht="4.5" customHeight="1">
      <c r="A62" s="707"/>
      <c r="B62" s="2694" t="s">
        <v>5668</v>
      </c>
      <c r="C62" s="2694"/>
      <c r="D62" s="2694"/>
      <c r="E62" s="2694"/>
      <c r="F62" s="2694"/>
      <c r="G62" s="2694"/>
      <c r="H62" s="2694"/>
      <c r="I62" s="708"/>
      <c r="J62" s="709"/>
      <c r="K62" s="710"/>
      <c r="L62" s="710"/>
      <c r="M62" s="710"/>
      <c r="N62" s="710"/>
      <c r="O62" s="711"/>
      <c r="P62" s="710"/>
      <c r="Q62" s="710"/>
      <c r="R62" s="711"/>
      <c r="S62" s="712"/>
      <c r="T62" s="712"/>
      <c r="U62" s="712"/>
      <c r="V62" s="712"/>
      <c r="W62" s="712"/>
      <c r="X62" s="711"/>
      <c r="Y62" s="711"/>
      <c r="Z62" s="711"/>
      <c r="AA62" s="711"/>
      <c r="AB62" s="711"/>
      <c r="AC62" s="711"/>
      <c r="AD62" s="711"/>
      <c r="AE62" s="711"/>
      <c r="AF62" s="711"/>
      <c r="AG62" s="711"/>
      <c r="AH62" s="711"/>
      <c r="AI62" s="710"/>
      <c r="AJ62" s="710"/>
      <c r="AK62" s="711"/>
      <c r="AL62" s="711"/>
      <c r="AM62" s="710"/>
      <c r="AN62" s="710"/>
      <c r="AO62" s="711"/>
      <c r="AP62" s="711"/>
      <c r="AQ62" s="710"/>
      <c r="AR62" s="710"/>
      <c r="AS62" s="711"/>
      <c r="AT62" s="713"/>
    </row>
    <row r="63" spans="1:46" s="692" customFormat="1" ht="11.25" customHeight="1">
      <c r="A63" s="714"/>
      <c r="B63" s="2695"/>
      <c r="C63" s="2695"/>
      <c r="D63" s="2695"/>
      <c r="E63" s="2695"/>
      <c r="F63" s="2695"/>
      <c r="G63" s="2695"/>
      <c r="H63" s="2695"/>
      <c r="I63" s="715"/>
      <c r="J63" s="716" t="s">
        <v>5669</v>
      </c>
      <c r="K63" s="2696" t="s">
        <v>5670</v>
      </c>
      <c r="L63" s="2696"/>
      <c r="M63" s="2696"/>
      <c r="N63" s="2696"/>
      <c r="O63" s="2696"/>
      <c r="P63" s="2696"/>
      <c r="Q63" s="2696"/>
      <c r="R63" s="2696"/>
      <c r="S63" s="2696"/>
      <c r="T63" s="2696"/>
      <c r="U63" s="2696"/>
      <c r="V63" s="2696"/>
      <c r="W63" s="2696"/>
      <c r="X63" s="2696"/>
      <c r="Y63" s="2696"/>
      <c r="Z63" s="2696"/>
      <c r="AA63" s="2696"/>
      <c r="AB63" s="2696"/>
      <c r="AC63" s="2696"/>
      <c r="AD63" s="2696"/>
      <c r="AE63" s="2696"/>
      <c r="AF63" s="2696"/>
      <c r="AG63" s="2696"/>
      <c r="AH63" s="2696"/>
      <c r="AI63" s="2696"/>
      <c r="AJ63" s="2696"/>
      <c r="AK63" s="2696"/>
      <c r="AL63" s="691"/>
      <c r="AM63" s="2697" t="str">
        <f>★入力画面!AK148</f>
        <v>☑はい</v>
      </c>
      <c r="AN63" s="2698"/>
      <c r="AO63" s="2698"/>
      <c r="AP63" s="2698"/>
      <c r="AQ63" s="2698"/>
      <c r="AR63" s="2698"/>
      <c r="AS63" s="2698"/>
      <c r="AT63" s="717"/>
    </row>
    <row r="64" spans="1:46" s="692" customFormat="1" ht="11.25" customHeight="1">
      <c r="A64" s="714"/>
      <c r="B64" s="2695" t="s">
        <v>5671</v>
      </c>
      <c r="C64" s="2695"/>
      <c r="D64" s="2695"/>
      <c r="E64" s="2695"/>
      <c r="F64" s="2695"/>
      <c r="G64" s="2695"/>
      <c r="H64" s="2695"/>
      <c r="I64" s="715"/>
      <c r="J64" s="716"/>
      <c r="K64" s="2696"/>
      <c r="L64" s="2696"/>
      <c r="M64" s="2696"/>
      <c r="N64" s="2696"/>
      <c r="O64" s="2696"/>
      <c r="P64" s="2696"/>
      <c r="Q64" s="2696"/>
      <c r="R64" s="2696"/>
      <c r="S64" s="2696"/>
      <c r="T64" s="2696"/>
      <c r="U64" s="2696"/>
      <c r="V64" s="2696"/>
      <c r="W64" s="2696"/>
      <c r="X64" s="2696"/>
      <c r="Y64" s="2696"/>
      <c r="Z64" s="2696"/>
      <c r="AA64" s="2696"/>
      <c r="AB64" s="2696"/>
      <c r="AC64" s="2696"/>
      <c r="AD64" s="2696"/>
      <c r="AE64" s="2696"/>
      <c r="AF64" s="2696"/>
      <c r="AG64" s="2696"/>
      <c r="AH64" s="2696"/>
      <c r="AI64" s="2696"/>
      <c r="AJ64" s="2696"/>
      <c r="AK64" s="2696"/>
      <c r="AL64" s="718"/>
      <c r="AM64" s="2698"/>
      <c r="AN64" s="2698"/>
      <c r="AO64" s="2698"/>
      <c r="AP64" s="2698"/>
      <c r="AQ64" s="2698"/>
      <c r="AR64" s="2698"/>
      <c r="AS64" s="2698"/>
      <c r="AT64" s="717"/>
    </row>
    <row r="65" spans="1:46" s="692" customFormat="1" ht="3.75" customHeight="1">
      <c r="A65" s="714"/>
      <c r="B65" s="2695"/>
      <c r="C65" s="2695"/>
      <c r="D65" s="2695"/>
      <c r="E65" s="2695"/>
      <c r="F65" s="2695"/>
      <c r="G65" s="2695"/>
      <c r="H65" s="2695"/>
      <c r="I65" s="715"/>
      <c r="J65" s="716"/>
      <c r="K65" s="691"/>
      <c r="L65" s="500"/>
      <c r="M65" s="719"/>
      <c r="N65" s="719"/>
      <c r="O65" s="718"/>
      <c r="P65" s="719"/>
      <c r="Q65" s="719"/>
      <c r="R65" s="718"/>
      <c r="S65" s="720"/>
      <c r="T65" s="720"/>
      <c r="U65" s="720"/>
      <c r="V65" s="720"/>
      <c r="W65" s="720"/>
      <c r="X65" s="718"/>
      <c r="Y65" s="718"/>
      <c r="Z65" s="718"/>
      <c r="AA65" s="718"/>
      <c r="AB65" s="718"/>
      <c r="AC65" s="718"/>
      <c r="AD65" s="718"/>
      <c r="AF65" s="718"/>
      <c r="AG65" s="718"/>
      <c r="AH65" s="718"/>
      <c r="AI65" s="719"/>
      <c r="AJ65" s="719"/>
      <c r="AK65" s="718"/>
      <c r="AL65" s="718"/>
      <c r="AM65" s="719"/>
      <c r="AN65" s="719"/>
      <c r="AO65" s="719"/>
      <c r="AP65" s="719"/>
      <c r="AQ65" s="719"/>
      <c r="AR65" s="719"/>
      <c r="AS65" s="719"/>
      <c r="AT65" s="717"/>
    </row>
    <row r="66" spans="1:46" s="692" customFormat="1" ht="12" customHeight="1">
      <c r="A66" s="714"/>
      <c r="B66" s="2695"/>
      <c r="C66" s="2695"/>
      <c r="D66" s="2695"/>
      <c r="E66" s="2695"/>
      <c r="F66" s="2695"/>
      <c r="G66" s="2695"/>
      <c r="H66" s="2695"/>
      <c r="I66" s="715"/>
      <c r="J66" s="716" t="s">
        <v>5672</v>
      </c>
      <c r="K66" s="2696" t="s">
        <v>5673</v>
      </c>
      <c r="L66" s="2696"/>
      <c r="M66" s="2696"/>
      <c r="N66" s="2696"/>
      <c r="O66" s="2696"/>
      <c r="P66" s="2696"/>
      <c r="Q66" s="2696"/>
      <c r="R66" s="2696"/>
      <c r="S66" s="2696"/>
      <c r="T66" s="2696"/>
      <c r="U66" s="2696"/>
      <c r="V66" s="2696"/>
      <c r="W66" s="2696"/>
      <c r="X66" s="2696"/>
      <c r="Y66" s="2696"/>
      <c r="Z66" s="2696"/>
      <c r="AA66" s="2696"/>
      <c r="AB66" s="2696"/>
      <c r="AC66" s="2696"/>
      <c r="AD66" s="2696"/>
      <c r="AE66" s="2696"/>
      <c r="AF66" s="2696"/>
      <c r="AG66" s="2696"/>
      <c r="AH66" s="2696"/>
      <c r="AI66" s="2696"/>
      <c r="AJ66" s="2696"/>
      <c r="AK66" s="2696"/>
      <c r="AL66" s="718"/>
      <c r="AM66" s="2697" t="str">
        <f>★入力画面!AK149</f>
        <v>☑いいえ</v>
      </c>
      <c r="AN66" s="2698"/>
      <c r="AO66" s="2698"/>
      <c r="AP66" s="2698"/>
      <c r="AQ66" s="2698"/>
      <c r="AR66" s="2698"/>
      <c r="AS66" s="2698"/>
      <c r="AT66" s="717"/>
    </row>
    <row r="67" spans="1:46" s="692" customFormat="1" ht="10.5" customHeight="1">
      <c r="A67" s="2699" t="s">
        <v>5674</v>
      </c>
      <c r="B67" s="2695"/>
      <c r="C67" s="2695"/>
      <c r="D67" s="2695"/>
      <c r="E67" s="2695"/>
      <c r="F67" s="2695"/>
      <c r="G67" s="2695"/>
      <c r="H67" s="2695"/>
      <c r="I67" s="715"/>
      <c r="J67" s="721"/>
      <c r="K67" s="2696"/>
      <c r="L67" s="2696"/>
      <c r="M67" s="2696"/>
      <c r="N67" s="2696"/>
      <c r="O67" s="2696"/>
      <c r="P67" s="2696"/>
      <c r="Q67" s="2696"/>
      <c r="R67" s="2696"/>
      <c r="S67" s="2696"/>
      <c r="T67" s="2696"/>
      <c r="U67" s="2696"/>
      <c r="V67" s="2696"/>
      <c r="W67" s="2696"/>
      <c r="X67" s="2696"/>
      <c r="Y67" s="2696"/>
      <c r="Z67" s="2696"/>
      <c r="AA67" s="2696"/>
      <c r="AB67" s="2696"/>
      <c r="AC67" s="2696"/>
      <c r="AD67" s="2696"/>
      <c r="AE67" s="2696"/>
      <c r="AF67" s="2696"/>
      <c r="AG67" s="2696"/>
      <c r="AH67" s="2696"/>
      <c r="AI67" s="2696"/>
      <c r="AJ67" s="2696"/>
      <c r="AK67" s="2696"/>
      <c r="AL67" s="718"/>
      <c r="AM67" s="2698"/>
      <c r="AN67" s="2698"/>
      <c r="AO67" s="2698"/>
      <c r="AP67" s="2698"/>
      <c r="AQ67" s="2698"/>
      <c r="AR67" s="2698"/>
      <c r="AS67" s="2698"/>
      <c r="AT67" s="717"/>
    </row>
    <row r="68" spans="1:46" s="692" customFormat="1" ht="3.75" customHeight="1">
      <c r="A68" s="2700"/>
      <c r="B68" s="2701"/>
      <c r="C68" s="2701"/>
      <c r="D68" s="2701"/>
      <c r="E68" s="2701"/>
      <c r="F68" s="2701"/>
      <c r="G68" s="2701"/>
      <c r="H68" s="2701"/>
      <c r="I68" s="722"/>
      <c r="J68" s="723"/>
      <c r="K68" s="500"/>
      <c r="L68" s="500"/>
      <c r="M68" s="719"/>
      <c r="N68" s="719"/>
      <c r="O68" s="718"/>
      <c r="P68" s="719"/>
      <c r="Q68" s="719"/>
      <c r="R68" s="718"/>
      <c r="S68" s="720"/>
      <c r="T68" s="720"/>
      <c r="U68" s="720"/>
      <c r="V68" s="720"/>
      <c r="W68" s="720"/>
      <c r="X68" s="718"/>
      <c r="Y68" s="718"/>
      <c r="Z68" s="718"/>
      <c r="AA68" s="718"/>
      <c r="AB68" s="718"/>
      <c r="AC68" s="718"/>
      <c r="AD68" s="718"/>
      <c r="AE68" s="718"/>
      <c r="AF68" s="718"/>
      <c r="AG68" s="718"/>
      <c r="AH68" s="718"/>
      <c r="AI68" s="719"/>
      <c r="AJ68" s="719"/>
      <c r="AK68" s="718"/>
      <c r="AL68" s="718"/>
      <c r="AM68" s="719"/>
      <c r="AN68" s="719"/>
      <c r="AO68" s="718"/>
      <c r="AP68" s="718"/>
      <c r="AQ68" s="719"/>
      <c r="AR68" s="719"/>
      <c r="AS68" s="718"/>
      <c r="AT68" s="717"/>
    </row>
    <row r="69" spans="1:46" s="692" customFormat="1" ht="15.75" customHeight="1">
      <c r="A69" s="724"/>
      <c r="B69" s="2714" t="s">
        <v>5675</v>
      </c>
      <c r="C69" s="2714"/>
      <c r="D69" s="2714"/>
      <c r="E69" s="2714"/>
      <c r="F69" s="2714"/>
      <c r="G69" s="2714"/>
      <c r="H69" s="2714"/>
      <c r="I69" s="725"/>
      <c r="J69" s="2717" t="s">
        <v>5676</v>
      </c>
      <c r="K69" s="2718"/>
      <c r="L69" s="2718"/>
      <c r="M69" s="2718"/>
      <c r="N69" s="2718"/>
      <c r="O69" s="2718"/>
      <c r="P69" s="2718"/>
      <c r="Q69" s="2718"/>
      <c r="R69" s="2718"/>
      <c r="S69" s="2718"/>
      <c r="T69" s="2718"/>
      <c r="U69" s="2718"/>
      <c r="V69" s="2718"/>
      <c r="W69" s="2718"/>
      <c r="X69" s="2718"/>
      <c r="Y69" s="2718"/>
      <c r="Z69" s="2718"/>
      <c r="AA69" s="2718"/>
      <c r="AB69" s="2718"/>
      <c r="AC69" s="2718"/>
      <c r="AD69" s="2718"/>
      <c r="AE69" s="2718"/>
      <c r="AF69" s="2718"/>
      <c r="AG69" s="2718"/>
      <c r="AH69" s="2718"/>
      <c r="AI69" s="2718"/>
      <c r="AJ69" s="2718"/>
      <c r="AK69" s="2718"/>
      <c r="AL69" s="2718"/>
      <c r="AM69" s="2718"/>
      <c r="AN69" s="2718"/>
      <c r="AO69" s="2718"/>
      <c r="AP69" s="2718"/>
      <c r="AQ69" s="2718"/>
      <c r="AR69" s="2718"/>
      <c r="AS69" s="2718"/>
      <c r="AT69" s="2719"/>
    </row>
    <row r="70" spans="1:46" s="692" customFormat="1" ht="6" customHeight="1">
      <c r="A70" s="726"/>
      <c r="B70" s="2715"/>
      <c r="C70" s="2715"/>
      <c r="D70" s="2715"/>
      <c r="E70" s="2715"/>
      <c r="F70" s="2715"/>
      <c r="G70" s="2715"/>
      <c r="H70" s="2715"/>
      <c r="I70" s="727"/>
      <c r="J70" s="728"/>
      <c r="K70" s="729"/>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9"/>
      <c r="AQ70" s="729"/>
      <c r="AR70" s="729"/>
      <c r="AS70" s="729"/>
      <c r="AT70" s="730"/>
    </row>
    <row r="71" spans="1:46" s="692" customFormat="1" ht="21.75" customHeight="1">
      <c r="A71" s="726"/>
      <c r="B71" s="2715"/>
      <c r="C71" s="2715"/>
      <c r="D71" s="2715"/>
      <c r="E71" s="2715"/>
      <c r="F71" s="2715"/>
      <c r="G71" s="2715"/>
      <c r="H71" s="2715"/>
      <c r="I71" s="727"/>
      <c r="J71" s="728"/>
      <c r="K71" s="729"/>
      <c r="L71" s="729"/>
      <c r="M71" s="729"/>
      <c r="N71" s="729"/>
      <c r="O71" s="729"/>
      <c r="P71" s="729"/>
      <c r="Q71" s="729"/>
      <c r="R71" s="729"/>
      <c r="S71" s="729"/>
      <c r="T71" s="729"/>
      <c r="U71" s="729"/>
      <c r="V71" s="729"/>
      <c r="W71" s="729"/>
      <c r="X71" s="2720" t="s">
        <v>9</v>
      </c>
      <c r="Y71" s="2720"/>
      <c r="Z71" s="2720"/>
      <c r="AA71" s="2721">
        <f>'①入会申込書（全日・保証）'!M35</f>
        <v>0</v>
      </c>
      <c r="AB71" s="2721"/>
      <c r="AC71" s="2721"/>
      <c r="AD71" s="2721"/>
      <c r="AE71" s="2721"/>
      <c r="AF71" s="2721"/>
      <c r="AG71" s="2721"/>
      <c r="AH71" s="2721"/>
      <c r="AI71" s="2721"/>
      <c r="AJ71" s="2721"/>
      <c r="AK71" s="2721"/>
      <c r="AL71" s="2721"/>
      <c r="AM71" s="2721"/>
      <c r="AN71" s="2721"/>
      <c r="AO71" s="2721"/>
      <c r="AP71" s="2721"/>
      <c r="AQ71" s="2721"/>
      <c r="AR71" s="2721"/>
      <c r="AS71" s="2721"/>
      <c r="AT71" s="730"/>
    </row>
    <row r="72" spans="1:46" s="692" customFormat="1" ht="18.75" customHeight="1">
      <c r="A72" s="726"/>
      <c r="B72" s="2715"/>
      <c r="C72" s="2715"/>
      <c r="D72" s="2715"/>
      <c r="E72" s="2715"/>
      <c r="F72" s="2715"/>
      <c r="G72" s="2715"/>
      <c r="H72" s="2715"/>
      <c r="I72" s="727"/>
      <c r="J72" s="728"/>
      <c r="K72" s="729"/>
      <c r="L72" s="729"/>
      <c r="M72" s="729"/>
      <c r="N72" s="729"/>
      <c r="O72" s="729"/>
      <c r="P72" s="729"/>
      <c r="Q72" s="729"/>
      <c r="R72" s="729"/>
      <c r="S72" s="729"/>
      <c r="T72" s="729"/>
      <c r="U72" s="729"/>
      <c r="V72" s="729"/>
      <c r="W72" s="729"/>
      <c r="X72" s="2720" t="s">
        <v>3</v>
      </c>
      <c r="Y72" s="2720"/>
      <c r="Z72" s="2720"/>
      <c r="AA72" s="2721">
        <f>'①入会申込書（全日・保証）'!M47</f>
        <v>0</v>
      </c>
      <c r="AB72" s="2721"/>
      <c r="AC72" s="2721"/>
      <c r="AD72" s="2721"/>
      <c r="AE72" s="2721"/>
      <c r="AF72" s="2721"/>
      <c r="AG72" s="2721"/>
      <c r="AH72" s="2721"/>
      <c r="AI72" s="2721"/>
      <c r="AJ72" s="2721"/>
      <c r="AK72" s="2721"/>
      <c r="AL72" s="2721"/>
      <c r="AM72" s="2721"/>
      <c r="AN72" s="2721"/>
      <c r="AO72" s="2721"/>
      <c r="AP72" s="2721"/>
      <c r="AQ72" s="2721"/>
      <c r="AR72" s="2721"/>
      <c r="AS72" s="2721"/>
      <c r="AT72" s="730"/>
    </row>
    <row r="73" spans="1:46" s="692" customFormat="1" ht="5.25" customHeight="1">
      <c r="A73" s="731"/>
      <c r="B73" s="2716"/>
      <c r="C73" s="2716"/>
      <c r="D73" s="2716"/>
      <c r="E73" s="2716"/>
      <c r="F73" s="2716"/>
      <c r="G73" s="2716"/>
      <c r="H73" s="2716"/>
      <c r="I73" s="732"/>
      <c r="J73" s="733"/>
      <c r="K73" s="734"/>
      <c r="L73" s="734"/>
      <c r="M73" s="734"/>
      <c r="N73" s="734"/>
      <c r="O73" s="734"/>
      <c r="P73" s="734"/>
      <c r="Q73" s="734"/>
      <c r="R73" s="734"/>
      <c r="S73" s="734"/>
      <c r="T73" s="734"/>
      <c r="U73" s="734"/>
      <c r="V73" s="734"/>
      <c r="W73" s="734"/>
      <c r="X73" s="734"/>
      <c r="Y73" s="734"/>
      <c r="Z73" s="734"/>
      <c r="AA73" s="734"/>
      <c r="AB73" s="734"/>
      <c r="AC73" s="734"/>
      <c r="AD73" s="734"/>
      <c r="AE73" s="734"/>
      <c r="AF73" s="734"/>
      <c r="AG73" s="734"/>
      <c r="AH73" s="734"/>
      <c r="AI73" s="734"/>
      <c r="AJ73" s="734"/>
      <c r="AK73" s="734"/>
      <c r="AL73" s="734"/>
      <c r="AM73" s="734"/>
      <c r="AN73" s="734"/>
      <c r="AO73" s="734"/>
      <c r="AP73" s="734"/>
      <c r="AQ73" s="734"/>
      <c r="AR73" s="734"/>
      <c r="AS73" s="734"/>
      <c r="AT73" s="735"/>
    </row>
    <row r="74" spans="1:46" s="692" customFormat="1" ht="6" customHeight="1">
      <c r="A74" s="2562"/>
      <c r="B74" s="2562"/>
      <c r="C74" s="2562"/>
      <c r="D74" s="2562"/>
      <c r="E74" s="2562"/>
      <c r="F74" s="2562"/>
      <c r="G74" s="2562"/>
      <c r="H74" s="2562"/>
      <c r="I74" s="2562"/>
      <c r="J74" s="2562"/>
      <c r="K74" s="2562"/>
      <c r="L74" s="2562"/>
      <c r="M74" s="2562"/>
      <c r="N74" s="2562"/>
      <c r="O74" s="2562"/>
      <c r="P74" s="2562"/>
      <c r="Q74" s="2562"/>
      <c r="R74" s="2562"/>
      <c r="S74" s="2562"/>
      <c r="T74" s="2562"/>
      <c r="U74" s="2562"/>
      <c r="V74" s="2562"/>
      <c r="W74" s="2562"/>
      <c r="X74" s="2562"/>
      <c r="Y74" s="2562"/>
      <c r="Z74" s="2562"/>
      <c r="AA74" s="2562"/>
      <c r="AB74" s="2562"/>
      <c r="AC74" s="2562"/>
      <c r="AD74" s="2562"/>
      <c r="AE74" s="2562"/>
      <c r="AF74" s="2562"/>
      <c r="AG74" s="2562"/>
      <c r="AH74" s="2562"/>
      <c r="AI74" s="2562"/>
      <c r="AJ74" s="2562"/>
      <c r="AK74" s="2562"/>
      <c r="AL74" s="2562"/>
      <c r="AM74" s="2562"/>
      <c r="AN74" s="2562"/>
      <c r="AO74" s="2562"/>
      <c r="AP74" s="2562"/>
      <c r="AQ74" s="2562"/>
      <c r="AR74" s="2562"/>
      <c r="AS74" s="2562"/>
      <c r="AT74" s="2562"/>
    </row>
    <row r="75" spans="1:46" s="692" customFormat="1" ht="16.5" customHeight="1">
      <c r="B75" s="2709" t="s">
        <v>5677</v>
      </c>
      <c r="C75" s="2710"/>
      <c r="D75" s="2710"/>
      <c r="E75" s="2710"/>
      <c r="F75" s="2710"/>
      <c r="G75" s="2710"/>
      <c r="H75" s="2710"/>
      <c r="I75" s="2710"/>
      <c r="J75" s="2710"/>
      <c r="K75" s="2710"/>
      <c r="L75" s="2710"/>
      <c r="M75" s="2710"/>
      <c r="N75" s="2710"/>
      <c r="O75" s="2710"/>
      <c r="P75" s="2710"/>
      <c r="Q75" s="2710"/>
      <c r="R75" s="2710"/>
      <c r="S75" s="2710"/>
      <c r="T75" s="2710"/>
      <c r="U75" s="2710"/>
      <c r="V75" s="736"/>
      <c r="W75" s="736"/>
      <c r="X75" s="736"/>
      <c r="Y75" s="736"/>
      <c r="Z75" s="736"/>
      <c r="AA75" s="736"/>
      <c r="AB75" s="736"/>
      <c r="AC75" s="736"/>
      <c r="AD75" s="736"/>
      <c r="AE75" s="736"/>
      <c r="AF75" s="736"/>
      <c r="AG75" s="736"/>
      <c r="AH75" s="736"/>
      <c r="AI75" s="737"/>
      <c r="AJ75" s="737"/>
      <c r="AK75" s="737"/>
    </row>
    <row r="76" spans="1:46" s="692" customFormat="1" ht="10.5" customHeight="1">
      <c r="B76" s="2696" t="s">
        <v>5678</v>
      </c>
      <c r="C76" s="2696"/>
      <c r="D76" s="2696"/>
      <c r="E76" s="2696"/>
      <c r="F76" s="2696"/>
      <c r="G76" s="2696"/>
      <c r="H76" s="2696"/>
      <c r="I76" s="2696"/>
      <c r="J76" s="2696"/>
      <c r="K76" s="2696"/>
      <c r="L76" s="2696"/>
      <c r="M76" s="2696"/>
      <c r="N76" s="2696"/>
      <c r="O76" s="2696"/>
      <c r="P76" s="2696"/>
      <c r="Q76" s="2696"/>
      <c r="R76" s="2696"/>
      <c r="S76" s="2696"/>
      <c r="T76" s="2696"/>
      <c r="U76" s="2696"/>
      <c r="V76" s="2696"/>
      <c r="W76" s="2696"/>
      <c r="X76" s="2696"/>
      <c r="Y76" s="2696"/>
      <c r="Z76" s="2696"/>
      <c r="AA76" s="2696"/>
      <c r="AB76" s="2696"/>
      <c r="AC76" s="2696"/>
      <c r="AD76" s="2696"/>
      <c r="AE76" s="2696"/>
      <c r="AF76" s="2696"/>
      <c r="AG76" s="2696"/>
      <c r="AH76" s="2696"/>
      <c r="AI76" s="2696"/>
      <c r="AJ76" s="2696"/>
      <c r="AK76" s="2696"/>
      <c r="AM76" s="2711" t="s">
        <v>5679</v>
      </c>
      <c r="AN76" s="2712"/>
      <c r="AO76" s="2712"/>
      <c r="AP76" s="2713"/>
      <c r="AQ76" s="2711" t="s">
        <v>5680</v>
      </c>
      <c r="AR76" s="2712"/>
      <c r="AS76" s="2712"/>
      <c r="AT76" s="2713"/>
    </row>
    <row r="77" spans="1:46" s="692" customFormat="1" ht="29.25" customHeight="1">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c r="AH77" s="2696"/>
      <c r="AI77" s="2696"/>
      <c r="AJ77" s="2696"/>
      <c r="AK77" s="2696"/>
      <c r="AM77" s="738"/>
      <c r="AN77" s="739"/>
      <c r="AO77" s="739"/>
      <c r="AP77" s="740"/>
      <c r="AQ77" s="738"/>
      <c r="AR77" s="739"/>
      <c r="AS77" s="739"/>
      <c r="AT77" s="740"/>
    </row>
    <row r="78" spans="1:46" s="692" customFormat="1" ht="32.25" customHeight="1">
      <c r="B78" s="2696"/>
      <c r="C78" s="2696"/>
      <c r="D78" s="2696"/>
      <c r="E78" s="2696"/>
      <c r="F78" s="2696"/>
      <c r="G78" s="2696"/>
      <c r="H78" s="2696"/>
      <c r="I78" s="2696"/>
      <c r="J78" s="2696"/>
      <c r="K78" s="2696"/>
      <c r="L78" s="2696"/>
      <c r="M78" s="2696"/>
      <c r="N78" s="2696"/>
      <c r="O78" s="2696"/>
      <c r="P78" s="2696"/>
      <c r="Q78" s="2696"/>
      <c r="R78" s="2696"/>
      <c r="S78" s="2696"/>
      <c r="T78" s="2696"/>
      <c r="U78" s="2696"/>
      <c r="V78" s="2696"/>
      <c r="W78" s="2696"/>
      <c r="X78" s="2696"/>
      <c r="Y78" s="2696"/>
      <c r="Z78" s="2696"/>
      <c r="AA78" s="2696"/>
      <c r="AB78" s="2696"/>
      <c r="AC78" s="2696"/>
      <c r="AD78" s="2696"/>
      <c r="AE78" s="2696"/>
      <c r="AF78" s="2696"/>
      <c r="AG78" s="2696"/>
      <c r="AH78" s="2696"/>
      <c r="AI78" s="2696"/>
      <c r="AJ78" s="2696"/>
      <c r="AK78" s="2696"/>
      <c r="AM78" s="741"/>
      <c r="AN78" s="742"/>
      <c r="AO78" s="742"/>
      <c r="AP78" s="743"/>
      <c r="AQ78" s="741"/>
      <c r="AR78" s="742"/>
      <c r="AS78" s="742"/>
      <c r="AT78" s="743"/>
    </row>
  </sheetData>
  <sheetProtection algorithmName="SHA-512" hashValue="lfgAsugdfIkB29jPH44NgpyIc4Lpjcul+5uQ4il07yjrBAAGs2T9nSvH/oQULzBMgQJqtbUHNQsilc3XuMEXWg==" saltValue="OhocF1PVIUQUVzAGofczZQ==" spinCount="100000" sheet="1" objects="1" scenarios="1"/>
  <mergeCells count="172">
    <mergeCell ref="A74:AT74"/>
    <mergeCell ref="B75:U75"/>
    <mergeCell ref="B76:AK78"/>
    <mergeCell ref="AM76:AP76"/>
    <mergeCell ref="AQ76:AT76"/>
    <mergeCell ref="B69:H73"/>
    <mergeCell ref="J69:AT69"/>
    <mergeCell ref="X71:Z71"/>
    <mergeCell ref="AA71:AS71"/>
    <mergeCell ref="X72:Z72"/>
    <mergeCell ref="AA72:AS72"/>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S60:W61"/>
    <mergeCell ref="AO60:AP61"/>
    <mergeCell ref="O60:R61"/>
    <mergeCell ref="AQ60:AR61"/>
    <mergeCell ref="AS60:AT61"/>
    <mergeCell ref="A56:A59"/>
    <mergeCell ref="B56:H59"/>
    <mergeCell ref="I56:I59"/>
    <mergeCell ref="S58:T59"/>
    <mergeCell ref="U58:AA59"/>
    <mergeCell ref="AB58:AC59"/>
    <mergeCell ref="AD58:AH59"/>
    <mergeCell ref="AI58:AS59"/>
    <mergeCell ref="AT58:AT5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I50:I53"/>
    <mergeCell ref="J50:M51"/>
    <mergeCell ref="N50:P53"/>
    <mergeCell ref="Q50:R53"/>
    <mergeCell ref="AG48:AI49"/>
    <mergeCell ref="AJ48:AL49"/>
    <mergeCell ref="AM48:AM49"/>
    <mergeCell ref="AN48:AP49"/>
    <mergeCell ref="AQ48:AQ49"/>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11:AT18"/>
    <mergeCell ref="A19:AT20"/>
    <mergeCell ref="A21:AT21"/>
    <mergeCell ref="A22:AT23"/>
    <mergeCell ref="B24:AC25"/>
    <mergeCell ref="AG24:AH25"/>
    <mergeCell ref="AI24:AJ25"/>
    <mergeCell ref="AK24:AL25"/>
    <mergeCell ref="AM24:AN25"/>
    <mergeCell ref="AO24:AP25"/>
    <mergeCell ref="AQ24:AR25"/>
    <mergeCell ref="AS24:AT25"/>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 ref="AN54:AO55"/>
    <mergeCell ref="AP54:AR55"/>
    <mergeCell ref="AF54:AJ55"/>
    <mergeCell ref="AK54:AM55"/>
    <mergeCell ref="J56:R57"/>
    <mergeCell ref="S56:AA57"/>
    <mergeCell ref="AB56:AH57"/>
    <mergeCell ref="AI56:AT57"/>
    <mergeCell ref="J58:R59"/>
    <mergeCell ref="AD54:AE55"/>
    <mergeCell ref="AS54:AT55"/>
  </mergeCells>
  <phoneticPr fontId="55"/>
  <dataValidations disablePrompts="1" count="6">
    <dataValidation type="list" allowBlank="1" showInputMessage="1" showErrorMessage="1" sqref="AN65:AS65" xr:uid="{E258B38A-0E13-4F5F-8C3D-C5BEBF8EB016}">
      <formula1>"はい,いいえ"</formula1>
    </dataValidation>
    <dataValidation imeMode="halfAlpha" allowBlank="1" showInputMessage="1" showErrorMessage="1" sqref="AM24 AI24 AQ24" xr:uid="{430DFB76-9B5A-455C-9974-8406AAC12FC8}"/>
    <dataValidation type="list" allowBlank="1" showInputMessage="1" showErrorMessage="1" sqref="R4:AH6" xr:uid="{A1968E80-67FF-496B-8E85-F99F3A81F43B}">
      <formula1>"法人⇔個人,代表者変更（個人）.期限切再申請,その他組織変更"</formula1>
    </dataValidation>
    <dataValidation type="list" allowBlank="1" showInputMessage="1" showErrorMessage="1" sqref="R1:AH3" xr:uid="{D6615CE1-B4D7-4157-8056-7B3FBD0B3F62}">
      <formula1>"新規免許取得,他協会より加入,自社供託,転入"</formula1>
    </dataValidation>
    <dataValidation type="list" allowBlank="1" showInputMessage="1" showErrorMessage="1" sqref="K68:N68 L65:N65 J62:N62" xr:uid="{7CAAC903-4B35-4B13-BB52-953870E0B8F3}">
      <formula1>"知事,大臣"</formula1>
    </dataValidation>
    <dataValidation imeMode="fullKatakana" allowBlank="1" showInputMessage="1" showErrorMessage="1" sqref="J27:AT27 J33:AA33 J39:AT39 J45:AT45 J69" xr:uid="{C99FCE10-3367-415C-8DCE-CB08EE8F130A}"/>
  </dataValidations>
  <pageMargins left="0.47244094488188981" right="0.47244094488188981" top="0.59055118110236227" bottom="0.59055118110236227" header="0.31496062992125984" footer="0.31496062992125984"/>
  <pageSetup paperSize="9"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4D99-0992-4E7D-AB42-986F5E4CD731}">
  <dimension ref="A1:IV25"/>
  <sheetViews>
    <sheetView zoomScaleNormal="100" workbookViewId="0">
      <selection activeCell="C12" sqref="C12:I12"/>
    </sheetView>
  </sheetViews>
  <sheetFormatPr defaultRowHeight="10.5"/>
  <cols>
    <col min="1" max="1" width="17.625" style="646" customWidth="1"/>
    <col min="2" max="2" width="11.125" style="646" customWidth="1"/>
    <col min="3" max="3" width="10.875" style="646" bestFit="1" customWidth="1"/>
    <col min="4" max="4" width="9.375" style="646" customWidth="1"/>
    <col min="5" max="7" width="9" style="646"/>
    <col min="8" max="8" width="12.375" style="646" customWidth="1"/>
    <col min="9" max="9" width="11.125" style="646" customWidth="1"/>
    <col min="10" max="16384" width="9" style="646"/>
  </cols>
  <sheetData>
    <row r="1" spans="1:256">
      <c r="H1" s="2468">
        <v>44371</v>
      </c>
      <c r="I1" s="2469"/>
    </row>
    <row r="3" spans="1:256" ht="12">
      <c r="A3" s="2725" t="s">
        <v>5681</v>
      </c>
      <c r="B3" s="2725"/>
      <c r="C3" s="2725"/>
      <c r="D3" s="2725"/>
      <c r="E3" s="2725"/>
      <c r="F3" s="2725"/>
      <c r="G3" s="2725"/>
      <c r="H3" s="2725"/>
      <c r="I3" s="2725"/>
    </row>
    <row r="4" spans="1:256">
      <c r="A4" s="744"/>
      <c r="B4" s="744"/>
      <c r="C4" s="744"/>
      <c r="D4" s="744"/>
      <c r="E4" s="744"/>
      <c r="F4" s="744"/>
      <c r="G4" s="744"/>
      <c r="H4" s="744"/>
      <c r="I4" s="744"/>
    </row>
    <row r="5" spans="1:256">
      <c r="I5" s="745" t="s">
        <v>5682</v>
      </c>
    </row>
    <row r="6" spans="1:256">
      <c r="I6" s="745" t="s">
        <v>5683</v>
      </c>
    </row>
    <row r="7" spans="1:256">
      <c r="F7" s="646" t="s">
        <v>5684</v>
      </c>
    </row>
    <row r="8" spans="1:256" ht="26.25" customHeight="1">
      <c r="A8" s="2726" t="s">
        <v>5685</v>
      </c>
      <c r="B8" s="2726"/>
      <c r="C8" s="2726"/>
      <c r="D8" s="2726"/>
      <c r="E8" s="2726"/>
      <c r="F8" s="2726"/>
      <c r="G8" s="2726"/>
      <c r="H8" s="2726"/>
      <c r="I8" s="2726"/>
    </row>
    <row r="9" spans="1:256" ht="26.25" customHeight="1">
      <c r="A9" s="2727" t="s">
        <v>5686</v>
      </c>
      <c r="B9" s="2728"/>
      <c r="C9" s="2722" t="s">
        <v>5687</v>
      </c>
      <c r="D9" s="2723"/>
      <c r="E9" s="2723"/>
      <c r="F9" s="2723"/>
      <c r="G9" s="2723"/>
      <c r="H9" s="2723"/>
      <c r="I9" s="2724"/>
      <c r="J9" s="746"/>
      <c r="K9" s="746"/>
      <c r="L9" s="746"/>
      <c r="M9" s="746"/>
      <c r="N9" s="746"/>
      <c r="O9" s="746"/>
      <c r="P9" s="746"/>
      <c r="Q9" s="746"/>
      <c r="R9" s="746"/>
      <c r="S9" s="746"/>
      <c r="T9" s="746"/>
      <c r="U9" s="746"/>
      <c r="V9" s="746"/>
      <c r="W9" s="746"/>
      <c r="X9" s="746"/>
      <c r="Y9" s="746"/>
      <c r="Z9" s="746"/>
      <c r="AA9" s="746"/>
      <c r="AB9" s="746"/>
      <c r="AC9" s="746"/>
      <c r="AD9" s="746"/>
      <c r="AE9" s="746"/>
      <c r="AF9" s="746"/>
      <c r="AG9" s="746"/>
      <c r="AH9" s="746"/>
      <c r="AI9" s="746"/>
      <c r="AJ9" s="746"/>
      <c r="AK9" s="746"/>
      <c r="AL9" s="746"/>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746"/>
      <c r="BQ9" s="746"/>
      <c r="BR9" s="746"/>
      <c r="BS9" s="746"/>
      <c r="BT9" s="746"/>
      <c r="BU9" s="746"/>
      <c r="BV9" s="746"/>
      <c r="BW9" s="746"/>
      <c r="BX9" s="746"/>
      <c r="BY9" s="746"/>
      <c r="BZ9" s="746"/>
      <c r="CA9" s="746"/>
      <c r="CB9" s="746"/>
      <c r="CC9" s="746"/>
      <c r="CD9" s="746"/>
      <c r="CE9" s="746"/>
      <c r="CF9" s="746"/>
      <c r="CG9" s="746"/>
      <c r="CH9" s="746"/>
      <c r="CI9" s="746"/>
      <c r="CJ9" s="746"/>
      <c r="CK9" s="746"/>
      <c r="CL9" s="746"/>
      <c r="CM9" s="746"/>
      <c r="CN9" s="746"/>
      <c r="CO9" s="746"/>
      <c r="CP9" s="746"/>
      <c r="CQ9" s="746"/>
      <c r="CR9" s="746"/>
      <c r="CS9" s="746"/>
      <c r="CT9" s="746"/>
      <c r="CU9" s="746"/>
      <c r="CV9" s="746"/>
      <c r="CW9" s="746"/>
      <c r="CX9" s="746"/>
      <c r="CY9" s="746"/>
      <c r="CZ9" s="746"/>
      <c r="DA9" s="746"/>
      <c r="DB9" s="746"/>
      <c r="DC9" s="746"/>
      <c r="DD9" s="746"/>
      <c r="DE9" s="746"/>
      <c r="DF9" s="746"/>
      <c r="DG9" s="746"/>
      <c r="DH9" s="746"/>
      <c r="DI9" s="746"/>
      <c r="DJ9" s="746"/>
      <c r="DK9" s="746"/>
      <c r="DL9" s="746"/>
      <c r="DM9" s="746"/>
      <c r="DN9" s="746"/>
      <c r="DO9" s="746"/>
      <c r="DP9" s="746"/>
      <c r="DQ9" s="746"/>
      <c r="DR9" s="746"/>
      <c r="DS9" s="746"/>
      <c r="DT9" s="746"/>
      <c r="DU9" s="746"/>
      <c r="DV9" s="746"/>
      <c r="DW9" s="746"/>
      <c r="DX9" s="746"/>
      <c r="DY9" s="746"/>
      <c r="DZ9" s="746"/>
      <c r="EA9" s="746"/>
      <c r="EB9" s="746"/>
      <c r="EC9" s="746"/>
      <c r="ED9" s="746"/>
      <c r="EE9" s="746"/>
      <c r="EF9" s="746"/>
      <c r="EG9" s="746"/>
      <c r="EH9" s="746"/>
      <c r="EI9" s="746"/>
      <c r="EJ9" s="746"/>
      <c r="EK9" s="746"/>
      <c r="EL9" s="746"/>
      <c r="EM9" s="746"/>
      <c r="EN9" s="746"/>
      <c r="EO9" s="746"/>
      <c r="EP9" s="746"/>
      <c r="EQ9" s="746"/>
      <c r="ER9" s="746"/>
      <c r="ES9" s="746"/>
      <c r="ET9" s="746"/>
      <c r="EU9" s="746"/>
      <c r="EV9" s="746"/>
      <c r="EW9" s="746"/>
      <c r="EX9" s="746"/>
      <c r="EY9" s="746"/>
      <c r="EZ9" s="746"/>
      <c r="FA9" s="746"/>
      <c r="FB9" s="746"/>
      <c r="FC9" s="746"/>
      <c r="FD9" s="746"/>
      <c r="FE9" s="746"/>
      <c r="FF9" s="746"/>
      <c r="FG9" s="746"/>
      <c r="FH9" s="746"/>
      <c r="FI9" s="746"/>
      <c r="FJ9" s="746"/>
      <c r="FK9" s="746"/>
      <c r="FL9" s="746"/>
      <c r="FM9" s="746"/>
      <c r="FN9" s="746"/>
      <c r="FO9" s="746"/>
      <c r="FP9" s="746"/>
      <c r="FQ9" s="746"/>
      <c r="FR9" s="746"/>
      <c r="FS9" s="746"/>
      <c r="FT9" s="746"/>
      <c r="FU9" s="746"/>
      <c r="FV9" s="746"/>
      <c r="FW9" s="746"/>
      <c r="FX9" s="746"/>
      <c r="FY9" s="746"/>
      <c r="FZ9" s="746"/>
      <c r="GA9" s="746"/>
      <c r="GB9" s="746"/>
      <c r="GC9" s="746"/>
      <c r="GD9" s="746"/>
      <c r="GE9" s="746"/>
      <c r="GF9" s="746"/>
      <c r="GG9" s="746"/>
      <c r="GH9" s="746"/>
      <c r="GI9" s="746"/>
      <c r="GJ9" s="746"/>
      <c r="GK9" s="746"/>
      <c r="GL9" s="746"/>
      <c r="GM9" s="746"/>
      <c r="GN9" s="746"/>
      <c r="GO9" s="746"/>
      <c r="GP9" s="746"/>
      <c r="GQ9" s="746"/>
      <c r="GR9" s="746"/>
      <c r="GS9" s="746"/>
      <c r="GT9" s="746"/>
      <c r="GU9" s="746"/>
      <c r="GV9" s="746"/>
      <c r="GW9" s="746"/>
      <c r="GX9" s="746"/>
      <c r="GY9" s="746"/>
      <c r="GZ9" s="746"/>
      <c r="HA9" s="746"/>
      <c r="HB9" s="746"/>
      <c r="HC9" s="746"/>
      <c r="HD9" s="746"/>
      <c r="HE9" s="746"/>
      <c r="HF9" s="746"/>
      <c r="HG9" s="746"/>
      <c r="HH9" s="746"/>
      <c r="HI9" s="746"/>
      <c r="HJ9" s="746"/>
      <c r="HK9" s="746"/>
      <c r="HL9" s="746"/>
      <c r="HM9" s="746"/>
      <c r="HN9" s="746"/>
      <c r="HO9" s="746"/>
      <c r="HP9" s="746"/>
      <c r="HQ9" s="746"/>
      <c r="HR9" s="746"/>
      <c r="HS9" s="746"/>
      <c r="HT9" s="746"/>
      <c r="HU9" s="746"/>
      <c r="HV9" s="746"/>
      <c r="HW9" s="746"/>
      <c r="HX9" s="746"/>
      <c r="HY9" s="746"/>
      <c r="HZ9" s="746"/>
      <c r="IA9" s="746"/>
      <c r="IB9" s="746"/>
      <c r="IC9" s="746"/>
      <c r="ID9" s="746"/>
      <c r="IE9" s="746"/>
      <c r="IF9" s="746"/>
      <c r="IG9" s="746"/>
      <c r="IH9" s="746"/>
      <c r="II9" s="746"/>
      <c r="IJ9" s="746"/>
      <c r="IK9" s="746"/>
      <c r="IL9" s="746"/>
      <c r="IM9" s="746"/>
      <c r="IN9" s="746"/>
      <c r="IO9" s="746"/>
      <c r="IP9" s="746"/>
      <c r="IQ9" s="746"/>
      <c r="IR9" s="746"/>
      <c r="IS9" s="746"/>
      <c r="IT9" s="746"/>
      <c r="IU9" s="746"/>
      <c r="IV9" s="746"/>
    </row>
    <row r="10" spans="1:256" ht="26.25" customHeight="1">
      <c r="A10" s="747" t="s">
        <v>5688</v>
      </c>
      <c r="B10" s="748" t="s">
        <v>5689</v>
      </c>
      <c r="C10" s="2722" t="s">
        <v>5690</v>
      </c>
      <c r="D10" s="2723"/>
      <c r="E10" s="2723"/>
      <c r="F10" s="2723"/>
      <c r="G10" s="2723"/>
      <c r="H10" s="2723"/>
      <c r="I10" s="2724"/>
      <c r="J10" s="746"/>
      <c r="K10" s="746"/>
      <c r="L10" s="746"/>
      <c r="M10" s="746"/>
      <c r="N10" s="746"/>
      <c r="O10" s="746"/>
      <c r="P10" s="746"/>
      <c r="Q10" s="746"/>
      <c r="R10" s="746"/>
      <c r="S10" s="746"/>
      <c r="T10" s="746"/>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c r="AT10" s="746"/>
      <c r="AU10" s="746"/>
      <c r="AV10" s="746"/>
      <c r="AW10" s="746"/>
      <c r="AX10" s="746"/>
      <c r="AY10" s="746"/>
      <c r="AZ10" s="746"/>
      <c r="BA10" s="746"/>
      <c r="BB10" s="746"/>
      <c r="BC10" s="746"/>
      <c r="BD10" s="746"/>
      <c r="BE10" s="746"/>
      <c r="BF10" s="746"/>
      <c r="BG10" s="746"/>
      <c r="BH10" s="746"/>
      <c r="BI10" s="746"/>
      <c r="BJ10" s="746"/>
      <c r="BK10" s="746"/>
      <c r="BL10" s="746"/>
      <c r="BM10" s="746"/>
      <c r="BN10" s="746"/>
      <c r="BO10" s="746"/>
      <c r="BP10" s="746"/>
      <c r="BQ10" s="746"/>
      <c r="BR10" s="746"/>
      <c r="BS10" s="746"/>
      <c r="BT10" s="746"/>
      <c r="BU10" s="746"/>
      <c r="BV10" s="746"/>
      <c r="BW10" s="746"/>
      <c r="BX10" s="746"/>
      <c r="BY10" s="746"/>
      <c r="BZ10" s="746"/>
      <c r="CA10" s="746"/>
      <c r="CB10" s="746"/>
      <c r="CC10" s="746"/>
      <c r="CD10" s="746"/>
      <c r="CE10" s="746"/>
      <c r="CF10" s="746"/>
      <c r="CG10" s="746"/>
      <c r="CH10" s="746"/>
      <c r="CI10" s="746"/>
      <c r="CJ10" s="746"/>
      <c r="CK10" s="746"/>
      <c r="CL10" s="746"/>
      <c r="CM10" s="746"/>
      <c r="CN10" s="746"/>
      <c r="CO10" s="746"/>
      <c r="CP10" s="746"/>
      <c r="CQ10" s="746"/>
      <c r="CR10" s="746"/>
      <c r="CS10" s="746"/>
      <c r="CT10" s="746"/>
      <c r="CU10" s="746"/>
      <c r="CV10" s="746"/>
      <c r="CW10" s="746"/>
      <c r="CX10" s="746"/>
      <c r="CY10" s="746"/>
      <c r="CZ10" s="746"/>
      <c r="DA10" s="746"/>
      <c r="DB10" s="746"/>
      <c r="DC10" s="746"/>
      <c r="DD10" s="746"/>
      <c r="DE10" s="746"/>
      <c r="DF10" s="746"/>
      <c r="DG10" s="746"/>
      <c r="DH10" s="746"/>
      <c r="DI10" s="746"/>
      <c r="DJ10" s="746"/>
      <c r="DK10" s="746"/>
      <c r="DL10" s="746"/>
      <c r="DM10" s="746"/>
      <c r="DN10" s="746"/>
      <c r="DO10" s="746"/>
      <c r="DP10" s="746"/>
      <c r="DQ10" s="746"/>
      <c r="DR10" s="746"/>
      <c r="DS10" s="746"/>
      <c r="DT10" s="746"/>
      <c r="DU10" s="746"/>
      <c r="DV10" s="746"/>
      <c r="DW10" s="746"/>
      <c r="DX10" s="746"/>
      <c r="DY10" s="746"/>
      <c r="DZ10" s="746"/>
      <c r="EA10" s="746"/>
      <c r="EB10" s="746"/>
      <c r="EC10" s="746"/>
      <c r="ED10" s="746"/>
      <c r="EE10" s="746"/>
      <c r="EF10" s="746"/>
      <c r="EG10" s="746"/>
      <c r="EH10" s="746"/>
      <c r="EI10" s="746"/>
      <c r="EJ10" s="746"/>
      <c r="EK10" s="746"/>
      <c r="EL10" s="746"/>
      <c r="EM10" s="746"/>
      <c r="EN10" s="746"/>
      <c r="EO10" s="746"/>
      <c r="EP10" s="746"/>
      <c r="EQ10" s="746"/>
      <c r="ER10" s="746"/>
      <c r="ES10" s="746"/>
      <c r="ET10" s="746"/>
      <c r="EU10" s="746"/>
      <c r="EV10" s="746"/>
      <c r="EW10" s="746"/>
      <c r="EX10" s="746"/>
      <c r="EY10" s="746"/>
      <c r="EZ10" s="746"/>
      <c r="FA10" s="746"/>
      <c r="FB10" s="746"/>
      <c r="FC10" s="746"/>
      <c r="FD10" s="746"/>
      <c r="FE10" s="746"/>
      <c r="FF10" s="746"/>
      <c r="FG10" s="746"/>
      <c r="FH10" s="746"/>
      <c r="FI10" s="746"/>
      <c r="FJ10" s="746"/>
      <c r="FK10" s="746"/>
      <c r="FL10" s="746"/>
      <c r="FM10" s="746"/>
      <c r="FN10" s="746"/>
      <c r="FO10" s="746"/>
      <c r="FP10" s="746"/>
      <c r="FQ10" s="746"/>
      <c r="FR10" s="746"/>
      <c r="FS10" s="746"/>
      <c r="FT10" s="746"/>
      <c r="FU10" s="746"/>
      <c r="FV10" s="746"/>
      <c r="FW10" s="746"/>
      <c r="FX10" s="746"/>
      <c r="FY10" s="746"/>
      <c r="FZ10" s="746"/>
      <c r="GA10" s="746"/>
      <c r="GB10" s="746"/>
      <c r="GC10" s="746"/>
      <c r="GD10" s="746"/>
      <c r="GE10" s="746"/>
      <c r="GF10" s="746"/>
      <c r="GG10" s="746"/>
      <c r="GH10" s="746"/>
      <c r="GI10" s="746"/>
      <c r="GJ10" s="746"/>
      <c r="GK10" s="746"/>
      <c r="GL10" s="746"/>
      <c r="GM10" s="746"/>
      <c r="GN10" s="746"/>
      <c r="GO10" s="746"/>
      <c r="GP10" s="746"/>
      <c r="GQ10" s="746"/>
      <c r="GR10" s="746"/>
      <c r="GS10" s="746"/>
      <c r="GT10" s="746"/>
      <c r="GU10" s="746"/>
      <c r="GV10" s="746"/>
      <c r="GW10" s="746"/>
      <c r="GX10" s="746"/>
      <c r="GY10" s="746"/>
      <c r="GZ10" s="746"/>
      <c r="HA10" s="746"/>
      <c r="HB10" s="746"/>
      <c r="HC10" s="746"/>
      <c r="HD10" s="746"/>
      <c r="HE10" s="746"/>
      <c r="HF10" s="746"/>
      <c r="HG10" s="746"/>
      <c r="HH10" s="746"/>
      <c r="HI10" s="746"/>
      <c r="HJ10" s="746"/>
      <c r="HK10" s="746"/>
      <c r="HL10" s="746"/>
      <c r="HM10" s="746"/>
      <c r="HN10" s="746"/>
      <c r="HO10" s="746"/>
      <c r="HP10" s="746"/>
      <c r="HQ10" s="746"/>
      <c r="HR10" s="746"/>
      <c r="HS10" s="746"/>
      <c r="HT10" s="746"/>
      <c r="HU10" s="746"/>
      <c r="HV10" s="746"/>
      <c r="HW10" s="746"/>
      <c r="HX10" s="746"/>
      <c r="HY10" s="746"/>
      <c r="HZ10" s="746"/>
      <c r="IA10" s="746"/>
      <c r="IB10" s="746"/>
      <c r="IC10" s="746"/>
      <c r="ID10" s="746"/>
      <c r="IE10" s="746"/>
      <c r="IF10" s="746"/>
      <c r="IG10" s="746"/>
      <c r="IH10" s="746"/>
      <c r="II10" s="746"/>
      <c r="IJ10" s="746"/>
      <c r="IK10" s="746"/>
      <c r="IL10" s="746"/>
      <c r="IM10" s="746"/>
      <c r="IN10" s="746"/>
      <c r="IO10" s="746"/>
      <c r="IP10" s="746"/>
      <c r="IQ10" s="746"/>
      <c r="IR10" s="746"/>
      <c r="IS10" s="746"/>
      <c r="IT10" s="746"/>
      <c r="IU10" s="746"/>
      <c r="IV10" s="746"/>
    </row>
    <row r="11" spans="1:256" ht="35.25" customHeight="1">
      <c r="A11" s="749"/>
      <c r="B11" s="748" t="s">
        <v>5691</v>
      </c>
      <c r="C11" s="2722" t="s">
        <v>5692</v>
      </c>
      <c r="D11" s="2723"/>
      <c r="E11" s="2723"/>
      <c r="F11" s="2723"/>
      <c r="G11" s="2723"/>
      <c r="H11" s="2723"/>
      <c r="I11" s="2724"/>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746"/>
      <c r="CJ11" s="746"/>
      <c r="CK11" s="746"/>
      <c r="CL11" s="746"/>
      <c r="CM11" s="746"/>
      <c r="CN11" s="746"/>
      <c r="CO11" s="746"/>
      <c r="CP11" s="746"/>
      <c r="CQ11" s="746"/>
      <c r="CR11" s="746"/>
      <c r="CS11" s="746"/>
      <c r="CT11" s="746"/>
      <c r="CU11" s="746"/>
      <c r="CV11" s="746"/>
      <c r="CW11" s="746"/>
      <c r="CX11" s="746"/>
      <c r="CY11" s="746"/>
      <c r="CZ11" s="746"/>
      <c r="DA11" s="746"/>
      <c r="DB11" s="746"/>
      <c r="DC11" s="746"/>
      <c r="DD11" s="746"/>
      <c r="DE11" s="746"/>
      <c r="DF11" s="746"/>
      <c r="DG11" s="746"/>
      <c r="DH11" s="746"/>
      <c r="DI11" s="746"/>
      <c r="DJ11" s="746"/>
      <c r="DK11" s="746"/>
      <c r="DL11" s="746"/>
      <c r="DM11" s="746"/>
      <c r="DN11" s="746"/>
      <c r="DO11" s="746"/>
      <c r="DP11" s="746"/>
      <c r="DQ11" s="746"/>
      <c r="DR11" s="746"/>
      <c r="DS11" s="746"/>
      <c r="DT11" s="746"/>
      <c r="DU11" s="746"/>
      <c r="DV11" s="746"/>
      <c r="DW11" s="746"/>
      <c r="DX11" s="746"/>
      <c r="DY11" s="746"/>
      <c r="DZ11" s="746"/>
      <c r="EA11" s="746"/>
      <c r="EB11" s="746"/>
      <c r="EC11" s="746"/>
      <c r="ED11" s="746"/>
      <c r="EE11" s="746"/>
      <c r="EF11" s="746"/>
      <c r="EG11" s="746"/>
      <c r="EH11" s="746"/>
      <c r="EI11" s="746"/>
      <c r="EJ11" s="746"/>
      <c r="EK11" s="746"/>
      <c r="EL11" s="746"/>
      <c r="EM11" s="746"/>
      <c r="EN11" s="746"/>
      <c r="EO11" s="746"/>
      <c r="EP11" s="746"/>
      <c r="EQ11" s="746"/>
      <c r="ER11" s="746"/>
      <c r="ES11" s="746"/>
      <c r="ET11" s="746"/>
      <c r="EU11" s="746"/>
      <c r="EV11" s="746"/>
      <c r="EW11" s="746"/>
      <c r="EX11" s="746"/>
      <c r="EY11" s="746"/>
      <c r="EZ11" s="746"/>
      <c r="FA11" s="746"/>
      <c r="FB11" s="746"/>
      <c r="FC11" s="746"/>
      <c r="FD11" s="746"/>
      <c r="FE11" s="746"/>
      <c r="FF11" s="746"/>
      <c r="FG11" s="746"/>
      <c r="FH11" s="746"/>
      <c r="FI11" s="746"/>
      <c r="FJ11" s="746"/>
      <c r="FK11" s="746"/>
      <c r="FL11" s="746"/>
      <c r="FM11" s="746"/>
      <c r="FN11" s="746"/>
      <c r="FO11" s="746"/>
      <c r="FP11" s="746"/>
      <c r="FQ11" s="746"/>
      <c r="FR11" s="746"/>
      <c r="FS11" s="746"/>
      <c r="FT11" s="746"/>
      <c r="FU11" s="746"/>
      <c r="FV11" s="746"/>
      <c r="FW11" s="746"/>
      <c r="FX11" s="746"/>
      <c r="FY11" s="746"/>
      <c r="FZ11" s="746"/>
      <c r="GA11" s="746"/>
      <c r="GB11" s="746"/>
      <c r="GC11" s="746"/>
      <c r="GD11" s="746"/>
      <c r="GE11" s="746"/>
      <c r="GF11" s="746"/>
      <c r="GG11" s="746"/>
      <c r="GH11" s="746"/>
      <c r="GI11" s="746"/>
      <c r="GJ11" s="746"/>
      <c r="GK11" s="746"/>
      <c r="GL11" s="746"/>
      <c r="GM11" s="746"/>
      <c r="GN11" s="746"/>
      <c r="GO11" s="746"/>
      <c r="GP11" s="746"/>
      <c r="GQ11" s="746"/>
      <c r="GR11" s="746"/>
      <c r="GS11" s="746"/>
      <c r="GT11" s="746"/>
      <c r="GU11" s="746"/>
      <c r="GV11" s="746"/>
      <c r="GW11" s="746"/>
      <c r="GX11" s="746"/>
      <c r="GY11" s="746"/>
      <c r="GZ11" s="746"/>
      <c r="HA11" s="746"/>
      <c r="HB11" s="746"/>
      <c r="HC11" s="746"/>
      <c r="HD11" s="746"/>
      <c r="HE11" s="746"/>
      <c r="HF11" s="746"/>
      <c r="HG11" s="746"/>
      <c r="HH11" s="746"/>
      <c r="HI11" s="746"/>
      <c r="HJ11" s="746"/>
      <c r="HK11" s="746"/>
      <c r="HL11" s="746"/>
      <c r="HM11" s="746"/>
      <c r="HN11" s="746"/>
      <c r="HO11" s="746"/>
      <c r="HP11" s="746"/>
      <c r="HQ11" s="746"/>
      <c r="HR11" s="746"/>
      <c r="HS11" s="746"/>
      <c r="HT11" s="746"/>
      <c r="HU11" s="746"/>
      <c r="HV11" s="746"/>
      <c r="HW11" s="746"/>
      <c r="HX11" s="746"/>
      <c r="HY11" s="746"/>
      <c r="HZ11" s="746"/>
      <c r="IA11" s="746"/>
      <c r="IB11" s="746"/>
      <c r="IC11" s="746"/>
      <c r="ID11" s="746"/>
      <c r="IE11" s="746"/>
      <c r="IF11" s="746"/>
      <c r="IG11" s="746"/>
      <c r="IH11" s="746"/>
      <c r="II11" s="746"/>
      <c r="IJ11" s="746"/>
      <c r="IK11" s="746"/>
      <c r="IL11" s="746"/>
      <c r="IM11" s="746"/>
      <c r="IN11" s="746"/>
      <c r="IO11" s="746"/>
      <c r="IP11" s="746"/>
      <c r="IQ11" s="746"/>
      <c r="IR11" s="746"/>
      <c r="IS11" s="746"/>
      <c r="IT11" s="746"/>
      <c r="IU11" s="746"/>
      <c r="IV11" s="746"/>
    </row>
    <row r="12" spans="1:256" ht="87" customHeight="1">
      <c r="A12" s="750" t="s">
        <v>5693</v>
      </c>
      <c r="B12" s="748" t="s">
        <v>5689</v>
      </c>
      <c r="C12" s="2722" t="s">
        <v>5694</v>
      </c>
      <c r="D12" s="2723"/>
      <c r="E12" s="2723"/>
      <c r="F12" s="2723"/>
      <c r="G12" s="2723"/>
      <c r="H12" s="2723"/>
      <c r="I12" s="2724"/>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c r="AT12" s="746"/>
      <c r="AU12" s="746"/>
      <c r="AV12" s="746"/>
      <c r="AW12" s="746"/>
      <c r="AX12" s="746"/>
      <c r="AY12" s="746"/>
      <c r="AZ12" s="746"/>
      <c r="BA12" s="746"/>
      <c r="BB12" s="746"/>
      <c r="BC12" s="746"/>
      <c r="BD12" s="746"/>
      <c r="BE12" s="746"/>
      <c r="BF12" s="746"/>
      <c r="BG12" s="746"/>
      <c r="BH12" s="746"/>
      <c r="BI12" s="746"/>
      <c r="BJ12" s="746"/>
      <c r="BK12" s="746"/>
      <c r="BL12" s="746"/>
      <c r="BM12" s="746"/>
      <c r="BN12" s="746"/>
      <c r="BO12" s="746"/>
      <c r="BP12" s="746"/>
      <c r="BQ12" s="746"/>
      <c r="BR12" s="746"/>
      <c r="BS12" s="746"/>
      <c r="BT12" s="746"/>
      <c r="BU12" s="746"/>
      <c r="BV12" s="746"/>
      <c r="BW12" s="746"/>
      <c r="BX12" s="746"/>
      <c r="BY12" s="746"/>
      <c r="BZ12" s="746"/>
      <c r="CA12" s="746"/>
      <c r="CB12" s="746"/>
      <c r="CC12" s="746"/>
      <c r="CD12" s="746"/>
      <c r="CE12" s="746"/>
      <c r="CF12" s="746"/>
      <c r="CG12" s="746"/>
      <c r="CH12" s="746"/>
      <c r="CI12" s="746"/>
      <c r="CJ12" s="746"/>
      <c r="CK12" s="746"/>
      <c r="CL12" s="746"/>
      <c r="CM12" s="746"/>
      <c r="CN12" s="746"/>
      <c r="CO12" s="746"/>
      <c r="CP12" s="746"/>
      <c r="CQ12" s="746"/>
      <c r="CR12" s="746"/>
      <c r="CS12" s="746"/>
      <c r="CT12" s="746"/>
      <c r="CU12" s="746"/>
      <c r="CV12" s="746"/>
      <c r="CW12" s="746"/>
      <c r="CX12" s="746"/>
      <c r="CY12" s="746"/>
      <c r="CZ12" s="746"/>
      <c r="DA12" s="746"/>
      <c r="DB12" s="746"/>
      <c r="DC12" s="746"/>
      <c r="DD12" s="746"/>
      <c r="DE12" s="746"/>
      <c r="DF12" s="746"/>
      <c r="DG12" s="746"/>
      <c r="DH12" s="746"/>
      <c r="DI12" s="746"/>
      <c r="DJ12" s="746"/>
      <c r="DK12" s="746"/>
      <c r="DL12" s="746"/>
      <c r="DM12" s="746"/>
      <c r="DN12" s="746"/>
      <c r="DO12" s="746"/>
      <c r="DP12" s="746"/>
      <c r="DQ12" s="746"/>
      <c r="DR12" s="746"/>
      <c r="DS12" s="746"/>
      <c r="DT12" s="746"/>
      <c r="DU12" s="746"/>
      <c r="DV12" s="746"/>
      <c r="DW12" s="746"/>
      <c r="DX12" s="746"/>
      <c r="DY12" s="746"/>
      <c r="DZ12" s="746"/>
      <c r="EA12" s="746"/>
      <c r="EB12" s="746"/>
      <c r="EC12" s="746"/>
      <c r="ED12" s="746"/>
      <c r="EE12" s="746"/>
      <c r="EF12" s="746"/>
      <c r="EG12" s="746"/>
      <c r="EH12" s="746"/>
      <c r="EI12" s="746"/>
      <c r="EJ12" s="746"/>
      <c r="EK12" s="746"/>
      <c r="EL12" s="746"/>
      <c r="EM12" s="746"/>
      <c r="EN12" s="746"/>
      <c r="EO12" s="746"/>
      <c r="EP12" s="746"/>
      <c r="EQ12" s="746"/>
      <c r="ER12" s="746"/>
      <c r="ES12" s="746"/>
      <c r="ET12" s="746"/>
      <c r="EU12" s="746"/>
      <c r="EV12" s="746"/>
      <c r="EW12" s="746"/>
      <c r="EX12" s="746"/>
      <c r="EY12" s="746"/>
      <c r="EZ12" s="746"/>
      <c r="FA12" s="746"/>
      <c r="FB12" s="746"/>
      <c r="FC12" s="746"/>
      <c r="FD12" s="746"/>
      <c r="FE12" s="746"/>
      <c r="FF12" s="746"/>
      <c r="FG12" s="746"/>
      <c r="FH12" s="746"/>
      <c r="FI12" s="746"/>
      <c r="FJ12" s="746"/>
      <c r="FK12" s="746"/>
      <c r="FL12" s="746"/>
      <c r="FM12" s="746"/>
      <c r="FN12" s="746"/>
      <c r="FO12" s="746"/>
      <c r="FP12" s="746"/>
      <c r="FQ12" s="746"/>
      <c r="FR12" s="746"/>
      <c r="FS12" s="746"/>
      <c r="FT12" s="746"/>
      <c r="FU12" s="746"/>
      <c r="FV12" s="746"/>
      <c r="FW12" s="746"/>
      <c r="FX12" s="746"/>
      <c r="FY12" s="746"/>
      <c r="FZ12" s="746"/>
      <c r="GA12" s="746"/>
      <c r="GB12" s="746"/>
      <c r="GC12" s="746"/>
      <c r="GD12" s="746"/>
      <c r="GE12" s="746"/>
      <c r="GF12" s="746"/>
      <c r="GG12" s="746"/>
      <c r="GH12" s="746"/>
      <c r="GI12" s="746"/>
      <c r="GJ12" s="746"/>
      <c r="GK12" s="746"/>
      <c r="GL12" s="746"/>
      <c r="GM12" s="746"/>
      <c r="GN12" s="746"/>
      <c r="GO12" s="746"/>
      <c r="GP12" s="746"/>
      <c r="GQ12" s="746"/>
      <c r="GR12" s="746"/>
      <c r="GS12" s="746"/>
      <c r="GT12" s="746"/>
      <c r="GU12" s="746"/>
      <c r="GV12" s="746"/>
      <c r="GW12" s="746"/>
      <c r="GX12" s="746"/>
      <c r="GY12" s="746"/>
      <c r="GZ12" s="746"/>
      <c r="HA12" s="746"/>
      <c r="HB12" s="746"/>
      <c r="HC12" s="746"/>
      <c r="HD12" s="746"/>
      <c r="HE12" s="746"/>
      <c r="HF12" s="746"/>
      <c r="HG12" s="746"/>
      <c r="HH12" s="746"/>
      <c r="HI12" s="746"/>
      <c r="HJ12" s="746"/>
      <c r="HK12" s="746"/>
      <c r="HL12" s="746"/>
      <c r="HM12" s="746"/>
      <c r="HN12" s="746"/>
      <c r="HO12" s="746"/>
      <c r="HP12" s="746"/>
      <c r="HQ12" s="746"/>
      <c r="HR12" s="746"/>
      <c r="HS12" s="746"/>
      <c r="HT12" s="746"/>
      <c r="HU12" s="746"/>
      <c r="HV12" s="746"/>
      <c r="HW12" s="746"/>
      <c r="HX12" s="746"/>
      <c r="HY12" s="746"/>
      <c r="HZ12" s="746"/>
      <c r="IA12" s="746"/>
      <c r="IB12" s="746"/>
      <c r="IC12" s="746"/>
      <c r="ID12" s="746"/>
      <c r="IE12" s="746"/>
      <c r="IF12" s="746"/>
      <c r="IG12" s="746"/>
      <c r="IH12" s="746"/>
      <c r="II12" s="746"/>
      <c r="IJ12" s="746"/>
      <c r="IK12" s="746"/>
      <c r="IL12" s="746"/>
      <c r="IM12" s="746"/>
      <c r="IN12" s="746"/>
      <c r="IO12" s="746"/>
      <c r="IP12" s="746"/>
      <c r="IQ12" s="746"/>
      <c r="IR12" s="746"/>
      <c r="IS12" s="746"/>
      <c r="IT12" s="746"/>
      <c r="IU12" s="746"/>
      <c r="IV12" s="746"/>
    </row>
    <row r="13" spans="1:256" ht="26.25" customHeight="1">
      <c r="A13" s="751"/>
      <c r="B13" s="750" t="s">
        <v>5691</v>
      </c>
      <c r="C13" s="2722" t="s">
        <v>5695</v>
      </c>
      <c r="D13" s="2729"/>
      <c r="E13" s="2729"/>
      <c r="F13" s="2729"/>
      <c r="G13" s="2729"/>
      <c r="H13" s="2729"/>
      <c r="I13" s="2728"/>
      <c r="J13" s="746"/>
      <c r="K13" s="746"/>
      <c r="L13" s="746"/>
      <c r="M13" s="746"/>
      <c r="N13" s="746"/>
      <c r="O13" s="746"/>
      <c r="P13" s="746"/>
      <c r="Q13" s="746"/>
      <c r="R13" s="746"/>
      <c r="S13" s="746"/>
      <c r="T13" s="746"/>
      <c r="U13" s="746"/>
      <c r="V13" s="746"/>
      <c r="W13" s="746"/>
      <c r="X13" s="746"/>
      <c r="Y13" s="746"/>
      <c r="Z13" s="746"/>
      <c r="AA13" s="746"/>
      <c r="AB13" s="746"/>
      <c r="AC13" s="746"/>
      <c r="AD13" s="74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746"/>
      <c r="BC13" s="746"/>
      <c r="BD13" s="746"/>
      <c r="BE13" s="746"/>
      <c r="BF13" s="746"/>
      <c r="BG13" s="746"/>
      <c r="BH13" s="746"/>
      <c r="BI13" s="746"/>
      <c r="BJ13" s="746"/>
      <c r="BK13" s="746"/>
      <c r="BL13" s="746"/>
      <c r="BM13" s="746"/>
      <c r="BN13" s="746"/>
      <c r="BO13" s="746"/>
      <c r="BP13" s="746"/>
      <c r="BQ13" s="746"/>
      <c r="BR13" s="746"/>
      <c r="BS13" s="746"/>
      <c r="BT13" s="746"/>
      <c r="BU13" s="746"/>
      <c r="BV13" s="746"/>
      <c r="BW13" s="746"/>
      <c r="BX13" s="746"/>
      <c r="BY13" s="746"/>
      <c r="BZ13" s="746"/>
      <c r="CA13" s="746"/>
      <c r="CB13" s="746"/>
      <c r="CC13" s="746"/>
      <c r="CD13" s="746"/>
      <c r="CE13" s="746"/>
      <c r="CF13" s="746"/>
      <c r="CG13" s="746"/>
      <c r="CH13" s="746"/>
      <c r="CI13" s="746"/>
      <c r="CJ13" s="746"/>
      <c r="CK13" s="746"/>
      <c r="CL13" s="746"/>
      <c r="CM13" s="746"/>
      <c r="CN13" s="746"/>
      <c r="CO13" s="746"/>
      <c r="CP13" s="746"/>
      <c r="CQ13" s="746"/>
      <c r="CR13" s="746"/>
      <c r="CS13" s="746"/>
      <c r="CT13" s="746"/>
      <c r="CU13" s="746"/>
      <c r="CV13" s="746"/>
      <c r="CW13" s="746"/>
      <c r="CX13" s="746"/>
      <c r="CY13" s="746"/>
      <c r="CZ13" s="746"/>
      <c r="DA13" s="746"/>
      <c r="DB13" s="746"/>
      <c r="DC13" s="746"/>
      <c r="DD13" s="746"/>
      <c r="DE13" s="746"/>
      <c r="DF13" s="746"/>
      <c r="DG13" s="746"/>
      <c r="DH13" s="746"/>
      <c r="DI13" s="746"/>
      <c r="DJ13" s="746"/>
      <c r="DK13" s="746"/>
      <c r="DL13" s="746"/>
      <c r="DM13" s="746"/>
      <c r="DN13" s="746"/>
      <c r="DO13" s="746"/>
      <c r="DP13" s="746"/>
      <c r="DQ13" s="746"/>
      <c r="DR13" s="746"/>
      <c r="DS13" s="746"/>
      <c r="DT13" s="746"/>
      <c r="DU13" s="746"/>
      <c r="DV13" s="746"/>
      <c r="DW13" s="746"/>
      <c r="DX13" s="746"/>
      <c r="DY13" s="746"/>
      <c r="DZ13" s="746"/>
      <c r="EA13" s="746"/>
      <c r="EB13" s="746"/>
      <c r="EC13" s="746"/>
      <c r="ED13" s="746"/>
      <c r="EE13" s="746"/>
      <c r="EF13" s="746"/>
      <c r="EG13" s="746"/>
      <c r="EH13" s="746"/>
      <c r="EI13" s="746"/>
      <c r="EJ13" s="746"/>
      <c r="EK13" s="746"/>
      <c r="EL13" s="746"/>
      <c r="EM13" s="746"/>
      <c r="EN13" s="746"/>
      <c r="EO13" s="746"/>
      <c r="EP13" s="746"/>
      <c r="EQ13" s="746"/>
      <c r="ER13" s="746"/>
      <c r="ES13" s="746"/>
      <c r="ET13" s="746"/>
      <c r="EU13" s="746"/>
      <c r="EV13" s="746"/>
      <c r="EW13" s="746"/>
      <c r="EX13" s="746"/>
      <c r="EY13" s="746"/>
      <c r="EZ13" s="746"/>
      <c r="FA13" s="746"/>
      <c r="FB13" s="746"/>
      <c r="FC13" s="746"/>
      <c r="FD13" s="746"/>
      <c r="FE13" s="746"/>
      <c r="FF13" s="746"/>
      <c r="FG13" s="746"/>
      <c r="FH13" s="746"/>
      <c r="FI13" s="746"/>
      <c r="FJ13" s="746"/>
      <c r="FK13" s="746"/>
      <c r="FL13" s="746"/>
      <c r="FM13" s="746"/>
      <c r="FN13" s="746"/>
      <c r="FO13" s="746"/>
      <c r="FP13" s="746"/>
      <c r="FQ13" s="746"/>
      <c r="FR13" s="746"/>
      <c r="FS13" s="746"/>
      <c r="FT13" s="746"/>
      <c r="FU13" s="746"/>
      <c r="FV13" s="746"/>
      <c r="FW13" s="746"/>
      <c r="FX13" s="746"/>
      <c r="FY13" s="746"/>
      <c r="FZ13" s="746"/>
      <c r="GA13" s="746"/>
      <c r="GB13" s="746"/>
      <c r="GC13" s="746"/>
      <c r="GD13" s="746"/>
      <c r="GE13" s="746"/>
      <c r="GF13" s="746"/>
      <c r="GG13" s="746"/>
      <c r="GH13" s="746"/>
      <c r="GI13" s="746"/>
      <c r="GJ13" s="746"/>
      <c r="GK13" s="746"/>
      <c r="GL13" s="746"/>
      <c r="GM13" s="746"/>
      <c r="GN13" s="746"/>
      <c r="GO13" s="746"/>
      <c r="GP13" s="746"/>
      <c r="GQ13" s="746"/>
      <c r="GR13" s="746"/>
      <c r="GS13" s="746"/>
      <c r="GT13" s="746"/>
      <c r="GU13" s="746"/>
      <c r="GV13" s="746"/>
      <c r="GW13" s="746"/>
      <c r="GX13" s="746"/>
      <c r="GY13" s="746"/>
      <c r="GZ13" s="746"/>
      <c r="HA13" s="746"/>
      <c r="HB13" s="746"/>
      <c r="HC13" s="746"/>
      <c r="HD13" s="746"/>
      <c r="HE13" s="746"/>
      <c r="HF13" s="746"/>
      <c r="HG13" s="746"/>
      <c r="HH13" s="746"/>
      <c r="HI13" s="746"/>
      <c r="HJ13" s="746"/>
      <c r="HK13" s="746"/>
      <c r="HL13" s="746"/>
      <c r="HM13" s="746"/>
      <c r="HN13" s="746"/>
      <c r="HO13" s="746"/>
      <c r="HP13" s="746"/>
      <c r="HQ13" s="746"/>
      <c r="HR13" s="746"/>
      <c r="HS13" s="746"/>
      <c r="HT13" s="746"/>
      <c r="HU13" s="746"/>
      <c r="HV13" s="746"/>
      <c r="HW13" s="746"/>
      <c r="HX13" s="746"/>
      <c r="HY13" s="746"/>
      <c r="HZ13" s="746"/>
      <c r="IA13" s="746"/>
      <c r="IB13" s="746"/>
      <c r="IC13" s="746"/>
      <c r="ID13" s="746"/>
      <c r="IE13" s="746"/>
      <c r="IF13" s="746"/>
      <c r="IG13" s="746"/>
      <c r="IH13" s="746"/>
      <c r="II13" s="746"/>
      <c r="IJ13" s="746"/>
      <c r="IK13" s="746"/>
      <c r="IL13" s="746"/>
      <c r="IM13" s="746"/>
      <c r="IN13" s="746"/>
      <c r="IO13" s="746"/>
      <c r="IP13" s="746"/>
      <c r="IQ13" s="746"/>
      <c r="IR13" s="746"/>
      <c r="IS13" s="746"/>
      <c r="IT13" s="746"/>
      <c r="IU13" s="746"/>
      <c r="IV13" s="746"/>
    </row>
    <row r="14" spans="1:256" ht="26.25" customHeight="1">
      <c r="A14" s="752" t="s">
        <v>5696</v>
      </c>
      <c r="B14" s="753"/>
      <c r="C14" s="2730" t="s">
        <v>5697</v>
      </c>
      <c r="D14" s="2731"/>
      <c r="E14" s="2731"/>
      <c r="F14" s="2731"/>
      <c r="G14" s="2731"/>
      <c r="H14" s="2731"/>
      <c r="I14" s="2732"/>
      <c r="J14" s="746"/>
      <c r="K14" s="746"/>
      <c r="L14" s="746"/>
      <c r="M14" s="746"/>
      <c r="N14" s="746"/>
      <c r="O14" s="746"/>
      <c r="P14" s="746"/>
      <c r="Q14" s="746"/>
      <c r="R14" s="746"/>
      <c r="S14" s="746"/>
      <c r="T14" s="746"/>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c r="AT14" s="746"/>
      <c r="AU14" s="746"/>
      <c r="AV14" s="746"/>
      <c r="AW14" s="746"/>
      <c r="AX14" s="746"/>
      <c r="AY14" s="746"/>
      <c r="AZ14" s="746"/>
      <c r="BA14" s="746"/>
      <c r="BB14" s="746"/>
      <c r="BC14" s="746"/>
      <c r="BD14" s="746"/>
      <c r="BE14" s="746"/>
      <c r="BF14" s="746"/>
      <c r="BG14" s="746"/>
      <c r="BH14" s="746"/>
      <c r="BI14" s="746"/>
      <c r="BJ14" s="746"/>
      <c r="BK14" s="746"/>
      <c r="BL14" s="746"/>
      <c r="BM14" s="746"/>
      <c r="BN14" s="746"/>
      <c r="BO14" s="746"/>
      <c r="BP14" s="746"/>
      <c r="BQ14" s="746"/>
      <c r="BR14" s="746"/>
      <c r="BS14" s="746"/>
      <c r="BT14" s="746"/>
      <c r="BU14" s="746"/>
      <c r="BV14" s="746"/>
      <c r="BW14" s="746"/>
      <c r="BX14" s="746"/>
      <c r="BY14" s="746"/>
      <c r="BZ14" s="746"/>
      <c r="CA14" s="746"/>
      <c r="CB14" s="746"/>
      <c r="CC14" s="746"/>
      <c r="CD14" s="746"/>
      <c r="CE14" s="746"/>
      <c r="CF14" s="746"/>
      <c r="CG14" s="746"/>
      <c r="CH14" s="746"/>
      <c r="CI14" s="746"/>
      <c r="CJ14" s="746"/>
      <c r="CK14" s="746"/>
      <c r="CL14" s="746"/>
      <c r="CM14" s="746"/>
      <c r="CN14" s="746"/>
      <c r="CO14" s="746"/>
      <c r="CP14" s="746"/>
      <c r="CQ14" s="746"/>
      <c r="CR14" s="746"/>
      <c r="CS14" s="746"/>
      <c r="CT14" s="746"/>
      <c r="CU14" s="746"/>
      <c r="CV14" s="746"/>
      <c r="CW14" s="746"/>
      <c r="CX14" s="746"/>
      <c r="CY14" s="746"/>
      <c r="CZ14" s="746"/>
      <c r="DA14" s="746"/>
      <c r="DB14" s="746"/>
      <c r="DC14" s="746"/>
      <c r="DD14" s="746"/>
      <c r="DE14" s="746"/>
      <c r="DF14" s="746"/>
      <c r="DG14" s="746"/>
      <c r="DH14" s="746"/>
      <c r="DI14" s="746"/>
      <c r="DJ14" s="746"/>
      <c r="DK14" s="746"/>
      <c r="DL14" s="746"/>
      <c r="DM14" s="746"/>
      <c r="DN14" s="746"/>
      <c r="DO14" s="746"/>
      <c r="DP14" s="746"/>
      <c r="DQ14" s="746"/>
      <c r="DR14" s="746"/>
      <c r="DS14" s="746"/>
      <c r="DT14" s="746"/>
      <c r="DU14" s="746"/>
      <c r="DV14" s="746"/>
      <c r="DW14" s="746"/>
      <c r="DX14" s="746"/>
      <c r="DY14" s="746"/>
      <c r="DZ14" s="746"/>
      <c r="EA14" s="746"/>
      <c r="EB14" s="746"/>
      <c r="EC14" s="746"/>
      <c r="ED14" s="746"/>
      <c r="EE14" s="746"/>
      <c r="EF14" s="746"/>
      <c r="EG14" s="746"/>
      <c r="EH14" s="746"/>
      <c r="EI14" s="746"/>
      <c r="EJ14" s="746"/>
      <c r="EK14" s="746"/>
      <c r="EL14" s="746"/>
      <c r="EM14" s="746"/>
      <c r="EN14" s="746"/>
      <c r="EO14" s="746"/>
      <c r="EP14" s="746"/>
      <c r="EQ14" s="746"/>
      <c r="ER14" s="746"/>
      <c r="ES14" s="746"/>
      <c r="ET14" s="746"/>
      <c r="EU14" s="746"/>
      <c r="EV14" s="746"/>
      <c r="EW14" s="746"/>
      <c r="EX14" s="746"/>
      <c r="EY14" s="746"/>
      <c r="EZ14" s="746"/>
      <c r="FA14" s="746"/>
      <c r="FB14" s="746"/>
      <c r="FC14" s="746"/>
      <c r="FD14" s="746"/>
      <c r="FE14" s="746"/>
      <c r="FF14" s="746"/>
      <c r="FG14" s="746"/>
      <c r="FH14" s="746"/>
      <c r="FI14" s="746"/>
      <c r="FJ14" s="746"/>
      <c r="FK14" s="746"/>
      <c r="FL14" s="746"/>
      <c r="FM14" s="746"/>
      <c r="FN14" s="746"/>
      <c r="FO14" s="746"/>
      <c r="FP14" s="746"/>
      <c r="FQ14" s="746"/>
      <c r="FR14" s="746"/>
      <c r="FS14" s="746"/>
      <c r="FT14" s="746"/>
      <c r="FU14" s="746"/>
      <c r="FV14" s="746"/>
      <c r="FW14" s="746"/>
      <c r="FX14" s="746"/>
      <c r="FY14" s="746"/>
      <c r="FZ14" s="746"/>
      <c r="GA14" s="746"/>
      <c r="GB14" s="746"/>
      <c r="GC14" s="746"/>
      <c r="GD14" s="746"/>
      <c r="GE14" s="746"/>
      <c r="GF14" s="746"/>
      <c r="GG14" s="746"/>
      <c r="GH14" s="746"/>
      <c r="GI14" s="746"/>
      <c r="GJ14" s="746"/>
      <c r="GK14" s="746"/>
      <c r="GL14" s="746"/>
      <c r="GM14" s="746"/>
      <c r="GN14" s="746"/>
      <c r="GO14" s="746"/>
      <c r="GP14" s="746"/>
      <c r="GQ14" s="746"/>
      <c r="GR14" s="746"/>
      <c r="GS14" s="746"/>
      <c r="GT14" s="746"/>
      <c r="GU14" s="746"/>
      <c r="GV14" s="746"/>
      <c r="GW14" s="746"/>
      <c r="GX14" s="746"/>
      <c r="GY14" s="746"/>
      <c r="GZ14" s="746"/>
      <c r="HA14" s="746"/>
      <c r="HB14" s="746"/>
      <c r="HC14" s="746"/>
      <c r="HD14" s="746"/>
      <c r="HE14" s="746"/>
      <c r="HF14" s="746"/>
      <c r="HG14" s="746"/>
      <c r="HH14" s="746"/>
      <c r="HI14" s="746"/>
      <c r="HJ14" s="746"/>
      <c r="HK14" s="746"/>
      <c r="HL14" s="746"/>
      <c r="HM14" s="746"/>
      <c r="HN14" s="746"/>
      <c r="HO14" s="746"/>
      <c r="HP14" s="746"/>
      <c r="HQ14" s="746"/>
      <c r="HR14" s="746"/>
      <c r="HS14" s="746"/>
      <c r="HT14" s="746"/>
      <c r="HU14" s="746"/>
      <c r="HV14" s="746"/>
      <c r="HW14" s="746"/>
      <c r="HX14" s="746"/>
      <c r="HY14" s="746"/>
      <c r="HZ14" s="746"/>
      <c r="IA14" s="746"/>
      <c r="IB14" s="746"/>
      <c r="IC14" s="746"/>
      <c r="ID14" s="746"/>
      <c r="IE14" s="746"/>
      <c r="IF14" s="746"/>
      <c r="IG14" s="746"/>
      <c r="IH14" s="746"/>
      <c r="II14" s="746"/>
      <c r="IJ14" s="746"/>
      <c r="IK14" s="746"/>
      <c r="IL14" s="746"/>
      <c r="IM14" s="746"/>
      <c r="IN14" s="746"/>
      <c r="IO14" s="746"/>
      <c r="IP14" s="746"/>
      <c r="IQ14" s="746"/>
      <c r="IR14" s="746"/>
      <c r="IS14" s="746"/>
      <c r="IT14" s="746"/>
      <c r="IU14" s="746"/>
      <c r="IV14" s="746"/>
    </row>
    <row r="15" spans="1:256" ht="77.25" customHeight="1">
      <c r="A15" s="2733" t="s">
        <v>5698</v>
      </c>
      <c r="B15" s="2734"/>
      <c r="C15" s="2733" t="s">
        <v>5699</v>
      </c>
      <c r="D15" s="2735"/>
      <c r="E15" s="2735"/>
      <c r="F15" s="2735"/>
      <c r="G15" s="2735"/>
      <c r="H15" s="2735"/>
      <c r="I15" s="2734"/>
      <c r="J15" s="746"/>
      <c r="K15" s="746"/>
      <c r="L15" s="746"/>
      <c r="M15" s="746"/>
      <c r="N15" s="746"/>
      <c r="O15" s="746"/>
      <c r="P15" s="746"/>
      <c r="Q15" s="746"/>
      <c r="R15" s="746"/>
      <c r="S15" s="746"/>
      <c r="T15" s="746"/>
      <c r="U15" s="746"/>
      <c r="V15" s="746"/>
      <c r="W15" s="746"/>
      <c r="X15" s="746"/>
      <c r="Y15" s="746"/>
      <c r="Z15" s="746"/>
      <c r="AA15" s="746"/>
      <c r="AB15" s="746"/>
      <c r="AC15" s="746"/>
      <c r="AD15" s="746"/>
      <c r="AE15" s="746"/>
      <c r="AF15" s="746"/>
      <c r="AG15" s="746"/>
      <c r="AH15" s="746"/>
      <c r="AI15" s="746"/>
      <c r="AJ15" s="746"/>
      <c r="AK15" s="746"/>
      <c r="AL15" s="746"/>
      <c r="AM15" s="746"/>
      <c r="AN15" s="746"/>
      <c r="AO15" s="746"/>
      <c r="AP15" s="746"/>
      <c r="AQ15" s="746"/>
      <c r="AR15" s="746"/>
      <c r="AS15" s="746"/>
      <c r="AT15" s="746"/>
      <c r="AU15" s="746"/>
      <c r="AV15" s="746"/>
      <c r="AW15" s="746"/>
      <c r="AX15" s="746"/>
      <c r="AY15" s="746"/>
      <c r="AZ15" s="746"/>
      <c r="BA15" s="746"/>
      <c r="BB15" s="746"/>
      <c r="BC15" s="746"/>
      <c r="BD15" s="746"/>
      <c r="BE15" s="746"/>
      <c r="BF15" s="746"/>
      <c r="BG15" s="746"/>
      <c r="BH15" s="746"/>
      <c r="BI15" s="746"/>
      <c r="BJ15" s="746"/>
      <c r="BK15" s="746"/>
      <c r="BL15" s="746"/>
      <c r="BM15" s="746"/>
      <c r="BN15" s="746"/>
      <c r="BO15" s="746"/>
      <c r="BP15" s="746"/>
      <c r="BQ15" s="746"/>
      <c r="BR15" s="746"/>
      <c r="BS15" s="746"/>
      <c r="BT15" s="746"/>
      <c r="BU15" s="746"/>
      <c r="BV15" s="746"/>
      <c r="BW15" s="746"/>
      <c r="BX15" s="746"/>
      <c r="BY15" s="746"/>
      <c r="BZ15" s="746"/>
      <c r="CA15" s="746"/>
      <c r="CB15" s="746"/>
      <c r="CC15" s="746"/>
      <c r="CD15" s="746"/>
      <c r="CE15" s="746"/>
      <c r="CF15" s="746"/>
      <c r="CG15" s="746"/>
      <c r="CH15" s="746"/>
      <c r="CI15" s="746"/>
      <c r="CJ15" s="746"/>
      <c r="CK15" s="746"/>
      <c r="CL15" s="746"/>
      <c r="CM15" s="746"/>
      <c r="CN15" s="746"/>
      <c r="CO15" s="746"/>
      <c r="CP15" s="746"/>
      <c r="CQ15" s="746"/>
      <c r="CR15" s="746"/>
      <c r="CS15" s="746"/>
      <c r="CT15" s="746"/>
      <c r="CU15" s="746"/>
      <c r="CV15" s="746"/>
      <c r="CW15" s="746"/>
      <c r="CX15" s="746"/>
      <c r="CY15" s="746"/>
      <c r="CZ15" s="746"/>
      <c r="DA15" s="746"/>
      <c r="DB15" s="746"/>
      <c r="DC15" s="746"/>
      <c r="DD15" s="746"/>
      <c r="DE15" s="746"/>
      <c r="DF15" s="746"/>
      <c r="DG15" s="746"/>
      <c r="DH15" s="746"/>
      <c r="DI15" s="746"/>
      <c r="DJ15" s="746"/>
      <c r="DK15" s="746"/>
      <c r="DL15" s="746"/>
      <c r="DM15" s="746"/>
      <c r="DN15" s="746"/>
      <c r="DO15" s="746"/>
      <c r="DP15" s="746"/>
      <c r="DQ15" s="746"/>
      <c r="DR15" s="746"/>
      <c r="DS15" s="746"/>
      <c r="DT15" s="746"/>
      <c r="DU15" s="746"/>
      <c r="DV15" s="746"/>
      <c r="DW15" s="746"/>
      <c r="DX15" s="746"/>
      <c r="DY15" s="746"/>
      <c r="DZ15" s="746"/>
      <c r="EA15" s="746"/>
      <c r="EB15" s="746"/>
      <c r="EC15" s="746"/>
      <c r="ED15" s="746"/>
      <c r="EE15" s="746"/>
      <c r="EF15" s="746"/>
      <c r="EG15" s="746"/>
      <c r="EH15" s="746"/>
      <c r="EI15" s="746"/>
      <c r="EJ15" s="746"/>
      <c r="EK15" s="746"/>
      <c r="EL15" s="746"/>
      <c r="EM15" s="746"/>
      <c r="EN15" s="746"/>
      <c r="EO15" s="746"/>
      <c r="EP15" s="746"/>
      <c r="EQ15" s="746"/>
      <c r="ER15" s="746"/>
      <c r="ES15" s="746"/>
      <c r="ET15" s="746"/>
      <c r="EU15" s="746"/>
      <c r="EV15" s="746"/>
      <c r="EW15" s="746"/>
      <c r="EX15" s="746"/>
      <c r="EY15" s="746"/>
      <c r="EZ15" s="746"/>
      <c r="FA15" s="746"/>
      <c r="FB15" s="746"/>
      <c r="FC15" s="746"/>
      <c r="FD15" s="746"/>
      <c r="FE15" s="746"/>
      <c r="FF15" s="746"/>
      <c r="FG15" s="746"/>
      <c r="FH15" s="746"/>
      <c r="FI15" s="746"/>
      <c r="FJ15" s="746"/>
      <c r="FK15" s="746"/>
      <c r="FL15" s="746"/>
      <c r="FM15" s="746"/>
      <c r="FN15" s="746"/>
      <c r="FO15" s="746"/>
      <c r="FP15" s="746"/>
      <c r="FQ15" s="746"/>
      <c r="FR15" s="746"/>
      <c r="FS15" s="746"/>
      <c r="FT15" s="746"/>
      <c r="FU15" s="746"/>
      <c r="FV15" s="746"/>
      <c r="FW15" s="746"/>
      <c r="FX15" s="746"/>
      <c r="FY15" s="746"/>
      <c r="FZ15" s="746"/>
      <c r="GA15" s="746"/>
      <c r="GB15" s="746"/>
      <c r="GC15" s="746"/>
      <c r="GD15" s="746"/>
      <c r="GE15" s="746"/>
      <c r="GF15" s="746"/>
      <c r="GG15" s="746"/>
      <c r="GH15" s="746"/>
      <c r="GI15" s="746"/>
      <c r="GJ15" s="746"/>
      <c r="GK15" s="746"/>
      <c r="GL15" s="746"/>
      <c r="GM15" s="746"/>
      <c r="GN15" s="746"/>
      <c r="GO15" s="746"/>
      <c r="GP15" s="746"/>
      <c r="GQ15" s="746"/>
      <c r="GR15" s="746"/>
      <c r="GS15" s="746"/>
      <c r="GT15" s="746"/>
      <c r="GU15" s="746"/>
      <c r="GV15" s="746"/>
      <c r="GW15" s="746"/>
      <c r="GX15" s="746"/>
      <c r="GY15" s="746"/>
      <c r="GZ15" s="746"/>
      <c r="HA15" s="746"/>
      <c r="HB15" s="746"/>
      <c r="HC15" s="746"/>
      <c r="HD15" s="746"/>
      <c r="HE15" s="746"/>
      <c r="HF15" s="746"/>
      <c r="HG15" s="746"/>
      <c r="HH15" s="746"/>
      <c r="HI15" s="746"/>
      <c r="HJ15" s="746"/>
      <c r="HK15" s="746"/>
      <c r="HL15" s="746"/>
      <c r="HM15" s="746"/>
      <c r="HN15" s="746"/>
      <c r="HO15" s="746"/>
      <c r="HP15" s="746"/>
      <c r="HQ15" s="746"/>
      <c r="HR15" s="746"/>
      <c r="HS15" s="746"/>
      <c r="HT15" s="746"/>
      <c r="HU15" s="746"/>
      <c r="HV15" s="746"/>
      <c r="HW15" s="746"/>
      <c r="HX15" s="746"/>
      <c r="HY15" s="746"/>
      <c r="HZ15" s="746"/>
      <c r="IA15" s="746"/>
      <c r="IB15" s="746"/>
      <c r="IC15" s="746"/>
      <c r="ID15" s="746"/>
      <c r="IE15" s="746"/>
      <c r="IF15" s="746"/>
      <c r="IG15" s="746"/>
      <c r="IH15" s="746"/>
      <c r="II15" s="746"/>
      <c r="IJ15" s="746"/>
      <c r="IK15" s="746"/>
      <c r="IL15" s="746"/>
      <c r="IM15" s="746"/>
      <c r="IN15" s="746"/>
      <c r="IO15" s="746"/>
      <c r="IP15" s="746"/>
      <c r="IQ15" s="746"/>
      <c r="IR15" s="746"/>
      <c r="IS15" s="746"/>
      <c r="IT15" s="746"/>
      <c r="IU15" s="746"/>
      <c r="IV15" s="746"/>
    </row>
    <row r="16" spans="1:256" ht="126.75" customHeight="1">
      <c r="A16" s="2733"/>
      <c r="B16" s="2734"/>
      <c r="C16" s="2736"/>
      <c r="D16" s="2737"/>
      <c r="E16" s="2737"/>
      <c r="F16" s="2737"/>
      <c r="G16" s="2737"/>
      <c r="H16" s="2737"/>
      <c r="I16" s="2738"/>
      <c r="J16" s="746"/>
      <c r="K16" s="746"/>
      <c r="L16" s="746"/>
      <c r="M16" s="746"/>
      <c r="N16" s="746"/>
      <c r="O16" s="746"/>
      <c r="P16" s="746"/>
      <c r="Q16" s="746"/>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6"/>
      <c r="BQ16" s="746"/>
      <c r="BR16" s="746"/>
      <c r="BS16" s="746"/>
      <c r="BT16" s="746"/>
      <c r="BU16" s="746"/>
      <c r="BV16" s="746"/>
      <c r="BW16" s="746"/>
      <c r="BX16" s="746"/>
      <c r="BY16" s="746"/>
      <c r="BZ16" s="746"/>
      <c r="CA16" s="746"/>
      <c r="CB16" s="746"/>
      <c r="CC16" s="746"/>
      <c r="CD16" s="746"/>
      <c r="CE16" s="746"/>
      <c r="CF16" s="746"/>
      <c r="CG16" s="746"/>
      <c r="CH16" s="746"/>
      <c r="CI16" s="746"/>
      <c r="CJ16" s="746"/>
      <c r="CK16" s="746"/>
      <c r="CL16" s="746"/>
      <c r="CM16" s="746"/>
      <c r="CN16" s="746"/>
      <c r="CO16" s="746"/>
      <c r="CP16" s="746"/>
      <c r="CQ16" s="746"/>
      <c r="CR16" s="746"/>
      <c r="CS16" s="746"/>
      <c r="CT16" s="746"/>
      <c r="CU16" s="746"/>
      <c r="CV16" s="746"/>
      <c r="CW16" s="746"/>
      <c r="CX16" s="746"/>
      <c r="CY16" s="746"/>
      <c r="CZ16" s="746"/>
      <c r="DA16" s="746"/>
      <c r="DB16" s="746"/>
      <c r="DC16" s="746"/>
      <c r="DD16" s="746"/>
      <c r="DE16" s="746"/>
      <c r="DF16" s="746"/>
      <c r="DG16" s="746"/>
      <c r="DH16" s="746"/>
      <c r="DI16" s="746"/>
      <c r="DJ16" s="746"/>
      <c r="DK16" s="746"/>
      <c r="DL16" s="746"/>
      <c r="DM16" s="746"/>
      <c r="DN16" s="746"/>
      <c r="DO16" s="746"/>
      <c r="DP16" s="746"/>
      <c r="DQ16" s="746"/>
      <c r="DR16" s="746"/>
      <c r="DS16" s="746"/>
      <c r="DT16" s="746"/>
      <c r="DU16" s="746"/>
      <c r="DV16" s="746"/>
      <c r="DW16" s="746"/>
      <c r="DX16" s="746"/>
      <c r="DY16" s="746"/>
      <c r="DZ16" s="746"/>
      <c r="EA16" s="746"/>
      <c r="EB16" s="746"/>
      <c r="EC16" s="746"/>
      <c r="ED16" s="746"/>
      <c r="EE16" s="746"/>
      <c r="EF16" s="746"/>
      <c r="EG16" s="746"/>
      <c r="EH16" s="746"/>
      <c r="EI16" s="746"/>
      <c r="EJ16" s="746"/>
      <c r="EK16" s="746"/>
      <c r="EL16" s="746"/>
      <c r="EM16" s="746"/>
      <c r="EN16" s="746"/>
      <c r="EO16" s="746"/>
      <c r="EP16" s="746"/>
      <c r="EQ16" s="746"/>
      <c r="ER16" s="746"/>
      <c r="ES16" s="746"/>
      <c r="ET16" s="746"/>
      <c r="EU16" s="746"/>
      <c r="EV16" s="746"/>
      <c r="EW16" s="746"/>
      <c r="EX16" s="746"/>
      <c r="EY16" s="746"/>
      <c r="EZ16" s="746"/>
      <c r="FA16" s="746"/>
      <c r="FB16" s="746"/>
      <c r="FC16" s="746"/>
      <c r="FD16" s="746"/>
      <c r="FE16" s="746"/>
      <c r="FF16" s="746"/>
      <c r="FG16" s="746"/>
      <c r="FH16" s="746"/>
      <c r="FI16" s="746"/>
      <c r="FJ16" s="746"/>
      <c r="FK16" s="746"/>
      <c r="FL16" s="746"/>
      <c r="FM16" s="746"/>
      <c r="FN16" s="746"/>
      <c r="FO16" s="746"/>
      <c r="FP16" s="746"/>
      <c r="FQ16" s="746"/>
      <c r="FR16" s="746"/>
      <c r="FS16" s="746"/>
      <c r="FT16" s="746"/>
      <c r="FU16" s="746"/>
      <c r="FV16" s="746"/>
      <c r="FW16" s="746"/>
      <c r="FX16" s="746"/>
      <c r="FY16" s="746"/>
      <c r="FZ16" s="746"/>
      <c r="GA16" s="746"/>
      <c r="GB16" s="746"/>
      <c r="GC16" s="746"/>
      <c r="GD16" s="746"/>
      <c r="GE16" s="746"/>
      <c r="GF16" s="746"/>
      <c r="GG16" s="746"/>
      <c r="GH16" s="746"/>
      <c r="GI16" s="746"/>
      <c r="GJ16" s="746"/>
      <c r="GK16" s="746"/>
      <c r="GL16" s="746"/>
      <c r="GM16" s="746"/>
      <c r="GN16" s="746"/>
      <c r="GO16" s="746"/>
      <c r="GP16" s="746"/>
      <c r="GQ16" s="746"/>
      <c r="GR16" s="746"/>
      <c r="GS16" s="746"/>
      <c r="GT16" s="746"/>
      <c r="GU16" s="746"/>
      <c r="GV16" s="746"/>
      <c r="GW16" s="746"/>
      <c r="GX16" s="746"/>
      <c r="GY16" s="746"/>
      <c r="GZ16" s="746"/>
      <c r="HA16" s="746"/>
      <c r="HB16" s="746"/>
      <c r="HC16" s="746"/>
      <c r="HD16" s="746"/>
      <c r="HE16" s="746"/>
      <c r="HF16" s="746"/>
      <c r="HG16" s="746"/>
      <c r="HH16" s="746"/>
      <c r="HI16" s="746"/>
      <c r="HJ16" s="746"/>
      <c r="HK16" s="746"/>
      <c r="HL16" s="746"/>
      <c r="HM16" s="746"/>
      <c r="HN16" s="746"/>
      <c r="HO16" s="746"/>
      <c r="HP16" s="746"/>
      <c r="HQ16" s="746"/>
      <c r="HR16" s="746"/>
      <c r="HS16" s="746"/>
      <c r="HT16" s="746"/>
      <c r="HU16" s="746"/>
      <c r="HV16" s="746"/>
      <c r="HW16" s="746"/>
      <c r="HX16" s="746"/>
      <c r="HY16" s="746"/>
      <c r="HZ16" s="746"/>
      <c r="IA16" s="746"/>
      <c r="IB16" s="746"/>
      <c r="IC16" s="746"/>
      <c r="ID16" s="746"/>
      <c r="IE16" s="746"/>
      <c r="IF16" s="746"/>
      <c r="IG16" s="746"/>
      <c r="IH16" s="746"/>
      <c r="II16" s="746"/>
      <c r="IJ16" s="746"/>
      <c r="IK16" s="746"/>
      <c r="IL16" s="746"/>
      <c r="IM16" s="746"/>
      <c r="IN16" s="746"/>
      <c r="IO16" s="746"/>
      <c r="IP16" s="746"/>
      <c r="IQ16" s="746"/>
      <c r="IR16" s="746"/>
      <c r="IS16" s="746"/>
      <c r="IT16" s="746"/>
      <c r="IU16" s="746"/>
      <c r="IV16" s="746"/>
    </row>
    <row r="17" spans="1:256" ht="47.25" customHeight="1">
      <c r="A17" s="752" t="s">
        <v>5700</v>
      </c>
      <c r="B17" s="754"/>
      <c r="C17" s="2730" t="s">
        <v>5701</v>
      </c>
      <c r="D17" s="2731"/>
      <c r="E17" s="2731"/>
      <c r="F17" s="2731"/>
      <c r="G17" s="2731"/>
      <c r="H17" s="2731"/>
      <c r="I17" s="2732"/>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c r="BL17" s="746"/>
      <c r="BM17" s="746"/>
      <c r="BN17" s="746"/>
      <c r="BO17" s="746"/>
      <c r="BP17" s="746"/>
      <c r="BQ17" s="746"/>
      <c r="BR17" s="746"/>
      <c r="BS17" s="746"/>
      <c r="BT17" s="746"/>
      <c r="BU17" s="746"/>
      <c r="BV17" s="746"/>
      <c r="BW17" s="746"/>
      <c r="BX17" s="746"/>
      <c r="BY17" s="746"/>
      <c r="BZ17" s="746"/>
      <c r="CA17" s="746"/>
      <c r="CB17" s="746"/>
      <c r="CC17" s="746"/>
      <c r="CD17" s="746"/>
      <c r="CE17" s="746"/>
      <c r="CF17" s="746"/>
      <c r="CG17" s="746"/>
      <c r="CH17" s="746"/>
      <c r="CI17" s="746"/>
      <c r="CJ17" s="746"/>
      <c r="CK17" s="746"/>
      <c r="CL17" s="746"/>
      <c r="CM17" s="746"/>
      <c r="CN17" s="746"/>
      <c r="CO17" s="746"/>
      <c r="CP17" s="746"/>
      <c r="CQ17" s="746"/>
      <c r="CR17" s="746"/>
      <c r="CS17" s="746"/>
      <c r="CT17" s="746"/>
      <c r="CU17" s="746"/>
      <c r="CV17" s="746"/>
      <c r="CW17" s="746"/>
      <c r="CX17" s="746"/>
      <c r="CY17" s="746"/>
      <c r="CZ17" s="746"/>
      <c r="DA17" s="746"/>
      <c r="DB17" s="746"/>
      <c r="DC17" s="746"/>
      <c r="DD17" s="746"/>
      <c r="DE17" s="746"/>
      <c r="DF17" s="746"/>
      <c r="DG17" s="746"/>
      <c r="DH17" s="746"/>
      <c r="DI17" s="746"/>
      <c r="DJ17" s="746"/>
      <c r="DK17" s="746"/>
      <c r="DL17" s="746"/>
      <c r="DM17" s="746"/>
      <c r="DN17" s="746"/>
      <c r="DO17" s="746"/>
      <c r="DP17" s="746"/>
      <c r="DQ17" s="746"/>
      <c r="DR17" s="746"/>
      <c r="DS17" s="746"/>
      <c r="DT17" s="746"/>
      <c r="DU17" s="746"/>
      <c r="DV17" s="746"/>
      <c r="DW17" s="746"/>
      <c r="DX17" s="746"/>
      <c r="DY17" s="746"/>
      <c r="DZ17" s="746"/>
      <c r="EA17" s="746"/>
      <c r="EB17" s="746"/>
      <c r="EC17" s="746"/>
      <c r="ED17" s="746"/>
      <c r="EE17" s="746"/>
      <c r="EF17" s="746"/>
      <c r="EG17" s="746"/>
      <c r="EH17" s="746"/>
      <c r="EI17" s="746"/>
      <c r="EJ17" s="746"/>
      <c r="EK17" s="746"/>
      <c r="EL17" s="746"/>
      <c r="EM17" s="746"/>
      <c r="EN17" s="746"/>
      <c r="EO17" s="746"/>
      <c r="EP17" s="746"/>
      <c r="EQ17" s="746"/>
      <c r="ER17" s="746"/>
      <c r="ES17" s="746"/>
      <c r="ET17" s="746"/>
      <c r="EU17" s="746"/>
      <c r="EV17" s="746"/>
      <c r="EW17" s="746"/>
      <c r="EX17" s="746"/>
      <c r="EY17" s="746"/>
      <c r="EZ17" s="746"/>
      <c r="FA17" s="746"/>
      <c r="FB17" s="746"/>
      <c r="FC17" s="746"/>
      <c r="FD17" s="746"/>
      <c r="FE17" s="746"/>
      <c r="FF17" s="746"/>
      <c r="FG17" s="746"/>
      <c r="FH17" s="746"/>
      <c r="FI17" s="746"/>
      <c r="FJ17" s="746"/>
      <c r="FK17" s="746"/>
      <c r="FL17" s="746"/>
      <c r="FM17" s="746"/>
      <c r="FN17" s="746"/>
      <c r="FO17" s="746"/>
      <c r="FP17" s="746"/>
      <c r="FQ17" s="746"/>
      <c r="FR17" s="746"/>
      <c r="FS17" s="746"/>
      <c r="FT17" s="746"/>
      <c r="FU17" s="746"/>
      <c r="FV17" s="746"/>
      <c r="FW17" s="746"/>
      <c r="FX17" s="746"/>
      <c r="FY17" s="746"/>
      <c r="FZ17" s="746"/>
      <c r="GA17" s="746"/>
      <c r="GB17" s="746"/>
      <c r="GC17" s="746"/>
      <c r="GD17" s="746"/>
      <c r="GE17" s="746"/>
      <c r="GF17" s="746"/>
      <c r="GG17" s="746"/>
      <c r="GH17" s="746"/>
      <c r="GI17" s="746"/>
      <c r="GJ17" s="746"/>
      <c r="GK17" s="746"/>
      <c r="GL17" s="746"/>
      <c r="GM17" s="746"/>
      <c r="GN17" s="746"/>
      <c r="GO17" s="746"/>
      <c r="GP17" s="746"/>
      <c r="GQ17" s="746"/>
      <c r="GR17" s="746"/>
      <c r="GS17" s="746"/>
      <c r="GT17" s="746"/>
      <c r="GU17" s="746"/>
      <c r="GV17" s="746"/>
      <c r="GW17" s="746"/>
      <c r="GX17" s="746"/>
      <c r="GY17" s="746"/>
      <c r="GZ17" s="746"/>
      <c r="HA17" s="746"/>
      <c r="HB17" s="746"/>
      <c r="HC17" s="746"/>
      <c r="HD17" s="746"/>
      <c r="HE17" s="746"/>
      <c r="HF17" s="746"/>
      <c r="HG17" s="746"/>
      <c r="HH17" s="746"/>
      <c r="HI17" s="746"/>
      <c r="HJ17" s="746"/>
      <c r="HK17" s="746"/>
      <c r="HL17" s="746"/>
      <c r="HM17" s="746"/>
      <c r="HN17" s="746"/>
      <c r="HO17" s="746"/>
      <c r="HP17" s="746"/>
      <c r="HQ17" s="746"/>
      <c r="HR17" s="746"/>
      <c r="HS17" s="746"/>
      <c r="HT17" s="746"/>
      <c r="HU17" s="746"/>
      <c r="HV17" s="746"/>
      <c r="HW17" s="746"/>
      <c r="HX17" s="746"/>
      <c r="HY17" s="746"/>
      <c r="HZ17" s="746"/>
      <c r="IA17" s="746"/>
      <c r="IB17" s="746"/>
      <c r="IC17" s="746"/>
      <c r="ID17" s="746"/>
      <c r="IE17" s="746"/>
      <c r="IF17" s="746"/>
      <c r="IG17" s="746"/>
      <c r="IH17" s="746"/>
      <c r="II17" s="746"/>
      <c r="IJ17" s="746"/>
      <c r="IK17" s="746"/>
      <c r="IL17" s="746"/>
      <c r="IM17" s="746"/>
      <c r="IN17" s="746"/>
      <c r="IO17" s="746"/>
      <c r="IP17" s="746"/>
      <c r="IQ17" s="746"/>
      <c r="IR17" s="746"/>
      <c r="IS17" s="746"/>
      <c r="IT17" s="746"/>
      <c r="IU17" s="746"/>
      <c r="IV17" s="746"/>
    </row>
    <row r="18" spans="1:256" ht="26.25" customHeight="1">
      <c r="A18" s="752" t="s">
        <v>5702</v>
      </c>
      <c r="B18" s="754"/>
      <c r="C18" s="2722" t="s">
        <v>5703</v>
      </c>
      <c r="D18" s="2723"/>
      <c r="E18" s="2723"/>
      <c r="F18" s="2723"/>
      <c r="G18" s="2723"/>
      <c r="H18" s="2723"/>
      <c r="I18" s="2724"/>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c r="BL18" s="746"/>
      <c r="BM18" s="746"/>
      <c r="BN18" s="746"/>
      <c r="BO18" s="746"/>
      <c r="BP18" s="746"/>
      <c r="BQ18" s="746"/>
      <c r="BR18" s="746"/>
      <c r="BS18" s="746"/>
      <c r="BT18" s="746"/>
      <c r="BU18" s="746"/>
      <c r="BV18" s="746"/>
      <c r="BW18" s="746"/>
      <c r="BX18" s="746"/>
      <c r="BY18" s="746"/>
      <c r="BZ18" s="746"/>
      <c r="CA18" s="746"/>
      <c r="CB18" s="746"/>
      <c r="CC18" s="746"/>
      <c r="CD18" s="746"/>
      <c r="CE18" s="746"/>
      <c r="CF18" s="746"/>
      <c r="CG18" s="746"/>
      <c r="CH18" s="746"/>
      <c r="CI18" s="746"/>
      <c r="CJ18" s="746"/>
      <c r="CK18" s="746"/>
      <c r="CL18" s="746"/>
      <c r="CM18" s="746"/>
      <c r="CN18" s="746"/>
      <c r="CO18" s="746"/>
      <c r="CP18" s="746"/>
      <c r="CQ18" s="746"/>
      <c r="CR18" s="746"/>
      <c r="CS18" s="746"/>
      <c r="CT18" s="746"/>
      <c r="CU18" s="746"/>
      <c r="CV18" s="746"/>
      <c r="CW18" s="746"/>
      <c r="CX18" s="746"/>
      <c r="CY18" s="746"/>
      <c r="CZ18" s="746"/>
      <c r="DA18" s="746"/>
      <c r="DB18" s="746"/>
      <c r="DC18" s="746"/>
      <c r="DD18" s="746"/>
      <c r="DE18" s="746"/>
      <c r="DF18" s="746"/>
      <c r="DG18" s="746"/>
      <c r="DH18" s="746"/>
      <c r="DI18" s="746"/>
      <c r="DJ18" s="746"/>
      <c r="DK18" s="746"/>
      <c r="DL18" s="746"/>
      <c r="DM18" s="746"/>
      <c r="DN18" s="746"/>
      <c r="DO18" s="746"/>
      <c r="DP18" s="746"/>
      <c r="DQ18" s="746"/>
      <c r="DR18" s="746"/>
      <c r="DS18" s="746"/>
      <c r="DT18" s="746"/>
      <c r="DU18" s="746"/>
      <c r="DV18" s="746"/>
      <c r="DW18" s="746"/>
      <c r="DX18" s="746"/>
      <c r="DY18" s="746"/>
      <c r="DZ18" s="746"/>
      <c r="EA18" s="746"/>
      <c r="EB18" s="746"/>
      <c r="EC18" s="746"/>
      <c r="ED18" s="746"/>
      <c r="EE18" s="746"/>
      <c r="EF18" s="746"/>
      <c r="EG18" s="746"/>
      <c r="EH18" s="746"/>
      <c r="EI18" s="746"/>
      <c r="EJ18" s="746"/>
      <c r="EK18" s="746"/>
      <c r="EL18" s="746"/>
      <c r="EM18" s="746"/>
      <c r="EN18" s="746"/>
      <c r="EO18" s="746"/>
      <c r="EP18" s="746"/>
      <c r="EQ18" s="746"/>
      <c r="ER18" s="746"/>
      <c r="ES18" s="746"/>
      <c r="ET18" s="746"/>
      <c r="EU18" s="746"/>
      <c r="EV18" s="746"/>
      <c r="EW18" s="746"/>
      <c r="EX18" s="746"/>
      <c r="EY18" s="746"/>
      <c r="EZ18" s="746"/>
      <c r="FA18" s="746"/>
      <c r="FB18" s="746"/>
      <c r="FC18" s="746"/>
      <c r="FD18" s="746"/>
      <c r="FE18" s="746"/>
      <c r="FF18" s="746"/>
      <c r="FG18" s="746"/>
      <c r="FH18" s="746"/>
      <c r="FI18" s="746"/>
      <c r="FJ18" s="746"/>
      <c r="FK18" s="746"/>
      <c r="FL18" s="746"/>
      <c r="FM18" s="746"/>
      <c r="FN18" s="746"/>
      <c r="FO18" s="746"/>
      <c r="FP18" s="746"/>
      <c r="FQ18" s="746"/>
      <c r="FR18" s="746"/>
      <c r="FS18" s="746"/>
      <c r="FT18" s="746"/>
      <c r="FU18" s="746"/>
      <c r="FV18" s="746"/>
      <c r="FW18" s="746"/>
      <c r="FX18" s="746"/>
      <c r="FY18" s="746"/>
      <c r="FZ18" s="746"/>
      <c r="GA18" s="746"/>
      <c r="GB18" s="746"/>
      <c r="GC18" s="746"/>
      <c r="GD18" s="746"/>
      <c r="GE18" s="746"/>
      <c r="GF18" s="746"/>
      <c r="GG18" s="746"/>
      <c r="GH18" s="746"/>
      <c r="GI18" s="746"/>
      <c r="GJ18" s="746"/>
      <c r="GK18" s="746"/>
      <c r="GL18" s="746"/>
      <c r="GM18" s="746"/>
      <c r="GN18" s="746"/>
      <c r="GO18" s="746"/>
      <c r="GP18" s="746"/>
      <c r="GQ18" s="746"/>
      <c r="GR18" s="746"/>
      <c r="GS18" s="746"/>
      <c r="GT18" s="746"/>
      <c r="GU18" s="746"/>
      <c r="GV18" s="746"/>
      <c r="GW18" s="746"/>
      <c r="GX18" s="746"/>
      <c r="GY18" s="746"/>
      <c r="GZ18" s="746"/>
      <c r="HA18" s="746"/>
      <c r="HB18" s="746"/>
      <c r="HC18" s="746"/>
      <c r="HD18" s="746"/>
      <c r="HE18" s="746"/>
      <c r="HF18" s="746"/>
      <c r="HG18" s="746"/>
      <c r="HH18" s="746"/>
      <c r="HI18" s="746"/>
      <c r="HJ18" s="746"/>
      <c r="HK18" s="746"/>
      <c r="HL18" s="746"/>
      <c r="HM18" s="746"/>
      <c r="HN18" s="746"/>
      <c r="HO18" s="746"/>
      <c r="HP18" s="746"/>
      <c r="HQ18" s="746"/>
      <c r="HR18" s="746"/>
      <c r="HS18" s="746"/>
      <c r="HT18" s="746"/>
      <c r="HU18" s="746"/>
      <c r="HV18" s="746"/>
      <c r="HW18" s="746"/>
      <c r="HX18" s="746"/>
      <c r="HY18" s="746"/>
      <c r="HZ18" s="746"/>
      <c r="IA18" s="746"/>
      <c r="IB18" s="746"/>
      <c r="IC18" s="746"/>
      <c r="ID18" s="746"/>
      <c r="IE18" s="746"/>
      <c r="IF18" s="746"/>
      <c r="IG18" s="746"/>
      <c r="IH18" s="746"/>
      <c r="II18" s="746"/>
      <c r="IJ18" s="746"/>
      <c r="IK18" s="746"/>
      <c r="IL18" s="746"/>
      <c r="IM18" s="746"/>
      <c r="IN18" s="746"/>
      <c r="IO18" s="746"/>
      <c r="IP18" s="746"/>
      <c r="IQ18" s="746"/>
      <c r="IR18" s="746"/>
      <c r="IS18" s="746"/>
      <c r="IT18" s="746"/>
      <c r="IU18" s="746"/>
      <c r="IV18" s="746"/>
    </row>
    <row r="19" spans="1:256" ht="89.25" customHeight="1">
      <c r="A19" s="752" t="s">
        <v>5704</v>
      </c>
      <c r="B19" s="754"/>
      <c r="C19" s="2722" t="s">
        <v>5705</v>
      </c>
      <c r="D19" s="2723"/>
      <c r="E19" s="2723"/>
      <c r="F19" s="2723"/>
      <c r="G19" s="2723"/>
      <c r="H19" s="2723"/>
      <c r="I19" s="2724"/>
      <c r="J19" s="746"/>
      <c r="K19" s="746"/>
      <c r="L19" s="746"/>
      <c r="M19" s="746"/>
      <c r="N19" s="746"/>
      <c r="O19" s="746"/>
      <c r="P19" s="746"/>
      <c r="Q19" s="746"/>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c r="BL19" s="746"/>
      <c r="BM19" s="746"/>
      <c r="BN19" s="746"/>
      <c r="BO19" s="746"/>
      <c r="BP19" s="746"/>
      <c r="BQ19" s="746"/>
      <c r="BR19" s="746"/>
      <c r="BS19" s="746"/>
      <c r="BT19" s="746"/>
      <c r="BU19" s="746"/>
      <c r="BV19" s="746"/>
      <c r="BW19" s="746"/>
      <c r="BX19" s="746"/>
      <c r="BY19" s="746"/>
      <c r="BZ19" s="746"/>
      <c r="CA19" s="746"/>
      <c r="CB19" s="746"/>
      <c r="CC19" s="746"/>
      <c r="CD19" s="746"/>
      <c r="CE19" s="746"/>
      <c r="CF19" s="746"/>
      <c r="CG19" s="746"/>
      <c r="CH19" s="746"/>
      <c r="CI19" s="746"/>
      <c r="CJ19" s="746"/>
      <c r="CK19" s="746"/>
      <c r="CL19" s="746"/>
      <c r="CM19" s="746"/>
      <c r="CN19" s="746"/>
      <c r="CO19" s="746"/>
      <c r="CP19" s="746"/>
      <c r="CQ19" s="746"/>
      <c r="CR19" s="746"/>
      <c r="CS19" s="746"/>
      <c r="CT19" s="746"/>
      <c r="CU19" s="746"/>
      <c r="CV19" s="746"/>
      <c r="CW19" s="746"/>
      <c r="CX19" s="746"/>
      <c r="CY19" s="746"/>
      <c r="CZ19" s="746"/>
      <c r="DA19" s="746"/>
      <c r="DB19" s="746"/>
      <c r="DC19" s="746"/>
      <c r="DD19" s="746"/>
      <c r="DE19" s="746"/>
      <c r="DF19" s="746"/>
      <c r="DG19" s="746"/>
      <c r="DH19" s="746"/>
      <c r="DI19" s="746"/>
      <c r="DJ19" s="746"/>
      <c r="DK19" s="746"/>
      <c r="DL19" s="746"/>
      <c r="DM19" s="746"/>
      <c r="DN19" s="746"/>
      <c r="DO19" s="746"/>
      <c r="DP19" s="746"/>
      <c r="DQ19" s="746"/>
      <c r="DR19" s="746"/>
      <c r="DS19" s="746"/>
      <c r="DT19" s="746"/>
      <c r="DU19" s="746"/>
      <c r="DV19" s="746"/>
      <c r="DW19" s="746"/>
      <c r="DX19" s="746"/>
      <c r="DY19" s="746"/>
      <c r="DZ19" s="746"/>
      <c r="EA19" s="746"/>
      <c r="EB19" s="746"/>
      <c r="EC19" s="746"/>
      <c r="ED19" s="746"/>
      <c r="EE19" s="746"/>
      <c r="EF19" s="746"/>
      <c r="EG19" s="746"/>
      <c r="EH19" s="746"/>
      <c r="EI19" s="746"/>
      <c r="EJ19" s="746"/>
      <c r="EK19" s="746"/>
      <c r="EL19" s="746"/>
      <c r="EM19" s="746"/>
      <c r="EN19" s="746"/>
      <c r="EO19" s="746"/>
      <c r="EP19" s="746"/>
      <c r="EQ19" s="746"/>
      <c r="ER19" s="746"/>
      <c r="ES19" s="746"/>
      <c r="ET19" s="746"/>
      <c r="EU19" s="746"/>
      <c r="EV19" s="746"/>
      <c r="EW19" s="746"/>
      <c r="EX19" s="746"/>
      <c r="EY19" s="746"/>
      <c r="EZ19" s="746"/>
      <c r="FA19" s="746"/>
      <c r="FB19" s="746"/>
      <c r="FC19" s="746"/>
      <c r="FD19" s="746"/>
      <c r="FE19" s="746"/>
      <c r="FF19" s="746"/>
      <c r="FG19" s="746"/>
      <c r="FH19" s="746"/>
      <c r="FI19" s="746"/>
      <c r="FJ19" s="746"/>
      <c r="FK19" s="746"/>
      <c r="FL19" s="746"/>
      <c r="FM19" s="746"/>
      <c r="FN19" s="746"/>
      <c r="FO19" s="746"/>
      <c r="FP19" s="746"/>
      <c r="FQ19" s="746"/>
      <c r="FR19" s="746"/>
      <c r="FS19" s="746"/>
      <c r="FT19" s="746"/>
      <c r="FU19" s="746"/>
      <c r="FV19" s="746"/>
      <c r="FW19" s="746"/>
      <c r="FX19" s="746"/>
      <c r="FY19" s="746"/>
      <c r="FZ19" s="746"/>
      <c r="GA19" s="746"/>
      <c r="GB19" s="746"/>
      <c r="GC19" s="746"/>
      <c r="GD19" s="746"/>
      <c r="GE19" s="746"/>
      <c r="GF19" s="746"/>
      <c r="GG19" s="746"/>
      <c r="GH19" s="746"/>
      <c r="GI19" s="746"/>
      <c r="GJ19" s="746"/>
      <c r="GK19" s="746"/>
      <c r="GL19" s="746"/>
      <c r="GM19" s="746"/>
      <c r="GN19" s="746"/>
      <c r="GO19" s="746"/>
      <c r="GP19" s="746"/>
      <c r="GQ19" s="746"/>
      <c r="GR19" s="746"/>
      <c r="GS19" s="746"/>
      <c r="GT19" s="746"/>
      <c r="GU19" s="746"/>
      <c r="GV19" s="746"/>
      <c r="GW19" s="746"/>
      <c r="GX19" s="746"/>
      <c r="GY19" s="746"/>
      <c r="GZ19" s="746"/>
      <c r="HA19" s="746"/>
      <c r="HB19" s="746"/>
      <c r="HC19" s="746"/>
      <c r="HD19" s="746"/>
      <c r="HE19" s="746"/>
      <c r="HF19" s="746"/>
      <c r="HG19" s="746"/>
      <c r="HH19" s="746"/>
      <c r="HI19" s="746"/>
      <c r="HJ19" s="746"/>
      <c r="HK19" s="746"/>
      <c r="HL19" s="746"/>
      <c r="HM19" s="746"/>
      <c r="HN19" s="746"/>
      <c r="HO19" s="746"/>
      <c r="HP19" s="746"/>
      <c r="HQ19" s="746"/>
      <c r="HR19" s="746"/>
      <c r="HS19" s="746"/>
      <c r="HT19" s="746"/>
      <c r="HU19" s="746"/>
      <c r="HV19" s="746"/>
      <c r="HW19" s="746"/>
      <c r="HX19" s="746"/>
      <c r="HY19" s="746"/>
      <c r="HZ19" s="746"/>
      <c r="IA19" s="746"/>
      <c r="IB19" s="746"/>
      <c r="IC19" s="746"/>
      <c r="ID19" s="746"/>
      <c r="IE19" s="746"/>
      <c r="IF19" s="746"/>
      <c r="IG19" s="746"/>
      <c r="IH19" s="746"/>
      <c r="II19" s="746"/>
      <c r="IJ19" s="746"/>
      <c r="IK19" s="746"/>
      <c r="IL19" s="746"/>
      <c r="IM19" s="746"/>
      <c r="IN19" s="746"/>
      <c r="IO19" s="746"/>
      <c r="IP19" s="746"/>
      <c r="IQ19" s="746"/>
      <c r="IR19" s="746"/>
      <c r="IS19" s="746"/>
      <c r="IT19" s="746"/>
      <c r="IU19" s="746"/>
      <c r="IV19" s="746"/>
    </row>
    <row r="20" spans="1:256" ht="78" customHeight="1">
      <c r="A20" s="2722" t="s">
        <v>5706</v>
      </c>
      <c r="B20" s="2724"/>
      <c r="C20" s="2722" t="s">
        <v>5707</v>
      </c>
      <c r="D20" s="2723"/>
      <c r="E20" s="2723"/>
      <c r="F20" s="2723"/>
      <c r="G20" s="2723"/>
      <c r="H20" s="2723"/>
      <c r="I20" s="2724"/>
      <c r="J20" s="746"/>
      <c r="K20" s="746"/>
      <c r="L20" s="746"/>
      <c r="M20" s="746"/>
      <c r="N20" s="746"/>
      <c r="O20" s="746"/>
      <c r="P20" s="746"/>
      <c r="Q20" s="746"/>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c r="BL20" s="746"/>
      <c r="BM20" s="746"/>
      <c r="BN20" s="746"/>
      <c r="BO20" s="746"/>
      <c r="BP20" s="746"/>
      <c r="BQ20" s="746"/>
      <c r="BR20" s="746"/>
      <c r="BS20" s="746"/>
      <c r="BT20" s="746"/>
      <c r="BU20" s="746"/>
      <c r="BV20" s="746"/>
      <c r="BW20" s="746"/>
      <c r="BX20" s="746"/>
      <c r="BY20" s="746"/>
      <c r="BZ20" s="746"/>
      <c r="CA20" s="746"/>
      <c r="CB20" s="746"/>
      <c r="CC20" s="746"/>
      <c r="CD20" s="746"/>
      <c r="CE20" s="746"/>
      <c r="CF20" s="746"/>
      <c r="CG20" s="746"/>
      <c r="CH20" s="746"/>
      <c r="CI20" s="746"/>
      <c r="CJ20" s="746"/>
      <c r="CK20" s="746"/>
      <c r="CL20" s="746"/>
      <c r="CM20" s="746"/>
      <c r="CN20" s="746"/>
      <c r="CO20" s="746"/>
      <c r="CP20" s="746"/>
      <c r="CQ20" s="746"/>
      <c r="CR20" s="746"/>
      <c r="CS20" s="746"/>
      <c r="CT20" s="746"/>
      <c r="CU20" s="746"/>
      <c r="CV20" s="746"/>
      <c r="CW20" s="746"/>
      <c r="CX20" s="746"/>
      <c r="CY20" s="746"/>
      <c r="CZ20" s="746"/>
      <c r="DA20" s="746"/>
      <c r="DB20" s="746"/>
      <c r="DC20" s="746"/>
      <c r="DD20" s="746"/>
      <c r="DE20" s="746"/>
      <c r="DF20" s="746"/>
      <c r="DG20" s="746"/>
      <c r="DH20" s="746"/>
      <c r="DI20" s="746"/>
      <c r="DJ20" s="746"/>
      <c r="DK20" s="746"/>
      <c r="DL20" s="746"/>
      <c r="DM20" s="746"/>
      <c r="DN20" s="746"/>
      <c r="DO20" s="746"/>
      <c r="DP20" s="746"/>
      <c r="DQ20" s="746"/>
      <c r="DR20" s="746"/>
      <c r="DS20" s="746"/>
      <c r="DT20" s="746"/>
      <c r="DU20" s="746"/>
      <c r="DV20" s="746"/>
      <c r="DW20" s="746"/>
      <c r="DX20" s="746"/>
      <c r="DY20" s="746"/>
      <c r="DZ20" s="746"/>
      <c r="EA20" s="746"/>
      <c r="EB20" s="746"/>
      <c r="EC20" s="746"/>
      <c r="ED20" s="746"/>
      <c r="EE20" s="746"/>
      <c r="EF20" s="746"/>
      <c r="EG20" s="746"/>
      <c r="EH20" s="746"/>
      <c r="EI20" s="746"/>
      <c r="EJ20" s="746"/>
      <c r="EK20" s="746"/>
      <c r="EL20" s="746"/>
      <c r="EM20" s="746"/>
      <c r="EN20" s="746"/>
      <c r="EO20" s="746"/>
      <c r="EP20" s="746"/>
      <c r="EQ20" s="746"/>
      <c r="ER20" s="746"/>
      <c r="ES20" s="746"/>
      <c r="ET20" s="746"/>
      <c r="EU20" s="746"/>
      <c r="EV20" s="746"/>
      <c r="EW20" s="746"/>
      <c r="EX20" s="746"/>
      <c r="EY20" s="746"/>
      <c r="EZ20" s="746"/>
      <c r="FA20" s="746"/>
      <c r="FB20" s="746"/>
      <c r="FC20" s="746"/>
      <c r="FD20" s="746"/>
      <c r="FE20" s="746"/>
      <c r="FF20" s="746"/>
      <c r="FG20" s="746"/>
      <c r="FH20" s="746"/>
      <c r="FI20" s="746"/>
      <c r="FJ20" s="746"/>
      <c r="FK20" s="746"/>
      <c r="FL20" s="746"/>
      <c r="FM20" s="746"/>
      <c r="FN20" s="746"/>
      <c r="FO20" s="746"/>
      <c r="FP20" s="746"/>
      <c r="FQ20" s="746"/>
      <c r="FR20" s="746"/>
      <c r="FS20" s="746"/>
      <c r="FT20" s="746"/>
      <c r="FU20" s="746"/>
      <c r="FV20" s="746"/>
      <c r="FW20" s="746"/>
      <c r="FX20" s="746"/>
      <c r="FY20" s="746"/>
      <c r="FZ20" s="746"/>
      <c r="GA20" s="746"/>
      <c r="GB20" s="746"/>
      <c r="GC20" s="746"/>
      <c r="GD20" s="746"/>
      <c r="GE20" s="746"/>
      <c r="GF20" s="746"/>
      <c r="GG20" s="746"/>
      <c r="GH20" s="746"/>
      <c r="GI20" s="746"/>
      <c r="GJ20" s="746"/>
      <c r="GK20" s="746"/>
      <c r="GL20" s="746"/>
      <c r="GM20" s="746"/>
      <c r="GN20" s="746"/>
      <c r="GO20" s="746"/>
      <c r="GP20" s="746"/>
      <c r="GQ20" s="746"/>
      <c r="GR20" s="746"/>
      <c r="GS20" s="746"/>
      <c r="GT20" s="746"/>
      <c r="GU20" s="746"/>
      <c r="GV20" s="746"/>
      <c r="GW20" s="746"/>
      <c r="GX20" s="746"/>
      <c r="GY20" s="746"/>
      <c r="GZ20" s="746"/>
      <c r="HA20" s="746"/>
      <c r="HB20" s="746"/>
      <c r="HC20" s="746"/>
      <c r="HD20" s="746"/>
      <c r="HE20" s="746"/>
      <c r="HF20" s="746"/>
      <c r="HG20" s="746"/>
      <c r="HH20" s="746"/>
      <c r="HI20" s="746"/>
      <c r="HJ20" s="746"/>
      <c r="HK20" s="746"/>
      <c r="HL20" s="746"/>
      <c r="HM20" s="746"/>
      <c r="HN20" s="746"/>
      <c r="HO20" s="746"/>
      <c r="HP20" s="746"/>
      <c r="HQ20" s="746"/>
      <c r="HR20" s="746"/>
      <c r="HS20" s="746"/>
      <c r="HT20" s="746"/>
      <c r="HU20" s="746"/>
      <c r="HV20" s="746"/>
      <c r="HW20" s="746"/>
      <c r="HX20" s="746"/>
      <c r="HY20" s="746"/>
      <c r="HZ20" s="746"/>
      <c r="IA20" s="746"/>
      <c r="IB20" s="746"/>
      <c r="IC20" s="746"/>
      <c r="ID20" s="746"/>
      <c r="IE20" s="746"/>
      <c r="IF20" s="746"/>
      <c r="IG20" s="746"/>
      <c r="IH20" s="746"/>
      <c r="II20" s="746"/>
      <c r="IJ20" s="746"/>
      <c r="IK20" s="746"/>
      <c r="IL20" s="746"/>
      <c r="IM20" s="746"/>
      <c r="IN20" s="746"/>
      <c r="IO20" s="746"/>
      <c r="IP20" s="746"/>
      <c r="IQ20" s="746"/>
      <c r="IR20" s="746"/>
      <c r="IS20" s="746"/>
      <c r="IT20" s="746"/>
      <c r="IU20" s="746"/>
      <c r="IV20" s="746"/>
    </row>
    <row r="21" spans="1:256" ht="13.5" customHeight="1">
      <c r="A21" s="752" t="s">
        <v>5708</v>
      </c>
      <c r="B21" s="754"/>
      <c r="C21" s="752" t="s">
        <v>5709</v>
      </c>
      <c r="D21" s="753"/>
      <c r="E21" s="753"/>
      <c r="F21" s="753"/>
      <c r="G21" s="753"/>
      <c r="H21" s="753"/>
      <c r="I21" s="754"/>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746"/>
      <c r="CM21" s="746"/>
      <c r="CN21" s="746"/>
      <c r="CO21" s="746"/>
      <c r="CP21" s="746"/>
      <c r="CQ21" s="746"/>
      <c r="CR21" s="746"/>
      <c r="CS21" s="746"/>
      <c r="CT21" s="746"/>
      <c r="CU21" s="746"/>
      <c r="CV21" s="746"/>
      <c r="CW21" s="746"/>
      <c r="CX21" s="746"/>
      <c r="CY21" s="746"/>
      <c r="CZ21" s="746"/>
      <c r="DA21" s="746"/>
      <c r="DB21" s="746"/>
      <c r="DC21" s="746"/>
      <c r="DD21" s="746"/>
      <c r="DE21" s="746"/>
      <c r="DF21" s="746"/>
      <c r="DG21" s="746"/>
      <c r="DH21" s="746"/>
      <c r="DI21" s="746"/>
      <c r="DJ21" s="746"/>
      <c r="DK21" s="746"/>
      <c r="DL21" s="746"/>
      <c r="DM21" s="746"/>
      <c r="DN21" s="746"/>
      <c r="DO21" s="746"/>
      <c r="DP21" s="746"/>
      <c r="DQ21" s="746"/>
      <c r="DR21" s="746"/>
      <c r="DS21" s="746"/>
      <c r="DT21" s="746"/>
      <c r="DU21" s="746"/>
      <c r="DV21" s="746"/>
      <c r="DW21" s="746"/>
      <c r="DX21" s="746"/>
      <c r="DY21" s="746"/>
      <c r="DZ21" s="746"/>
      <c r="EA21" s="746"/>
      <c r="EB21" s="746"/>
      <c r="EC21" s="746"/>
      <c r="ED21" s="746"/>
      <c r="EE21" s="746"/>
      <c r="EF21" s="746"/>
      <c r="EG21" s="746"/>
      <c r="EH21" s="746"/>
      <c r="EI21" s="746"/>
      <c r="EJ21" s="746"/>
      <c r="EK21" s="746"/>
      <c r="EL21" s="746"/>
      <c r="EM21" s="746"/>
      <c r="EN21" s="746"/>
      <c r="EO21" s="746"/>
      <c r="EP21" s="746"/>
      <c r="EQ21" s="746"/>
      <c r="ER21" s="746"/>
      <c r="ES21" s="746"/>
      <c r="ET21" s="746"/>
      <c r="EU21" s="746"/>
      <c r="EV21" s="746"/>
      <c r="EW21" s="746"/>
      <c r="EX21" s="746"/>
      <c r="EY21" s="746"/>
      <c r="EZ21" s="746"/>
      <c r="FA21" s="746"/>
      <c r="FB21" s="746"/>
      <c r="FC21" s="746"/>
      <c r="FD21" s="746"/>
      <c r="FE21" s="746"/>
      <c r="FF21" s="746"/>
      <c r="FG21" s="746"/>
      <c r="FH21" s="746"/>
      <c r="FI21" s="746"/>
      <c r="FJ21" s="746"/>
      <c r="FK21" s="746"/>
      <c r="FL21" s="746"/>
      <c r="FM21" s="746"/>
      <c r="FN21" s="746"/>
      <c r="FO21" s="746"/>
      <c r="FP21" s="746"/>
      <c r="FQ21" s="746"/>
      <c r="FR21" s="746"/>
      <c r="FS21" s="746"/>
      <c r="FT21" s="746"/>
      <c r="FU21" s="746"/>
      <c r="FV21" s="746"/>
      <c r="FW21" s="746"/>
      <c r="FX21" s="746"/>
      <c r="FY21" s="746"/>
      <c r="FZ21" s="746"/>
      <c r="GA21" s="746"/>
      <c r="GB21" s="746"/>
      <c r="GC21" s="746"/>
      <c r="GD21" s="746"/>
      <c r="GE21" s="746"/>
      <c r="GF21" s="746"/>
      <c r="GG21" s="746"/>
      <c r="GH21" s="746"/>
      <c r="GI21" s="746"/>
      <c r="GJ21" s="746"/>
      <c r="GK21" s="746"/>
      <c r="GL21" s="746"/>
      <c r="GM21" s="746"/>
      <c r="GN21" s="746"/>
      <c r="GO21" s="746"/>
      <c r="GP21" s="746"/>
      <c r="GQ21" s="746"/>
      <c r="GR21" s="746"/>
      <c r="GS21" s="746"/>
      <c r="GT21" s="746"/>
      <c r="GU21" s="746"/>
      <c r="GV21" s="746"/>
      <c r="GW21" s="746"/>
      <c r="GX21" s="746"/>
      <c r="GY21" s="746"/>
      <c r="GZ21" s="746"/>
      <c r="HA21" s="746"/>
      <c r="HB21" s="746"/>
      <c r="HC21" s="746"/>
      <c r="HD21" s="746"/>
      <c r="HE21" s="746"/>
      <c r="HF21" s="746"/>
      <c r="HG21" s="746"/>
      <c r="HH21" s="746"/>
      <c r="HI21" s="746"/>
      <c r="HJ21" s="746"/>
      <c r="HK21" s="746"/>
      <c r="HL21" s="746"/>
      <c r="HM21" s="746"/>
      <c r="HN21" s="746"/>
      <c r="HO21" s="746"/>
      <c r="HP21" s="746"/>
      <c r="HQ21" s="746"/>
      <c r="HR21" s="746"/>
      <c r="HS21" s="746"/>
      <c r="HT21" s="746"/>
      <c r="HU21" s="746"/>
      <c r="HV21" s="746"/>
      <c r="HW21" s="746"/>
      <c r="HX21" s="746"/>
      <c r="HY21" s="746"/>
      <c r="HZ21" s="746"/>
      <c r="IA21" s="746"/>
      <c r="IB21" s="746"/>
      <c r="IC21" s="746"/>
      <c r="ID21" s="746"/>
      <c r="IE21" s="746"/>
      <c r="IF21" s="746"/>
      <c r="IG21" s="746"/>
      <c r="IH21" s="746"/>
      <c r="II21" s="746"/>
      <c r="IJ21" s="746"/>
      <c r="IK21" s="746"/>
      <c r="IL21" s="746"/>
      <c r="IM21" s="746"/>
      <c r="IN21" s="746"/>
      <c r="IO21" s="746"/>
      <c r="IP21" s="746"/>
      <c r="IQ21" s="746"/>
      <c r="IR21" s="746"/>
      <c r="IS21" s="746"/>
      <c r="IT21" s="746"/>
      <c r="IU21" s="746"/>
      <c r="IV21" s="746"/>
    </row>
    <row r="22" spans="1:256" ht="13.5" customHeight="1">
      <c r="A22" s="755"/>
      <c r="B22" s="756"/>
      <c r="C22" s="755" t="s">
        <v>5710</v>
      </c>
      <c r="D22" s="746"/>
      <c r="E22" s="746"/>
      <c r="F22" s="746"/>
      <c r="G22" s="746"/>
      <c r="H22" s="746"/>
      <c r="I22" s="75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746"/>
      <c r="AH22" s="746"/>
      <c r="AI22" s="746"/>
      <c r="AJ22" s="746"/>
      <c r="AK22" s="746"/>
      <c r="AL22" s="746"/>
      <c r="AM22" s="746"/>
      <c r="AN22" s="746"/>
      <c r="AO22" s="746"/>
      <c r="AP22" s="746"/>
      <c r="AQ22" s="746"/>
      <c r="AR22" s="746"/>
      <c r="AS22" s="746"/>
      <c r="AT22" s="746"/>
      <c r="AU22" s="746"/>
      <c r="AV22" s="746"/>
      <c r="AW22" s="746"/>
      <c r="AX22" s="746"/>
      <c r="AY22" s="746"/>
      <c r="AZ22" s="746"/>
      <c r="BA22" s="746"/>
      <c r="BB22" s="746"/>
      <c r="BC22" s="746"/>
      <c r="BD22" s="746"/>
      <c r="BE22" s="746"/>
      <c r="BF22" s="746"/>
      <c r="BG22" s="746"/>
      <c r="BH22" s="746"/>
      <c r="BI22" s="746"/>
      <c r="BJ22" s="746"/>
      <c r="BK22" s="746"/>
      <c r="BL22" s="746"/>
      <c r="BM22" s="746"/>
      <c r="BN22" s="746"/>
      <c r="BO22" s="746"/>
      <c r="BP22" s="746"/>
      <c r="BQ22" s="746"/>
      <c r="BR22" s="746"/>
      <c r="BS22" s="746"/>
      <c r="BT22" s="746"/>
      <c r="BU22" s="746"/>
      <c r="BV22" s="746"/>
      <c r="BW22" s="746"/>
      <c r="BX22" s="746"/>
      <c r="BY22" s="746"/>
      <c r="BZ22" s="746"/>
      <c r="CA22" s="746"/>
      <c r="CB22" s="746"/>
      <c r="CC22" s="746"/>
      <c r="CD22" s="746"/>
      <c r="CE22" s="746"/>
      <c r="CF22" s="746"/>
      <c r="CG22" s="746"/>
      <c r="CH22" s="746"/>
      <c r="CI22" s="746"/>
      <c r="CJ22" s="746"/>
      <c r="CK22" s="746"/>
      <c r="CL22" s="746"/>
      <c r="CM22" s="746"/>
      <c r="CN22" s="746"/>
      <c r="CO22" s="746"/>
      <c r="CP22" s="746"/>
      <c r="CQ22" s="746"/>
      <c r="CR22" s="746"/>
      <c r="CS22" s="746"/>
      <c r="CT22" s="746"/>
      <c r="CU22" s="746"/>
      <c r="CV22" s="746"/>
      <c r="CW22" s="746"/>
      <c r="CX22" s="746"/>
      <c r="CY22" s="746"/>
      <c r="CZ22" s="746"/>
      <c r="DA22" s="746"/>
      <c r="DB22" s="746"/>
      <c r="DC22" s="746"/>
      <c r="DD22" s="746"/>
      <c r="DE22" s="746"/>
      <c r="DF22" s="746"/>
      <c r="DG22" s="746"/>
      <c r="DH22" s="746"/>
      <c r="DI22" s="746"/>
      <c r="DJ22" s="746"/>
      <c r="DK22" s="746"/>
      <c r="DL22" s="746"/>
      <c r="DM22" s="746"/>
      <c r="DN22" s="746"/>
      <c r="DO22" s="746"/>
      <c r="DP22" s="746"/>
      <c r="DQ22" s="746"/>
      <c r="DR22" s="746"/>
      <c r="DS22" s="746"/>
      <c r="DT22" s="746"/>
      <c r="DU22" s="746"/>
      <c r="DV22" s="746"/>
      <c r="DW22" s="746"/>
      <c r="DX22" s="746"/>
      <c r="DY22" s="746"/>
      <c r="DZ22" s="746"/>
      <c r="EA22" s="746"/>
      <c r="EB22" s="746"/>
      <c r="EC22" s="746"/>
      <c r="ED22" s="746"/>
      <c r="EE22" s="746"/>
      <c r="EF22" s="746"/>
      <c r="EG22" s="746"/>
      <c r="EH22" s="746"/>
      <c r="EI22" s="746"/>
      <c r="EJ22" s="746"/>
      <c r="EK22" s="746"/>
      <c r="EL22" s="746"/>
      <c r="EM22" s="746"/>
      <c r="EN22" s="746"/>
      <c r="EO22" s="746"/>
      <c r="EP22" s="746"/>
      <c r="EQ22" s="746"/>
      <c r="ER22" s="746"/>
      <c r="ES22" s="746"/>
      <c r="ET22" s="746"/>
      <c r="EU22" s="746"/>
      <c r="EV22" s="746"/>
      <c r="EW22" s="746"/>
      <c r="EX22" s="746"/>
      <c r="EY22" s="746"/>
      <c r="EZ22" s="746"/>
      <c r="FA22" s="746"/>
      <c r="FB22" s="746"/>
      <c r="FC22" s="746"/>
      <c r="FD22" s="746"/>
      <c r="FE22" s="746"/>
      <c r="FF22" s="746"/>
      <c r="FG22" s="746"/>
      <c r="FH22" s="746"/>
      <c r="FI22" s="746"/>
      <c r="FJ22" s="746"/>
      <c r="FK22" s="746"/>
      <c r="FL22" s="746"/>
      <c r="FM22" s="746"/>
      <c r="FN22" s="746"/>
      <c r="FO22" s="746"/>
      <c r="FP22" s="746"/>
      <c r="FQ22" s="746"/>
      <c r="FR22" s="746"/>
      <c r="FS22" s="746"/>
      <c r="FT22" s="746"/>
      <c r="FU22" s="746"/>
      <c r="FV22" s="746"/>
      <c r="FW22" s="746"/>
      <c r="FX22" s="746"/>
      <c r="FY22" s="746"/>
      <c r="FZ22" s="746"/>
      <c r="GA22" s="746"/>
      <c r="GB22" s="746"/>
      <c r="GC22" s="746"/>
      <c r="GD22" s="746"/>
      <c r="GE22" s="746"/>
      <c r="GF22" s="746"/>
      <c r="GG22" s="746"/>
      <c r="GH22" s="746"/>
      <c r="GI22" s="746"/>
      <c r="GJ22" s="746"/>
      <c r="GK22" s="746"/>
      <c r="GL22" s="746"/>
      <c r="GM22" s="746"/>
      <c r="GN22" s="746"/>
      <c r="GO22" s="746"/>
      <c r="GP22" s="746"/>
      <c r="GQ22" s="746"/>
      <c r="GR22" s="746"/>
      <c r="GS22" s="746"/>
      <c r="GT22" s="746"/>
      <c r="GU22" s="746"/>
      <c r="GV22" s="746"/>
      <c r="GW22" s="746"/>
      <c r="GX22" s="746"/>
      <c r="GY22" s="746"/>
      <c r="GZ22" s="746"/>
      <c r="HA22" s="746"/>
      <c r="HB22" s="746"/>
      <c r="HC22" s="746"/>
      <c r="HD22" s="746"/>
      <c r="HE22" s="746"/>
      <c r="HF22" s="746"/>
      <c r="HG22" s="746"/>
      <c r="HH22" s="746"/>
      <c r="HI22" s="746"/>
      <c r="HJ22" s="746"/>
      <c r="HK22" s="746"/>
      <c r="HL22" s="746"/>
      <c r="HM22" s="746"/>
      <c r="HN22" s="746"/>
      <c r="HO22" s="746"/>
      <c r="HP22" s="746"/>
      <c r="HQ22" s="746"/>
      <c r="HR22" s="746"/>
      <c r="HS22" s="746"/>
      <c r="HT22" s="746"/>
      <c r="HU22" s="746"/>
      <c r="HV22" s="746"/>
      <c r="HW22" s="746"/>
      <c r="HX22" s="746"/>
      <c r="HY22" s="746"/>
      <c r="HZ22" s="746"/>
      <c r="IA22" s="746"/>
      <c r="IB22" s="746"/>
      <c r="IC22" s="746"/>
      <c r="ID22" s="746"/>
      <c r="IE22" s="746"/>
      <c r="IF22" s="746"/>
      <c r="IG22" s="746"/>
      <c r="IH22" s="746"/>
      <c r="II22" s="746"/>
      <c r="IJ22" s="746"/>
      <c r="IK22" s="746"/>
      <c r="IL22" s="746"/>
      <c r="IM22" s="746"/>
      <c r="IN22" s="746"/>
      <c r="IO22" s="746"/>
      <c r="IP22" s="746"/>
      <c r="IQ22" s="746"/>
      <c r="IR22" s="746"/>
      <c r="IS22" s="746"/>
      <c r="IT22" s="746"/>
      <c r="IU22" s="746"/>
      <c r="IV22" s="746"/>
    </row>
    <row r="23" spans="1:256" ht="13.5" customHeight="1">
      <c r="A23" s="755"/>
      <c r="B23" s="756"/>
      <c r="C23" s="755" t="s">
        <v>5711</v>
      </c>
      <c r="D23" s="746"/>
      <c r="E23" s="746"/>
      <c r="F23" s="746"/>
      <c r="G23" s="746"/>
      <c r="H23" s="746"/>
      <c r="I23" s="75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746"/>
      <c r="AH23" s="746"/>
      <c r="AI23" s="746"/>
      <c r="AJ23" s="746"/>
      <c r="AK23" s="746"/>
      <c r="AL23" s="746"/>
      <c r="AM23" s="746"/>
      <c r="AN23" s="746"/>
      <c r="AO23" s="746"/>
      <c r="AP23" s="746"/>
      <c r="AQ23" s="746"/>
      <c r="AR23" s="746"/>
      <c r="AS23" s="746"/>
      <c r="AT23" s="746"/>
      <c r="AU23" s="746"/>
      <c r="AV23" s="746"/>
      <c r="AW23" s="746"/>
      <c r="AX23" s="746"/>
      <c r="AY23" s="746"/>
      <c r="AZ23" s="746"/>
      <c r="BA23" s="746"/>
      <c r="BB23" s="746"/>
      <c r="BC23" s="746"/>
      <c r="BD23" s="746"/>
      <c r="BE23" s="746"/>
      <c r="BF23" s="746"/>
      <c r="BG23" s="746"/>
      <c r="BH23" s="746"/>
      <c r="BI23" s="746"/>
      <c r="BJ23" s="746"/>
      <c r="BK23" s="746"/>
      <c r="BL23" s="746"/>
      <c r="BM23" s="746"/>
      <c r="BN23" s="746"/>
      <c r="BO23" s="746"/>
      <c r="BP23" s="746"/>
      <c r="BQ23" s="746"/>
      <c r="BR23" s="746"/>
      <c r="BS23" s="746"/>
      <c r="BT23" s="746"/>
      <c r="BU23" s="746"/>
      <c r="BV23" s="746"/>
      <c r="BW23" s="746"/>
      <c r="BX23" s="746"/>
      <c r="BY23" s="746"/>
      <c r="BZ23" s="746"/>
      <c r="CA23" s="746"/>
      <c r="CB23" s="746"/>
      <c r="CC23" s="746"/>
      <c r="CD23" s="746"/>
      <c r="CE23" s="746"/>
      <c r="CF23" s="746"/>
      <c r="CG23" s="746"/>
      <c r="CH23" s="746"/>
      <c r="CI23" s="746"/>
      <c r="CJ23" s="746"/>
      <c r="CK23" s="746"/>
      <c r="CL23" s="746"/>
      <c r="CM23" s="746"/>
      <c r="CN23" s="746"/>
      <c r="CO23" s="746"/>
      <c r="CP23" s="746"/>
      <c r="CQ23" s="746"/>
      <c r="CR23" s="746"/>
      <c r="CS23" s="746"/>
      <c r="CT23" s="746"/>
      <c r="CU23" s="746"/>
      <c r="CV23" s="746"/>
      <c r="CW23" s="746"/>
      <c r="CX23" s="746"/>
      <c r="CY23" s="746"/>
      <c r="CZ23" s="746"/>
      <c r="DA23" s="746"/>
      <c r="DB23" s="746"/>
      <c r="DC23" s="746"/>
      <c r="DD23" s="746"/>
      <c r="DE23" s="746"/>
      <c r="DF23" s="746"/>
      <c r="DG23" s="746"/>
      <c r="DH23" s="746"/>
      <c r="DI23" s="746"/>
      <c r="DJ23" s="746"/>
      <c r="DK23" s="746"/>
      <c r="DL23" s="746"/>
      <c r="DM23" s="746"/>
      <c r="DN23" s="746"/>
      <c r="DO23" s="746"/>
      <c r="DP23" s="746"/>
      <c r="DQ23" s="746"/>
      <c r="DR23" s="746"/>
      <c r="DS23" s="746"/>
      <c r="DT23" s="746"/>
      <c r="DU23" s="746"/>
      <c r="DV23" s="746"/>
      <c r="DW23" s="746"/>
      <c r="DX23" s="746"/>
      <c r="DY23" s="746"/>
      <c r="DZ23" s="746"/>
      <c r="EA23" s="746"/>
      <c r="EB23" s="746"/>
      <c r="EC23" s="746"/>
      <c r="ED23" s="746"/>
      <c r="EE23" s="746"/>
      <c r="EF23" s="746"/>
      <c r="EG23" s="746"/>
      <c r="EH23" s="746"/>
      <c r="EI23" s="746"/>
      <c r="EJ23" s="746"/>
      <c r="EK23" s="746"/>
      <c r="EL23" s="746"/>
      <c r="EM23" s="746"/>
      <c r="EN23" s="746"/>
      <c r="EO23" s="746"/>
      <c r="EP23" s="746"/>
      <c r="EQ23" s="746"/>
      <c r="ER23" s="746"/>
      <c r="ES23" s="746"/>
      <c r="ET23" s="746"/>
      <c r="EU23" s="746"/>
      <c r="EV23" s="746"/>
      <c r="EW23" s="746"/>
      <c r="EX23" s="746"/>
      <c r="EY23" s="746"/>
      <c r="EZ23" s="746"/>
      <c r="FA23" s="746"/>
      <c r="FB23" s="746"/>
      <c r="FC23" s="746"/>
      <c r="FD23" s="746"/>
      <c r="FE23" s="746"/>
      <c r="FF23" s="746"/>
      <c r="FG23" s="746"/>
      <c r="FH23" s="746"/>
      <c r="FI23" s="746"/>
      <c r="FJ23" s="746"/>
      <c r="FK23" s="746"/>
      <c r="FL23" s="746"/>
      <c r="FM23" s="746"/>
      <c r="FN23" s="746"/>
      <c r="FO23" s="746"/>
      <c r="FP23" s="746"/>
      <c r="FQ23" s="746"/>
      <c r="FR23" s="746"/>
      <c r="FS23" s="746"/>
      <c r="FT23" s="746"/>
      <c r="FU23" s="746"/>
      <c r="FV23" s="746"/>
      <c r="FW23" s="746"/>
      <c r="FX23" s="746"/>
      <c r="FY23" s="746"/>
      <c r="FZ23" s="746"/>
      <c r="GA23" s="746"/>
      <c r="GB23" s="746"/>
      <c r="GC23" s="746"/>
      <c r="GD23" s="746"/>
      <c r="GE23" s="746"/>
      <c r="GF23" s="746"/>
      <c r="GG23" s="746"/>
      <c r="GH23" s="746"/>
      <c r="GI23" s="746"/>
      <c r="GJ23" s="746"/>
      <c r="GK23" s="746"/>
      <c r="GL23" s="746"/>
      <c r="GM23" s="746"/>
      <c r="GN23" s="746"/>
      <c r="GO23" s="746"/>
      <c r="GP23" s="746"/>
      <c r="GQ23" s="746"/>
      <c r="GR23" s="746"/>
      <c r="GS23" s="746"/>
      <c r="GT23" s="746"/>
      <c r="GU23" s="746"/>
      <c r="GV23" s="746"/>
      <c r="GW23" s="746"/>
      <c r="GX23" s="746"/>
      <c r="GY23" s="746"/>
      <c r="GZ23" s="746"/>
      <c r="HA23" s="746"/>
      <c r="HB23" s="746"/>
      <c r="HC23" s="746"/>
      <c r="HD23" s="746"/>
      <c r="HE23" s="746"/>
      <c r="HF23" s="746"/>
      <c r="HG23" s="746"/>
      <c r="HH23" s="746"/>
      <c r="HI23" s="746"/>
      <c r="HJ23" s="746"/>
      <c r="HK23" s="746"/>
      <c r="HL23" s="746"/>
      <c r="HM23" s="746"/>
      <c r="HN23" s="746"/>
      <c r="HO23" s="746"/>
      <c r="HP23" s="746"/>
      <c r="HQ23" s="746"/>
      <c r="HR23" s="746"/>
      <c r="HS23" s="746"/>
      <c r="HT23" s="746"/>
      <c r="HU23" s="746"/>
      <c r="HV23" s="746"/>
      <c r="HW23" s="746"/>
      <c r="HX23" s="746"/>
      <c r="HY23" s="746"/>
      <c r="HZ23" s="746"/>
      <c r="IA23" s="746"/>
      <c r="IB23" s="746"/>
      <c r="IC23" s="746"/>
      <c r="ID23" s="746"/>
      <c r="IE23" s="746"/>
      <c r="IF23" s="746"/>
      <c r="IG23" s="746"/>
      <c r="IH23" s="746"/>
      <c r="II23" s="746"/>
      <c r="IJ23" s="746"/>
      <c r="IK23" s="746"/>
      <c r="IL23" s="746"/>
      <c r="IM23" s="746"/>
      <c r="IN23" s="746"/>
      <c r="IO23" s="746"/>
      <c r="IP23" s="746"/>
      <c r="IQ23" s="746"/>
      <c r="IR23" s="746"/>
      <c r="IS23" s="746"/>
      <c r="IT23" s="746"/>
      <c r="IU23" s="746"/>
      <c r="IV23" s="746"/>
    </row>
    <row r="24" spans="1:256" ht="13.5" customHeight="1">
      <c r="A24" s="757"/>
      <c r="B24" s="758"/>
      <c r="C24" s="757" t="s">
        <v>5712</v>
      </c>
      <c r="D24" s="759"/>
      <c r="E24" s="759"/>
      <c r="F24" s="759"/>
      <c r="G24" s="759"/>
      <c r="H24" s="759"/>
      <c r="I24" s="758"/>
      <c r="J24" s="746"/>
      <c r="K24" s="746"/>
      <c r="L24" s="746"/>
      <c r="M24" s="746"/>
      <c r="N24" s="746"/>
      <c r="O24" s="746"/>
      <c r="P24" s="746"/>
      <c r="Q24" s="746"/>
      <c r="R24" s="746"/>
      <c r="S24" s="746"/>
      <c r="T24" s="746"/>
      <c r="U24" s="746"/>
      <c r="V24" s="746"/>
      <c r="W24" s="746"/>
      <c r="X24" s="746"/>
      <c r="Y24" s="746"/>
      <c r="Z24" s="746"/>
      <c r="AA24" s="746"/>
      <c r="AB24" s="746"/>
      <c r="AC24" s="746"/>
      <c r="AD24" s="746"/>
      <c r="AE24" s="746"/>
      <c r="AF24" s="746"/>
      <c r="AG24" s="746"/>
      <c r="AH24" s="746"/>
      <c r="AI24" s="746"/>
      <c r="AJ24" s="746"/>
      <c r="AK24" s="746"/>
      <c r="AL24" s="746"/>
      <c r="AM24" s="746"/>
      <c r="AN24" s="746"/>
      <c r="AO24" s="746"/>
      <c r="AP24" s="746"/>
      <c r="AQ24" s="746"/>
      <c r="AR24" s="746"/>
      <c r="AS24" s="746"/>
      <c r="AT24" s="746"/>
      <c r="AU24" s="746"/>
      <c r="AV24" s="746"/>
      <c r="AW24" s="746"/>
      <c r="AX24" s="746"/>
      <c r="AY24" s="746"/>
      <c r="AZ24" s="746"/>
      <c r="BA24" s="746"/>
      <c r="BB24" s="746"/>
      <c r="BC24" s="746"/>
      <c r="BD24" s="746"/>
      <c r="BE24" s="746"/>
      <c r="BF24" s="746"/>
      <c r="BG24" s="746"/>
      <c r="BH24" s="746"/>
      <c r="BI24" s="746"/>
      <c r="BJ24" s="746"/>
      <c r="BK24" s="746"/>
      <c r="BL24" s="746"/>
      <c r="BM24" s="746"/>
      <c r="BN24" s="746"/>
      <c r="BO24" s="746"/>
      <c r="BP24" s="746"/>
      <c r="BQ24" s="746"/>
      <c r="BR24" s="746"/>
      <c r="BS24" s="746"/>
      <c r="BT24" s="746"/>
      <c r="BU24" s="746"/>
      <c r="BV24" s="746"/>
      <c r="BW24" s="746"/>
      <c r="BX24" s="746"/>
      <c r="BY24" s="746"/>
      <c r="BZ24" s="746"/>
      <c r="CA24" s="746"/>
      <c r="CB24" s="746"/>
      <c r="CC24" s="746"/>
      <c r="CD24" s="746"/>
      <c r="CE24" s="746"/>
      <c r="CF24" s="746"/>
      <c r="CG24" s="746"/>
      <c r="CH24" s="746"/>
      <c r="CI24" s="746"/>
      <c r="CJ24" s="746"/>
      <c r="CK24" s="746"/>
      <c r="CL24" s="746"/>
      <c r="CM24" s="746"/>
      <c r="CN24" s="746"/>
      <c r="CO24" s="746"/>
      <c r="CP24" s="746"/>
      <c r="CQ24" s="746"/>
      <c r="CR24" s="746"/>
      <c r="CS24" s="746"/>
      <c r="CT24" s="746"/>
      <c r="CU24" s="746"/>
      <c r="CV24" s="746"/>
      <c r="CW24" s="746"/>
      <c r="CX24" s="746"/>
      <c r="CY24" s="746"/>
      <c r="CZ24" s="746"/>
      <c r="DA24" s="746"/>
      <c r="DB24" s="746"/>
      <c r="DC24" s="746"/>
      <c r="DD24" s="746"/>
      <c r="DE24" s="746"/>
      <c r="DF24" s="746"/>
      <c r="DG24" s="746"/>
      <c r="DH24" s="746"/>
      <c r="DI24" s="746"/>
      <c r="DJ24" s="746"/>
      <c r="DK24" s="746"/>
      <c r="DL24" s="746"/>
      <c r="DM24" s="746"/>
      <c r="DN24" s="746"/>
      <c r="DO24" s="746"/>
      <c r="DP24" s="746"/>
      <c r="DQ24" s="746"/>
      <c r="DR24" s="746"/>
      <c r="DS24" s="746"/>
      <c r="DT24" s="746"/>
      <c r="DU24" s="746"/>
      <c r="DV24" s="746"/>
      <c r="DW24" s="746"/>
      <c r="DX24" s="746"/>
      <c r="DY24" s="746"/>
      <c r="DZ24" s="746"/>
      <c r="EA24" s="746"/>
      <c r="EB24" s="746"/>
      <c r="EC24" s="746"/>
      <c r="ED24" s="746"/>
      <c r="EE24" s="746"/>
      <c r="EF24" s="746"/>
      <c r="EG24" s="746"/>
      <c r="EH24" s="746"/>
      <c r="EI24" s="746"/>
      <c r="EJ24" s="746"/>
      <c r="EK24" s="746"/>
      <c r="EL24" s="746"/>
      <c r="EM24" s="746"/>
      <c r="EN24" s="746"/>
      <c r="EO24" s="746"/>
      <c r="EP24" s="746"/>
      <c r="EQ24" s="746"/>
      <c r="ER24" s="746"/>
      <c r="ES24" s="746"/>
      <c r="ET24" s="746"/>
      <c r="EU24" s="746"/>
      <c r="EV24" s="746"/>
      <c r="EW24" s="746"/>
      <c r="EX24" s="746"/>
      <c r="EY24" s="746"/>
      <c r="EZ24" s="746"/>
      <c r="FA24" s="746"/>
      <c r="FB24" s="746"/>
      <c r="FC24" s="746"/>
      <c r="FD24" s="746"/>
      <c r="FE24" s="746"/>
      <c r="FF24" s="746"/>
      <c r="FG24" s="746"/>
      <c r="FH24" s="746"/>
      <c r="FI24" s="746"/>
      <c r="FJ24" s="746"/>
      <c r="FK24" s="746"/>
      <c r="FL24" s="746"/>
      <c r="FM24" s="746"/>
      <c r="FN24" s="746"/>
      <c r="FO24" s="746"/>
      <c r="FP24" s="746"/>
      <c r="FQ24" s="746"/>
      <c r="FR24" s="746"/>
      <c r="FS24" s="746"/>
      <c r="FT24" s="746"/>
      <c r="FU24" s="746"/>
      <c r="FV24" s="746"/>
      <c r="FW24" s="746"/>
      <c r="FX24" s="746"/>
      <c r="FY24" s="746"/>
      <c r="FZ24" s="746"/>
      <c r="GA24" s="746"/>
      <c r="GB24" s="746"/>
      <c r="GC24" s="746"/>
      <c r="GD24" s="746"/>
      <c r="GE24" s="746"/>
      <c r="GF24" s="746"/>
      <c r="GG24" s="746"/>
      <c r="GH24" s="746"/>
      <c r="GI24" s="746"/>
      <c r="GJ24" s="746"/>
      <c r="GK24" s="746"/>
      <c r="GL24" s="746"/>
      <c r="GM24" s="746"/>
      <c r="GN24" s="746"/>
      <c r="GO24" s="746"/>
      <c r="GP24" s="746"/>
      <c r="GQ24" s="746"/>
      <c r="GR24" s="746"/>
      <c r="GS24" s="746"/>
      <c r="GT24" s="746"/>
      <c r="GU24" s="746"/>
      <c r="GV24" s="746"/>
      <c r="GW24" s="746"/>
      <c r="GX24" s="746"/>
      <c r="GY24" s="746"/>
      <c r="GZ24" s="746"/>
      <c r="HA24" s="746"/>
      <c r="HB24" s="746"/>
      <c r="HC24" s="746"/>
      <c r="HD24" s="746"/>
      <c r="HE24" s="746"/>
      <c r="HF24" s="746"/>
      <c r="HG24" s="746"/>
      <c r="HH24" s="746"/>
      <c r="HI24" s="746"/>
      <c r="HJ24" s="746"/>
      <c r="HK24" s="746"/>
      <c r="HL24" s="746"/>
      <c r="HM24" s="746"/>
      <c r="HN24" s="746"/>
      <c r="HO24" s="746"/>
      <c r="HP24" s="746"/>
      <c r="HQ24" s="746"/>
      <c r="HR24" s="746"/>
      <c r="HS24" s="746"/>
      <c r="HT24" s="746"/>
      <c r="HU24" s="746"/>
      <c r="HV24" s="746"/>
      <c r="HW24" s="746"/>
      <c r="HX24" s="746"/>
      <c r="HY24" s="746"/>
      <c r="HZ24" s="746"/>
      <c r="IA24" s="746"/>
      <c r="IB24" s="746"/>
      <c r="IC24" s="746"/>
      <c r="ID24" s="746"/>
      <c r="IE24" s="746"/>
      <c r="IF24" s="746"/>
      <c r="IG24" s="746"/>
      <c r="IH24" s="746"/>
      <c r="II24" s="746"/>
      <c r="IJ24" s="746"/>
      <c r="IK24" s="746"/>
      <c r="IL24" s="746"/>
      <c r="IM24" s="746"/>
      <c r="IN24" s="746"/>
      <c r="IO24" s="746"/>
      <c r="IP24" s="746"/>
      <c r="IQ24" s="746"/>
      <c r="IR24" s="746"/>
      <c r="IS24" s="746"/>
      <c r="IT24" s="746"/>
      <c r="IU24" s="746"/>
      <c r="IV24" s="746"/>
    </row>
    <row r="25" spans="1:256" ht="37.5" customHeight="1">
      <c r="A25" s="2727" t="s">
        <v>5713</v>
      </c>
      <c r="B25" s="2728"/>
      <c r="C25" s="2722" t="s">
        <v>5714</v>
      </c>
      <c r="D25" s="2723"/>
      <c r="E25" s="2723"/>
      <c r="F25" s="2723"/>
      <c r="G25" s="2723"/>
      <c r="H25" s="2723"/>
      <c r="I25" s="2724"/>
      <c r="J25" s="746"/>
      <c r="K25" s="746"/>
      <c r="L25" s="746"/>
      <c r="M25" s="746"/>
      <c r="N25" s="746"/>
      <c r="O25" s="746"/>
      <c r="P25" s="746"/>
      <c r="Q25" s="746"/>
      <c r="R25" s="746"/>
      <c r="S25" s="746"/>
      <c r="T25" s="746"/>
      <c r="U25" s="746"/>
      <c r="V25" s="746"/>
      <c r="W25" s="746"/>
      <c r="X25" s="746"/>
      <c r="Y25" s="746"/>
      <c r="Z25" s="746"/>
      <c r="AA25" s="746"/>
      <c r="AB25" s="746"/>
      <c r="AC25" s="746"/>
      <c r="AD25" s="746"/>
      <c r="AE25" s="746"/>
      <c r="AF25" s="746"/>
      <c r="AG25" s="746"/>
      <c r="AH25" s="746"/>
      <c r="AI25" s="746"/>
      <c r="AJ25" s="746"/>
      <c r="AK25" s="746"/>
      <c r="AL25" s="746"/>
      <c r="AM25" s="746"/>
      <c r="AN25" s="746"/>
      <c r="AO25" s="746"/>
      <c r="AP25" s="746"/>
      <c r="AQ25" s="746"/>
      <c r="AR25" s="746"/>
      <c r="AS25" s="746"/>
      <c r="AT25" s="746"/>
      <c r="AU25" s="746"/>
      <c r="AV25" s="746"/>
      <c r="AW25" s="746"/>
      <c r="AX25" s="746"/>
      <c r="AY25" s="746"/>
      <c r="AZ25" s="746"/>
      <c r="BA25" s="746"/>
      <c r="BB25" s="746"/>
      <c r="BC25" s="746"/>
      <c r="BD25" s="746"/>
      <c r="BE25" s="746"/>
      <c r="BF25" s="746"/>
      <c r="BG25" s="746"/>
      <c r="BH25" s="746"/>
      <c r="BI25" s="746"/>
      <c r="BJ25" s="746"/>
      <c r="BK25" s="746"/>
      <c r="BL25" s="746"/>
      <c r="BM25" s="746"/>
      <c r="BN25" s="746"/>
      <c r="BO25" s="746"/>
      <c r="BP25" s="746"/>
      <c r="BQ25" s="746"/>
      <c r="BR25" s="746"/>
      <c r="BS25" s="746"/>
      <c r="BT25" s="746"/>
      <c r="BU25" s="746"/>
      <c r="BV25" s="746"/>
      <c r="BW25" s="746"/>
      <c r="BX25" s="746"/>
      <c r="BY25" s="746"/>
      <c r="BZ25" s="746"/>
      <c r="CA25" s="746"/>
      <c r="CB25" s="746"/>
      <c r="CC25" s="746"/>
      <c r="CD25" s="746"/>
      <c r="CE25" s="746"/>
      <c r="CF25" s="746"/>
      <c r="CG25" s="746"/>
      <c r="CH25" s="746"/>
      <c r="CI25" s="746"/>
      <c r="CJ25" s="746"/>
      <c r="CK25" s="746"/>
      <c r="CL25" s="746"/>
      <c r="CM25" s="746"/>
      <c r="CN25" s="746"/>
      <c r="CO25" s="746"/>
      <c r="CP25" s="746"/>
      <c r="CQ25" s="746"/>
      <c r="CR25" s="746"/>
      <c r="CS25" s="746"/>
      <c r="CT25" s="746"/>
      <c r="CU25" s="746"/>
      <c r="CV25" s="746"/>
      <c r="CW25" s="746"/>
      <c r="CX25" s="746"/>
      <c r="CY25" s="746"/>
      <c r="CZ25" s="746"/>
      <c r="DA25" s="746"/>
      <c r="DB25" s="746"/>
      <c r="DC25" s="746"/>
      <c r="DD25" s="746"/>
      <c r="DE25" s="746"/>
      <c r="DF25" s="746"/>
      <c r="DG25" s="746"/>
      <c r="DH25" s="746"/>
      <c r="DI25" s="746"/>
      <c r="DJ25" s="746"/>
      <c r="DK25" s="746"/>
      <c r="DL25" s="746"/>
      <c r="DM25" s="746"/>
      <c r="DN25" s="746"/>
      <c r="DO25" s="746"/>
      <c r="DP25" s="746"/>
      <c r="DQ25" s="746"/>
      <c r="DR25" s="746"/>
      <c r="DS25" s="746"/>
      <c r="DT25" s="746"/>
      <c r="DU25" s="746"/>
      <c r="DV25" s="746"/>
      <c r="DW25" s="746"/>
      <c r="DX25" s="746"/>
      <c r="DY25" s="746"/>
      <c r="DZ25" s="746"/>
      <c r="EA25" s="746"/>
      <c r="EB25" s="746"/>
      <c r="EC25" s="746"/>
      <c r="ED25" s="746"/>
      <c r="EE25" s="746"/>
      <c r="EF25" s="746"/>
      <c r="EG25" s="746"/>
      <c r="EH25" s="746"/>
      <c r="EI25" s="746"/>
      <c r="EJ25" s="746"/>
      <c r="EK25" s="746"/>
      <c r="EL25" s="746"/>
      <c r="EM25" s="746"/>
      <c r="EN25" s="746"/>
      <c r="EO25" s="746"/>
      <c r="EP25" s="746"/>
      <c r="EQ25" s="746"/>
      <c r="ER25" s="746"/>
      <c r="ES25" s="746"/>
      <c r="ET25" s="746"/>
      <c r="EU25" s="746"/>
      <c r="EV25" s="746"/>
      <c r="EW25" s="746"/>
      <c r="EX25" s="746"/>
      <c r="EY25" s="746"/>
      <c r="EZ25" s="746"/>
      <c r="FA25" s="746"/>
      <c r="FB25" s="746"/>
      <c r="FC25" s="746"/>
      <c r="FD25" s="746"/>
      <c r="FE25" s="746"/>
      <c r="FF25" s="746"/>
      <c r="FG25" s="746"/>
      <c r="FH25" s="746"/>
      <c r="FI25" s="746"/>
      <c r="FJ25" s="746"/>
      <c r="FK25" s="746"/>
      <c r="FL25" s="746"/>
      <c r="FM25" s="746"/>
      <c r="FN25" s="746"/>
      <c r="FO25" s="746"/>
      <c r="FP25" s="746"/>
      <c r="FQ25" s="746"/>
      <c r="FR25" s="746"/>
      <c r="FS25" s="746"/>
      <c r="FT25" s="746"/>
      <c r="FU25" s="746"/>
      <c r="FV25" s="746"/>
      <c r="FW25" s="746"/>
      <c r="FX25" s="746"/>
      <c r="FY25" s="746"/>
      <c r="FZ25" s="746"/>
      <c r="GA25" s="746"/>
      <c r="GB25" s="746"/>
      <c r="GC25" s="746"/>
      <c r="GD25" s="746"/>
      <c r="GE25" s="746"/>
      <c r="GF25" s="746"/>
      <c r="GG25" s="746"/>
      <c r="GH25" s="746"/>
      <c r="GI25" s="746"/>
      <c r="GJ25" s="746"/>
      <c r="GK25" s="746"/>
      <c r="GL25" s="746"/>
      <c r="GM25" s="746"/>
      <c r="GN25" s="746"/>
      <c r="GO25" s="746"/>
      <c r="GP25" s="746"/>
      <c r="GQ25" s="746"/>
      <c r="GR25" s="746"/>
      <c r="GS25" s="746"/>
      <c r="GT25" s="746"/>
      <c r="GU25" s="746"/>
      <c r="GV25" s="746"/>
      <c r="GW25" s="746"/>
      <c r="GX25" s="746"/>
      <c r="GY25" s="746"/>
      <c r="GZ25" s="746"/>
      <c r="HA25" s="746"/>
      <c r="HB25" s="746"/>
      <c r="HC25" s="746"/>
      <c r="HD25" s="746"/>
      <c r="HE25" s="746"/>
      <c r="HF25" s="746"/>
      <c r="HG25" s="746"/>
      <c r="HH25" s="746"/>
      <c r="HI25" s="746"/>
      <c r="HJ25" s="746"/>
      <c r="HK25" s="746"/>
      <c r="HL25" s="746"/>
      <c r="HM25" s="746"/>
      <c r="HN25" s="746"/>
      <c r="HO25" s="746"/>
      <c r="HP25" s="746"/>
      <c r="HQ25" s="746"/>
      <c r="HR25" s="746"/>
      <c r="HS25" s="746"/>
      <c r="HT25" s="746"/>
      <c r="HU25" s="746"/>
      <c r="HV25" s="746"/>
      <c r="HW25" s="746"/>
      <c r="HX25" s="746"/>
      <c r="HY25" s="746"/>
      <c r="HZ25" s="746"/>
      <c r="IA25" s="746"/>
      <c r="IB25" s="746"/>
      <c r="IC25" s="746"/>
      <c r="ID25" s="746"/>
      <c r="IE25" s="746"/>
      <c r="IF25" s="746"/>
      <c r="IG25" s="746"/>
      <c r="IH25" s="746"/>
      <c r="II25" s="746"/>
      <c r="IJ25" s="746"/>
      <c r="IK25" s="746"/>
      <c r="IL25" s="746"/>
      <c r="IM25" s="746"/>
      <c r="IN25" s="746"/>
      <c r="IO25" s="746"/>
      <c r="IP25" s="746"/>
      <c r="IQ25" s="746"/>
      <c r="IR25" s="746"/>
      <c r="IS25" s="746"/>
      <c r="IT25" s="746"/>
      <c r="IU25" s="746"/>
      <c r="IV25" s="746"/>
    </row>
  </sheetData>
  <sheetProtection algorithmName="SHA-512" hashValue="8U/vFn2tDGc4v1NkaUguTTc4Rw1TeSI7vU9lCBPTo/+zOFGmLwqx2FZ6boJJeubgCX8VIK/JTm0OMTbC6ehLTA==" saltValue="BBWyzogO1vi32oSXiPocEQ==" spinCount="100000" sheet="1" objects="1" scenarios="1"/>
  <mergeCells count="19">
    <mergeCell ref="A25:B25"/>
    <mergeCell ref="C25:I25"/>
    <mergeCell ref="C11:I11"/>
    <mergeCell ref="C12:I12"/>
    <mergeCell ref="C13:I13"/>
    <mergeCell ref="C14:I14"/>
    <mergeCell ref="A15:B16"/>
    <mergeCell ref="C15:I16"/>
    <mergeCell ref="C17:I17"/>
    <mergeCell ref="C18:I18"/>
    <mergeCell ref="C19:I19"/>
    <mergeCell ref="A20:B20"/>
    <mergeCell ref="C20:I20"/>
    <mergeCell ref="C10:I10"/>
    <mergeCell ref="H1:I1"/>
    <mergeCell ref="A3:I3"/>
    <mergeCell ref="A8:I8"/>
    <mergeCell ref="A9:B9"/>
    <mergeCell ref="C9:I9"/>
  </mergeCells>
  <phoneticPr fontId="55"/>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7C25C-FCC1-4B18-9883-59704BDEE6F5}">
  <dimension ref="A1:AX181"/>
  <sheetViews>
    <sheetView showGridLines="0" showZeros="0" view="pageBreakPreview" zoomScale="89" zoomScaleNormal="100" zoomScaleSheetLayoutView="89" workbookViewId="0">
      <selection activeCell="AW25" sqref="AW25"/>
    </sheetView>
  </sheetViews>
  <sheetFormatPr defaultRowHeight="13.5"/>
  <cols>
    <col min="1" max="1" width="2" style="829" customWidth="1"/>
    <col min="2" max="2" width="2.5" style="829" customWidth="1"/>
    <col min="3" max="5" width="1.625" style="829" customWidth="1"/>
    <col min="6" max="6" width="1.125" style="829" customWidth="1"/>
    <col min="7" max="21" width="2.5" style="829" customWidth="1"/>
    <col min="22" max="22" width="1.25" style="829" customWidth="1"/>
    <col min="23" max="23" width="1.5" style="829" customWidth="1"/>
    <col min="24" max="24" width="1.625" style="829" customWidth="1"/>
    <col min="25" max="25" width="1.125" style="829" customWidth="1"/>
    <col min="26" max="26" width="1.625" style="829" customWidth="1"/>
    <col min="27" max="27" width="1.125" style="829" customWidth="1"/>
    <col min="28" max="44" width="2.5" style="829" customWidth="1"/>
    <col min="45" max="45" width="1.125" style="829" customWidth="1"/>
    <col min="46" max="75" width="2.5" style="829" customWidth="1"/>
    <col min="76" max="16384" width="9" style="829"/>
  </cols>
  <sheetData>
    <row r="1" spans="1:45" ht="6.75" customHeight="1">
      <c r="A1" s="909" t="s">
        <v>5905</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2752"/>
      <c r="AG1" s="2752"/>
      <c r="AH1" s="2752"/>
      <c r="AI1" s="2752"/>
      <c r="AJ1" s="2752"/>
      <c r="AK1" s="2752"/>
      <c r="AL1" s="2752"/>
      <c r="AM1" s="2752"/>
      <c r="AN1" s="2752"/>
      <c r="AO1" s="2752"/>
      <c r="AP1" s="2752"/>
      <c r="AQ1" s="2752"/>
      <c r="AR1" s="2752"/>
      <c r="AS1" s="828"/>
    </row>
    <row r="2" spans="1:45" s="831" customFormat="1">
      <c r="A2" s="830"/>
      <c r="B2" s="831" t="s">
        <v>5850</v>
      </c>
      <c r="C2" s="829"/>
      <c r="D2" s="829"/>
      <c r="E2" s="829"/>
      <c r="F2" s="829"/>
      <c r="G2" s="829"/>
      <c r="H2" s="829"/>
      <c r="I2" s="829"/>
      <c r="J2" s="829"/>
      <c r="K2" s="829"/>
      <c r="L2" s="829"/>
      <c r="M2" s="829"/>
      <c r="N2" s="829"/>
      <c r="AF2" s="2753"/>
      <c r="AG2" s="2753"/>
      <c r="AH2" s="2753"/>
      <c r="AI2" s="2753"/>
      <c r="AJ2" s="2753"/>
      <c r="AK2" s="2753"/>
      <c r="AL2" s="2753"/>
      <c r="AM2" s="2753"/>
      <c r="AN2" s="2753"/>
      <c r="AO2" s="2753"/>
      <c r="AP2" s="2753"/>
      <c r="AQ2" s="2753"/>
      <c r="AR2" s="2753"/>
      <c r="AS2" s="832"/>
    </row>
    <row r="3" spans="1:45" s="831" customFormat="1" ht="16.5" customHeight="1">
      <c r="A3" s="830"/>
      <c r="B3" s="2754"/>
      <c r="C3" s="2755"/>
      <c r="D3" s="2755"/>
      <c r="E3" s="2755"/>
      <c r="F3" s="2755"/>
      <c r="G3" s="2755"/>
      <c r="H3" s="2755"/>
      <c r="I3" s="2755"/>
      <c r="J3" s="2755"/>
      <c r="K3" s="2755"/>
      <c r="L3" s="2755"/>
      <c r="M3" s="2755"/>
      <c r="N3" s="2755"/>
      <c r="AF3" s="2740"/>
      <c r="AG3" s="2740"/>
      <c r="AH3" s="2740"/>
      <c r="AI3" s="2740"/>
      <c r="AJ3" s="2740"/>
      <c r="AK3" s="2740"/>
      <c r="AL3" s="2740"/>
      <c r="AM3" s="2740"/>
      <c r="AN3" s="2740"/>
      <c r="AO3" s="2740"/>
      <c r="AP3" s="2740"/>
      <c r="AQ3" s="2740"/>
      <c r="AR3" s="2740"/>
      <c r="AS3" s="832"/>
    </row>
    <row r="4" spans="1:45" s="831" customFormat="1" ht="12.75" customHeight="1">
      <c r="A4" s="830"/>
      <c r="B4" s="833"/>
      <c r="C4" s="834"/>
      <c r="D4" s="834"/>
      <c r="E4" s="834"/>
      <c r="F4" s="834"/>
      <c r="G4" s="834"/>
      <c r="H4" s="834"/>
      <c r="I4" s="834"/>
      <c r="J4" s="834"/>
      <c r="K4" s="834"/>
      <c r="L4" s="834"/>
      <c r="M4" s="834"/>
      <c r="N4" s="834"/>
      <c r="AS4" s="832"/>
    </row>
    <row r="5" spans="1:45" s="831" customFormat="1" ht="30" customHeight="1">
      <c r="A5" s="835"/>
      <c r="B5" s="2756" t="s">
        <v>5851</v>
      </c>
      <c r="C5" s="2757"/>
      <c r="D5" s="2757"/>
      <c r="E5" s="2757"/>
      <c r="F5" s="2757"/>
      <c r="G5" s="2757"/>
      <c r="H5" s="2757"/>
      <c r="I5" s="2757"/>
      <c r="J5" s="2757"/>
      <c r="K5" s="2757"/>
      <c r="L5" s="2757"/>
      <c r="M5" s="2757"/>
      <c r="N5" s="2757"/>
      <c r="O5" s="2757"/>
      <c r="P5" s="2757"/>
      <c r="Q5" s="2757"/>
      <c r="R5" s="2757"/>
      <c r="S5" s="2757"/>
      <c r="T5" s="2757"/>
      <c r="U5" s="2757"/>
      <c r="V5" s="2757"/>
      <c r="W5" s="2757"/>
      <c r="X5" s="2757"/>
      <c r="Y5" s="2757"/>
      <c r="Z5" s="2757"/>
      <c r="AA5" s="2757"/>
      <c r="AB5" s="2757"/>
      <c r="AC5" s="2757"/>
      <c r="AD5" s="2757"/>
      <c r="AE5" s="2757"/>
      <c r="AF5" s="2757"/>
      <c r="AG5" s="2757"/>
      <c r="AH5" s="2757"/>
      <c r="AI5" s="2757"/>
      <c r="AJ5" s="2757"/>
      <c r="AK5" s="2757"/>
      <c r="AL5" s="2757"/>
      <c r="AM5" s="2757"/>
      <c r="AN5" s="2757"/>
      <c r="AO5" s="2757"/>
      <c r="AP5" s="2757"/>
      <c r="AQ5" s="2757"/>
      <c r="AR5" s="2757"/>
      <c r="AS5" s="832"/>
    </row>
    <row r="6" spans="1:45" s="831" customFormat="1" ht="10.5" customHeight="1">
      <c r="A6" s="830"/>
      <c r="B6" s="833"/>
      <c r="C6" s="834"/>
      <c r="D6" s="834"/>
      <c r="E6" s="834"/>
      <c r="F6" s="834"/>
      <c r="G6" s="834"/>
      <c r="H6" s="834"/>
      <c r="I6" s="834"/>
      <c r="J6" s="834"/>
      <c r="K6" s="834"/>
      <c r="L6" s="834"/>
      <c r="M6" s="834"/>
      <c r="N6" s="834"/>
      <c r="AS6" s="832"/>
    </row>
    <row r="7" spans="1:45" s="831" customFormat="1">
      <c r="A7" s="836"/>
      <c r="B7" s="2758" t="s">
        <v>5852</v>
      </c>
      <c r="C7" s="2759"/>
      <c r="D7" s="2759"/>
      <c r="E7" s="2759"/>
      <c r="F7" s="2759"/>
      <c r="G7" s="2759"/>
      <c r="H7" s="2759"/>
      <c r="I7" s="2759"/>
      <c r="J7" s="2759"/>
      <c r="K7" s="2759"/>
      <c r="L7" s="2759"/>
      <c r="M7" s="2759"/>
      <c r="N7" s="2759"/>
      <c r="O7" s="2759"/>
      <c r="P7" s="2759"/>
      <c r="Q7" s="2759"/>
      <c r="R7" s="2759"/>
      <c r="S7" s="2759"/>
      <c r="T7" s="2759"/>
      <c r="U7" s="2759"/>
      <c r="V7" s="2759"/>
      <c r="W7" s="2759"/>
      <c r="X7" s="2759"/>
      <c r="Y7" s="2759"/>
      <c r="Z7" s="2759"/>
      <c r="AA7" s="2759"/>
      <c r="AB7" s="2759"/>
      <c r="AC7" s="2759"/>
      <c r="AD7" s="2759"/>
      <c r="AE7" s="2759"/>
      <c r="AF7" s="2759"/>
      <c r="AG7" s="2759"/>
      <c r="AH7" s="2759"/>
      <c r="AI7" s="2759"/>
      <c r="AJ7" s="2759"/>
      <c r="AK7" s="2759"/>
      <c r="AL7" s="2759"/>
      <c r="AM7" s="2759"/>
      <c r="AN7" s="2759"/>
      <c r="AO7" s="2759"/>
      <c r="AP7" s="2759"/>
      <c r="AQ7" s="2759"/>
      <c r="AR7" s="2759"/>
      <c r="AS7" s="832"/>
    </row>
    <row r="8" spans="1:45" s="831" customFormat="1" ht="8.25" customHeight="1">
      <c r="A8" s="830"/>
      <c r="AS8" s="832"/>
    </row>
    <row r="9" spans="1:45" s="831" customFormat="1">
      <c r="A9" s="836"/>
      <c r="B9" s="2760" t="s">
        <v>5853</v>
      </c>
      <c r="C9" s="2761"/>
      <c r="D9" s="2761"/>
      <c r="E9" s="2761"/>
      <c r="F9" s="2761"/>
      <c r="G9" s="2761"/>
      <c r="H9" s="2761"/>
      <c r="I9" s="2761"/>
      <c r="J9" s="2761"/>
      <c r="K9" s="2761"/>
      <c r="L9" s="2761"/>
      <c r="M9" s="2761"/>
      <c r="N9" s="2761"/>
      <c r="O9" s="2761"/>
      <c r="P9" s="2761"/>
      <c r="Q9" s="2761"/>
      <c r="R9" s="2761"/>
      <c r="S9" s="2761"/>
      <c r="T9" s="2761"/>
      <c r="U9" s="2761"/>
      <c r="V9" s="2761"/>
      <c r="W9" s="2761"/>
      <c r="X9" s="2761"/>
      <c r="Y9" s="2761"/>
      <c r="Z9" s="2761"/>
      <c r="AA9" s="2761"/>
      <c r="AB9" s="2761"/>
      <c r="AC9" s="2761"/>
      <c r="AD9" s="2761"/>
      <c r="AE9" s="2761"/>
      <c r="AF9" s="2761"/>
      <c r="AG9" s="2761"/>
      <c r="AH9" s="2761"/>
      <c r="AI9" s="2761"/>
      <c r="AJ9" s="2761"/>
      <c r="AK9" s="2761"/>
      <c r="AL9" s="2761"/>
      <c r="AM9" s="2761"/>
      <c r="AN9" s="2761"/>
      <c r="AO9" s="2761"/>
      <c r="AP9" s="2761"/>
      <c r="AQ9" s="2761"/>
      <c r="AR9" s="2761"/>
      <c r="AS9" s="832"/>
    </row>
    <row r="10" spans="1:45" s="831" customFormat="1">
      <c r="A10" s="830"/>
      <c r="B10" s="837"/>
      <c r="C10" s="838"/>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F10" s="838"/>
      <c r="AG10" s="838"/>
      <c r="AH10" s="838"/>
      <c r="AI10" s="838"/>
      <c r="AJ10" s="838"/>
      <c r="AK10" s="838"/>
      <c r="AL10" s="838"/>
      <c r="AM10" s="838"/>
      <c r="AN10" s="838"/>
      <c r="AO10" s="838"/>
      <c r="AP10" s="838"/>
      <c r="AQ10" s="838"/>
      <c r="AR10" s="839"/>
      <c r="AS10" s="832"/>
    </row>
    <row r="11" spans="1:45" s="842" customFormat="1" ht="11.25" customHeight="1">
      <c r="A11" s="840"/>
      <c r="B11" s="2739" t="s">
        <v>5854</v>
      </c>
      <c r="C11" s="2740"/>
      <c r="D11" s="2740"/>
      <c r="E11" s="2740"/>
      <c r="F11" s="2740"/>
      <c r="G11" s="2740"/>
      <c r="H11" s="2740"/>
      <c r="I11" s="2740"/>
      <c r="J11" s="2740"/>
      <c r="K11" s="2740"/>
      <c r="L11" s="2740"/>
      <c r="M11" s="2740"/>
      <c r="N11" s="2740"/>
      <c r="O11" s="2740"/>
      <c r="P11" s="2740"/>
      <c r="Q11" s="2740"/>
      <c r="R11" s="2740"/>
      <c r="S11" s="2740"/>
      <c r="T11" s="2740"/>
      <c r="U11" s="2740"/>
      <c r="V11" s="2740"/>
      <c r="W11" s="2740"/>
      <c r="X11" s="2740"/>
      <c r="Y11" s="2740"/>
      <c r="Z11" s="2740"/>
      <c r="AA11" s="2740"/>
      <c r="AB11" s="2740"/>
      <c r="AC11" s="2740"/>
      <c r="AD11" s="2740"/>
      <c r="AE11" s="2740"/>
      <c r="AF11" s="2740"/>
      <c r="AG11" s="2740"/>
      <c r="AH11" s="2740"/>
      <c r="AI11" s="2740"/>
      <c r="AJ11" s="2740"/>
      <c r="AK11" s="2740"/>
      <c r="AL11" s="2740"/>
      <c r="AM11" s="2740"/>
      <c r="AN11" s="2740"/>
      <c r="AO11" s="2740"/>
      <c r="AP11" s="2740"/>
      <c r="AQ11" s="2740"/>
      <c r="AR11" s="2741"/>
      <c r="AS11" s="841"/>
    </row>
    <row r="12" spans="1:45" s="842" customFormat="1" ht="11.25">
      <c r="A12" s="840"/>
      <c r="B12" s="2742"/>
      <c r="C12" s="2740"/>
      <c r="D12" s="2740"/>
      <c r="E12" s="2740"/>
      <c r="F12" s="2740"/>
      <c r="G12" s="2740"/>
      <c r="H12" s="2740"/>
      <c r="I12" s="2740"/>
      <c r="J12" s="2740"/>
      <c r="K12" s="2740"/>
      <c r="L12" s="2740"/>
      <c r="M12" s="2740"/>
      <c r="N12" s="2740"/>
      <c r="O12" s="2740"/>
      <c r="P12" s="2740"/>
      <c r="Q12" s="2740"/>
      <c r="R12" s="2740"/>
      <c r="S12" s="2740"/>
      <c r="T12" s="2740"/>
      <c r="U12" s="2740"/>
      <c r="V12" s="2740"/>
      <c r="W12" s="2740"/>
      <c r="X12" s="2740"/>
      <c r="Y12" s="2740"/>
      <c r="Z12" s="2740"/>
      <c r="AA12" s="2740"/>
      <c r="AB12" s="2740"/>
      <c r="AC12" s="2740"/>
      <c r="AD12" s="2740"/>
      <c r="AE12" s="2740"/>
      <c r="AF12" s="2740"/>
      <c r="AG12" s="2740"/>
      <c r="AH12" s="2740"/>
      <c r="AI12" s="2740"/>
      <c r="AJ12" s="2740"/>
      <c r="AK12" s="2740"/>
      <c r="AL12" s="2740"/>
      <c r="AM12" s="2740"/>
      <c r="AN12" s="2740"/>
      <c r="AO12" s="2740"/>
      <c r="AP12" s="2740"/>
      <c r="AQ12" s="2740"/>
      <c r="AR12" s="2741"/>
      <c r="AS12" s="841"/>
    </row>
    <row r="13" spans="1:45" s="842" customFormat="1" ht="11.25">
      <c r="A13" s="840"/>
      <c r="B13" s="2742"/>
      <c r="C13" s="2740"/>
      <c r="D13" s="2740"/>
      <c r="E13" s="2740"/>
      <c r="F13" s="2740"/>
      <c r="G13" s="2740"/>
      <c r="H13" s="2740"/>
      <c r="I13" s="2740"/>
      <c r="J13" s="2740"/>
      <c r="K13" s="2740"/>
      <c r="L13" s="2740"/>
      <c r="M13" s="2740"/>
      <c r="N13" s="2740"/>
      <c r="O13" s="2740"/>
      <c r="P13" s="2740"/>
      <c r="Q13" s="2740"/>
      <c r="R13" s="2740"/>
      <c r="S13" s="2740"/>
      <c r="T13" s="2740"/>
      <c r="U13" s="2740"/>
      <c r="V13" s="2740"/>
      <c r="W13" s="2740"/>
      <c r="X13" s="2740"/>
      <c r="Y13" s="2740"/>
      <c r="Z13" s="2740"/>
      <c r="AA13" s="2740"/>
      <c r="AB13" s="2740"/>
      <c r="AC13" s="2740"/>
      <c r="AD13" s="2740"/>
      <c r="AE13" s="2740"/>
      <c r="AF13" s="2740"/>
      <c r="AG13" s="2740"/>
      <c r="AH13" s="2740"/>
      <c r="AI13" s="2740"/>
      <c r="AJ13" s="2740"/>
      <c r="AK13" s="2740"/>
      <c r="AL13" s="2740"/>
      <c r="AM13" s="2740"/>
      <c r="AN13" s="2740"/>
      <c r="AO13" s="2740"/>
      <c r="AP13" s="2740"/>
      <c r="AQ13" s="2740"/>
      <c r="AR13" s="2741"/>
      <c r="AS13" s="841"/>
    </row>
    <row r="14" spans="1:45" s="842" customFormat="1" ht="13.5" customHeight="1">
      <c r="A14" s="840"/>
      <c r="B14" s="843">
        <v>1</v>
      </c>
      <c r="C14" s="844" t="s">
        <v>5855</v>
      </c>
      <c r="D14" s="829"/>
      <c r="E14" s="829"/>
      <c r="F14" s="829"/>
      <c r="G14" s="829"/>
      <c r="H14" s="829"/>
      <c r="I14" s="829"/>
      <c r="J14" s="829"/>
      <c r="K14" s="829"/>
      <c r="L14" s="829"/>
      <c r="M14" s="829"/>
      <c r="N14" s="829"/>
      <c r="O14" s="829"/>
      <c r="P14" s="829"/>
      <c r="Q14" s="829"/>
      <c r="R14" s="829"/>
      <c r="S14" s="829"/>
      <c r="T14" s="829"/>
      <c r="U14" s="829"/>
      <c r="V14" s="845"/>
      <c r="W14" s="846">
        <v>2</v>
      </c>
      <c r="X14" s="2762" t="s">
        <v>5856</v>
      </c>
      <c r="Y14" s="2740"/>
      <c r="Z14" s="2740"/>
      <c r="AA14" s="2740"/>
      <c r="AB14" s="2740"/>
      <c r="AC14" s="2740"/>
      <c r="AD14" s="2740"/>
      <c r="AE14" s="2740"/>
      <c r="AF14" s="2740"/>
      <c r="AG14" s="2740"/>
      <c r="AH14" s="2740"/>
      <c r="AI14" s="2740"/>
      <c r="AJ14" s="2740"/>
      <c r="AK14" s="2740"/>
      <c r="AL14" s="2740"/>
      <c r="AM14" s="2740"/>
      <c r="AN14" s="2740"/>
      <c r="AO14" s="2740"/>
      <c r="AP14" s="2740"/>
      <c r="AQ14" s="2740"/>
      <c r="AR14" s="2741"/>
      <c r="AS14" s="841"/>
    </row>
    <row r="15" spans="1:45" s="842" customFormat="1" ht="13.5" customHeight="1">
      <c r="A15" s="840"/>
      <c r="B15" s="847"/>
      <c r="C15" s="848" t="s">
        <v>5857</v>
      </c>
      <c r="D15" s="849">
        <v>1</v>
      </c>
      <c r="E15" s="842" t="s">
        <v>5858</v>
      </c>
      <c r="F15" s="2763" t="s">
        <v>5859</v>
      </c>
      <c r="G15" s="2764"/>
      <c r="H15" s="2764"/>
      <c r="I15" s="2764"/>
      <c r="J15" s="2764"/>
      <c r="K15" s="2764"/>
      <c r="L15" s="2764"/>
      <c r="M15" s="2764"/>
      <c r="N15" s="2764"/>
      <c r="O15" s="2764"/>
      <c r="P15" s="2764"/>
      <c r="Q15" s="2764"/>
      <c r="R15" s="2764"/>
      <c r="S15" s="2764"/>
      <c r="T15" s="2764"/>
      <c r="U15" s="2764"/>
      <c r="V15" s="850"/>
      <c r="W15" s="846"/>
      <c r="X15" s="2740"/>
      <c r="Y15" s="2740"/>
      <c r="Z15" s="2740"/>
      <c r="AA15" s="2740"/>
      <c r="AB15" s="2740"/>
      <c r="AC15" s="2740"/>
      <c r="AD15" s="2740"/>
      <c r="AE15" s="2740"/>
      <c r="AF15" s="2740"/>
      <c r="AG15" s="2740"/>
      <c r="AH15" s="2740"/>
      <c r="AI15" s="2740"/>
      <c r="AJ15" s="2740"/>
      <c r="AK15" s="2740"/>
      <c r="AL15" s="2740"/>
      <c r="AM15" s="2740"/>
      <c r="AN15" s="2740"/>
      <c r="AO15" s="2740"/>
      <c r="AP15" s="2740"/>
      <c r="AQ15" s="2740"/>
      <c r="AR15" s="2741"/>
      <c r="AS15" s="841"/>
    </row>
    <row r="16" spans="1:45" s="842" customFormat="1" ht="15" customHeight="1">
      <c r="A16" s="840"/>
      <c r="B16" s="851"/>
      <c r="C16" s="848"/>
      <c r="D16" s="849"/>
      <c r="F16" s="2764"/>
      <c r="G16" s="2764"/>
      <c r="H16" s="2764"/>
      <c r="I16" s="2764"/>
      <c r="J16" s="2764"/>
      <c r="K16" s="2764"/>
      <c r="L16" s="2764"/>
      <c r="M16" s="2764"/>
      <c r="N16" s="2764"/>
      <c r="O16" s="2764"/>
      <c r="P16" s="2764"/>
      <c r="Q16" s="2764"/>
      <c r="R16" s="2764"/>
      <c r="S16" s="2764"/>
      <c r="T16" s="2764"/>
      <c r="U16" s="2764"/>
      <c r="V16" s="850"/>
      <c r="W16" s="846"/>
      <c r="X16" s="2740"/>
      <c r="Y16" s="2740"/>
      <c r="Z16" s="2740"/>
      <c r="AA16" s="2740"/>
      <c r="AB16" s="2740"/>
      <c r="AC16" s="2740"/>
      <c r="AD16" s="2740"/>
      <c r="AE16" s="2740"/>
      <c r="AF16" s="2740"/>
      <c r="AG16" s="2740"/>
      <c r="AH16" s="2740"/>
      <c r="AI16" s="2740"/>
      <c r="AJ16" s="2740"/>
      <c r="AK16" s="2740"/>
      <c r="AL16" s="2740"/>
      <c r="AM16" s="2740"/>
      <c r="AN16" s="2740"/>
      <c r="AO16" s="2740"/>
      <c r="AP16" s="2740"/>
      <c r="AQ16" s="2740"/>
      <c r="AR16" s="2741"/>
      <c r="AS16" s="841"/>
    </row>
    <row r="17" spans="1:50" s="842" customFormat="1" ht="13.5" customHeight="1">
      <c r="A17" s="840"/>
      <c r="B17" s="851"/>
      <c r="C17" s="848"/>
      <c r="D17" s="846"/>
      <c r="F17" s="2764"/>
      <c r="G17" s="2764"/>
      <c r="H17" s="2764"/>
      <c r="I17" s="2764"/>
      <c r="J17" s="2764"/>
      <c r="K17" s="2764"/>
      <c r="L17" s="2764"/>
      <c r="M17" s="2764"/>
      <c r="N17" s="2764"/>
      <c r="O17" s="2764"/>
      <c r="P17" s="2764"/>
      <c r="Q17" s="2764"/>
      <c r="R17" s="2764"/>
      <c r="S17" s="2764"/>
      <c r="T17" s="2764"/>
      <c r="U17" s="2764"/>
      <c r="V17" s="850"/>
      <c r="W17" s="846"/>
      <c r="X17" s="2740"/>
      <c r="Y17" s="2740"/>
      <c r="Z17" s="2740"/>
      <c r="AA17" s="2740"/>
      <c r="AB17" s="2740"/>
      <c r="AC17" s="2740"/>
      <c r="AD17" s="2740"/>
      <c r="AE17" s="2740"/>
      <c r="AF17" s="2740"/>
      <c r="AG17" s="2740"/>
      <c r="AH17" s="2740"/>
      <c r="AI17" s="2740"/>
      <c r="AJ17" s="2740"/>
      <c r="AK17" s="2740"/>
      <c r="AL17" s="2740"/>
      <c r="AM17" s="2740"/>
      <c r="AN17" s="2740"/>
      <c r="AO17" s="2740"/>
      <c r="AP17" s="2740"/>
      <c r="AQ17" s="2740"/>
      <c r="AR17" s="2741"/>
      <c r="AS17" s="841"/>
    </row>
    <row r="18" spans="1:50" s="842" customFormat="1" ht="24.75" customHeight="1">
      <c r="A18" s="840"/>
      <c r="B18" s="851"/>
      <c r="C18" s="848"/>
      <c r="D18" s="846"/>
      <c r="F18" s="2764"/>
      <c r="G18" s="2764"/>
      <c r="H18" s="2764"/>
      <c r="I18" s="2764"/>
      <c r="J18" s="2764"/>
      <c r="K18" s="2764"/>
      <c r="L18" s="2764"/>
      <c r="M18" s="2764"/>
      <c r="N18" s="2764"/>
      <c r="O18" s="2764"/>
      <c r="P18" s="2764"/>
      <c r="Q18" s="2764"/>
      <c r="R18" s="2764"/>
      <c r="S18" s="2764"/>
      <c r="T18" s="2764"/>
      <c r="U18" s="2764"/>
      <c r="V18" s="850"/>
      <c r="W18" s="852">
        <v>3</v>
      </c>
      <c r="X18" s="2765" t="s">
        <v>5860</v>
      </c>
      <c r="Y18" s="2740"/>
      <c r="Z18" s="2740"/>
      <c r="AA18" s="2740"/>
      <c r="AB18" s="2740"/>
      <c r="AC18" s="2740"/>
      <c r="AD18" s="2740"/>
      <c r="AE18" s="2740"/>
      <c r="AF18" s="2740"/>
      <c r="AG18" s="2740"/>
      <c r="AH18" s="2740"/>
      <c r="AI18" s="2740"/>
      <c r="AJ18" s="2740"/>
      <c r="AK18" s="2740"/>
      <c r="AL18" s="2740"/>
      <c r="AM18" s="2740"/>
      <c r="AN18" s="2740"/>
      <c r="AO18" s="2740"/>
      <c r="AP18" s="2740"/>
      <c r="AQ18" s="2740"/>
      <c r="AR18" s="2741"/>
      <c r="AS18" s="841"/>
    </row>
    <row r="19" spans="1:50" s="842" customFormat="1">
      <c r="A19" s="840"/>
      <c r="B19" s="851"/>
      <c r="C19" s="848" t="s">
        <v>5857</v>
      </c>
      <c r="D19" s="846">
        <v>2</v>
      </c>
      <c r="E19" s="842" t="s">
        <v>5858</v>
      </c>
      <c r="F19" s="2766" t="s">
        <v>5861</v>
      </c>
      <c r="G19" s="2767"/>
      <c r="H19" s="2767"/>
      <c r="I19" s="2767"/>
      <c r="J19" s="2767"/>
      <c r="K19" s="2767"/>
      <c r="L19" s="2767"/>
      <c r="M19" s="2767"/>
      <c r="N19" s="2767"/>
      <c r="O19" s="2767"/>
      <c r="P19" s="2767"/>
      <c r="Q19" s="2767"/>
      <c r="R19" s="2767"/>
      <c r="S19" s="2767"/>
      <c r="T19" s="2767"/>
      <c r="U19" s="2767"/>
      <c r="V19" s="850"/>
      <c r="W19" s="846"/>
      <c r="X19" s="2740"/>
      <c r="Y19" s="2740"/>
      <c r="Z19" s="2740"/>
      <c r="AA19" s="2740"/>
      <c r="AB19" s="2740"/>
      <c r="AC19" s="2740"/>
      <c r="AD19" s="2740"/>
      <c r="AE19" s="2740"/>
      <c r="AF19" s="2740"/>
      <c r="AG19" s="2740"/>
      <c r="AH19" s="2740"/>
      <c r="AI19" s="2740"/>
      <c r="AJ19" s="2740"/>
      <c r="AK19" s="2740"/>
      <c r="AL19" s="2740"/>
      <c r="AM19" s="2740"/>
      <c r="AN19" s="2740"/>
      <c r="AO19" s="2740"/>
      <c r="AP19" s="2740"/>
      <c r="AQ19" s="2740"/>
      <c r="AR19" s="2741"/>
      <c r="AS19" s="841"/>
    </row>
    <row r="20" spans="1:50" s="842" customFormat="1" ht="9" customHeight="1">
      <c r="A20" s="840"/>
      <c r="B20" s="851"/>
      <c r="C20" s="848"/>
      <c r="D20" s="846"/>
      <c r="F20" s="853"/>
      <c r="G20" s="853"/>
      <c r="H20" s="853"/>
      <c r="I20" s="853"/>
      <c r="J20" s="853"/>
      <c r="K20" s="853"/>
      <c r="L20" s="853"/>
      <c r="M20" s="853"/>
      <c r="N20" s="853"/>
      <c r="O20" s="853"/>
      <c r="P20" s="853"/>
      <c r="Q20" s="853"/>
      <c r="R20" s="853"/>
      <c r="S20" s="853"/>
      <c r="T20" s="853"/>
      <c r="U20" s="853"/>
      <c r="V20" s="850"/>
      <c r="W20" s="846"/>
      <c r="X20" s="2740"/>
      <c r="Y20" s="2740"/>
      <c r="Z20" s="2740"/>
      <c r="AA20" s="2740"/>
      <c r="AB20" s="2740"/>
      <c r="AC20" s="2740"/>
      <c r="AD20" s="2740"/>
      <c r="AE20" s="2740"/>
      <c r="AF20" s="2740"/>
      <c r="AG20" s="2740"/>
      <c r="AH20" s="2740"/>
      <c r="AI20" s="2740"/>
      <c r="AJ20" s="2740"/>
      <c r="AK20" s="2740"/>
      <c r="AL20" s="2740"/>
      <c r="AM20" s="2740"/>
      <c r="AN20" s="2740"/>
      <c r="AO20" s="2740"/>
      <c r="AP20" s="2740"/>
      <c r="AQ20" s="2740"/>
      <c r="AR20" s="2741"/>
      <c r="AS20" s="841"/>
    </row>
    <row r="21" spans="1:50" s="842" customFormat="1" ht="13.5" customHeight="1">
      <c r="A21" s="840"/>
      <c r="B21" s="851"/>
      <c r="C21" s="848" t="s">
        <v>5857</v>
      </c>
      <c r="D21" s="846">
        <v>3</v>
      </c>
      <c r="E21" s="842" t="s">
        <v>5858</v>
      </c>
      <c r="F21" s="2768" t="s">
        <v>5862</v>
      </c>
      <c r="G21" s="2768"/>
      <c r="H21" s="2768"/>
      <c r="I21" s="2768"/>
      <c r="J21" s="2768"/>
      <c r="K21" s="2768"/>
      <c r="L21" s="2768"/>
      <c r="M21" s="2768"/>
      <c r="N21" s="2768"/>
      <c r="O21" s="2768"/>
      <c r="P21" s="2768"/>
      <c r="Q21" s="2768"/>
      <c r="R21" s="2768"/>
      <c r="S21" s="2768"/>
      <c r="T21" s="2768"/>
      <c r="U21" s="2768"/>
      <c r="V21" s="2768"/>
      <c r="W21" s="2769">
        <v>4</v>
      </c>
      <c r="X21" s="2765" t="s">
        <v>5863</v>
      </c>
      <c r="Y21" s="2740"/>
      <c r="Z21" s="2740"/>
      <c r="AA21" s="2740"/>
      <c r="AB21" s="2740"/>
      <c r="AC21" s="2740"/>
      <c r="AD21" s="2740"/>
      <c r="AE21" s="2740"/>
      <c r="AF21" s="2740"/>
      <c r="AG21" s="2740"/>
      <c r="AH21" s="2740"/>
      <c r="AI21" s="2740"/>
      <c r="AJ21" s="2740"/>
      <c r="AK21" s="2740"/>
      <c r="AL21" s="2740"/>
      <c r="AM21" s="2740"/>
      <c r="AN21" s="2740"/>
      <c r="AO21" s="2740"/>
      <c r="AP21" s="2740"/>
      <c r="AQ21" s="2740"/>
      <c r="AR21" s="2741"/>
      <c r="AS21" s="841"/>
    </row>
    <row r="22" spans="1:50" s="842" customFormat="1" ht="9" customHeight="1">
      <c r="A22" s="840"/>
      <c r="B22" s="851"/>
      <c r="C22" s="848"/>
      <c r="D22" s="846"/>
      <c r="F22" s="2768"/>
      <c r="G22" s="2768"/>
      <c r="H22" s="2768"/>
      <c r="I22" s="2768"/>
      <c r="J22" s="2768"/>
      <c r="K22" s="2768"/>
      <c r="L22" s="2768"/>
      <c r="M22" s="2768"/>
      <c r="N22" s="2768"/>
      <c r="O22" s="2768"/>
      <c r="P22" s="2768"/>
      <c r="Q22" s="2768"/>
      <c r="R22" s="2768"/>
      <c r="S22" s="2768"/>
      <c r="T22" s="2768"/>
      <c r="U22" s="2768"/>
      <c r="V22" s="2768"/>
      <c r="W22" s="2770"/>
      <c r="X22" s="2740"/>
      <c r="Y22" s="2740"/>
      <c r="Z22" s="2740"/>
      <c r="AA22" s="2740"/>
      <c r="AB22" s="2740"/>
      <c r="AC22" s="2740"/>
      <c r="AD22" s="2740"/>
      <c r="AE22" s="2740"/>
      <c r="AF22" s="2740"/>
      <c r="AG22" s="2740"/>
      <c r="AH22" s="2740"/>
      <c r="AI22" s="2740"/>
      <c r="AJ22" s="2740"/>
      <c r="AK22" s="2740"/>
      <c r="AL22" s="2740"/>
      <c r="AM22" s="2740"/>
      <c r="AN22" s="2740"/>
      <c r="AO22" s="2740"/>
      <c r="AP22" s="2740"/>
      <c r="AQ22" s="2740"/>
      <c r="AR22" s="2741"/>
      <c r="AS22" s="841"/>
    </row>
    <row r="23" spans="1:50" s="842" customFormat="1" ht="11.25">
      <c r="A23" s="840"/>
      <c r="B23" s="851"/>
      <c r="C23" s="854"/>
      <c r="D23" s="846"/>
      <c r="F23" s="2768"/>
      <c r="G23" s="2768"/>
      <c r="H23" s="2768"/>
      <c r="I23" s="2768"/>
      <c r="J23" s="2768"/>
      <c r="K23" s="2768"/>
      <c r="L23" s="2768"/>
      <c r="M23" s="2768"/>
      <c r="N23" s="2768"/>
      <c r="O23" s="2768"/>
      <c r="P23" s="2768"/>
      <c r="Q23" s="2768"/>
      <c r="R23" s="2768"/>
      <c r="S23" s="2768"/>
      <c r="T23" s="2768"/>
      <c r="U23" s="2768"/>
      <c r="V23" s="2768"/>
      <c r="W23" s="846"/>
      <c r="X23" s="2740"/>
      <c r="Y23" s="2740"/>
      <c r="Z23" s="2740"/>
      <c r="AA23" s="2740"/>
      <c r="AB23" s="2740"/>
      <c r="AC23" s="2740"/>
      <c r="AD23" s="2740"/>
      <c r="AE23" s="2740"/>
      <c r="AF23" s="2740"/>
      <c r="AG23" s="2740"/>
      <c r="AH23" s="2740"/>
      <c r="AI23" s="2740"/>
      <c r="AJ23" s="2740"/>
      <c r="AK23" s="2740"/>
      <c r="AL23" s="2740"/>
      <c r="AM23" s="2740"/>
      <c r="AN23" s="2740"/>
      <c r="AO23" s="2740"/>
      <c r="AP23" s="2740"/>
      <c r="AQ23" s="2740"/>
      <c r="AR23" s="2741"/>
      <c r="AS23" s="841"/>
    </row>
    <row r="24" spans="1:50" s="842" customFormat="1" ht="11.25">
      <c r="A24" s="840"/>
      <c r="B24" s="851"/>
      <c r="C24" s="854"/>
      <c r="D24" s="846"/>
      <c r="F24" s="2768"/>
      <c r="G24" s="2768"/>
      <c r="H24" s="2768"/>
      <c r="I24" s="2768"/>
      <c r="J24" s="2768"/>
      <c r="K24" s="2768"/>
      <c r="L24" s="2768"/>
      <c r="M24" s="2768"/>
      <c r="N24" s="2768"/>
      <c r="O24" s="2768"/>
      <c r="P24" s="2768"/>
      <c r="Q24" s="2768"/>
      <c r="R24" s="2768"/>
      <c r="S24" s="2768"/>
      <c r="T24" s="2768"/>
      <c r="U24" s="2768"/>
      <c r="V24" s="2768"/>
      <c r="W24" s="846"/>
      <c r="X24" s="2740"/>
      <c r="Y24" s="2740"/>
      <c r="Z24" s="2740"/>
      <c r="AA24" s="2740"/>
      <c r="AB24" s="2740"/>
      <c r="AC24" s="2740"/>
      <c r="AD24" s="2740"/>
      <c r="AE24" s="2740"/>
      <c r="AF24" s="2740"/>
      <c r="AG24" s="2740"/>
      <c r="AH24" s="2740"/>
      <c r="AI24" s="2740"/>
      <c r="AJ24" s="2740"/>
      <c r="AK24" s="2740"/>
      <c r="AL24" s="2740"/>
      <c r="AM24" s="2740"/>
      <c r="AN24" s="2740"/>
      <c r="AO24" s="2740"/>
      <c r="AP24" s="2740"/>
      <c r="AQ24" s="2740"/>
      <c r="AR24" s="2741"/>
      <c r="AS24" s="841"/>
    </row>
    <row r="25" spans="1:50" s="842" customFormat="1" ht="13.5" customHeight="1">
      <c r="A25" s="840"/>
      <c r="B25" s="851"/>
      <c r="C25" s="848" t="s">
        <v>5857</v>
      </c>
      <c r="D25" s="846">
        <v>4</v>
      </c>
      <c r="E25" s="842" t="s">
        <v>5858</v>
      </c>
      <c r="F25" s="2768" t="s">
        <v>5864</v>
      </c>
      <c r="G25" s="2768"/>
      <c r="H25" s="2768"/>
      <c r="I25" s="2768"/>
      <c r="J25" s="2768"/>
      <c r="K25" s="2768"/>
      <c r="L25" s="2768"/>
      <c r="M25" s="2768"/>
      <c r="N25" s="2768"/>
      <c r="O25" s="2768"/>
      <c r="P25" s="2768"/>
      <c r="Q25" s="2768"/>
      <c r="R25" s="2768"/>
      <c r="S25" s="2768"/>
      <c r="T25" s="2768"/>
      <c r="U25" s="2768"/>
      <c r="V25" s="850"/>
      <c r="W25" s="846">
        <v>5</v>
      </c>
      <c r="X25" s="2765" t="s">
        <v>5865</v>
      </c>
      <c r="Y25" s="2740"/>
      <c r="Z25" s="2740"/>
      <c r="AA25" s="2740"/>
      <c r="AB25" s="2740"/>
      <c r="AC25" s="2740"/>
      <c r="AD25" s="2740"/>
      <c r="AE25" s="2740"/>
      <c r="AF25" s="2740"/>
      <c r="AG25" s="2740"/>
      <c r="AH25" s="2740"/>
      <c r="AI25" s="2740"/>
      <c r="AJ25" s="2740"/>
      <c r="AK25" s="2740"/>
      <c r="AL25" s="2740"/>
      <c r="AM25" s="2740"/>
      <c r="AN25" s="2740"/>
      <c r="AO25" s="2740"/>
      <c r="AP25" s="2740"/>
      <c r="AQ25" s="2740"/>
      <c r="AR25" s="2741"/>
      <c r="AS25" s="841"/>
    </row>
    <row r="26" spans="1:50" s="842" customFormat="1" ht="13.5" customHeight="1">
      <c r="A26" s="840"/>
      <c r="B26" s="851"/>
      <c r="C26" s="848"/>
      <c r="D26" s="846"/>
      <c r="F26" s="2768"/>
      <c r="G26" s="2768"/>
      <c r="H26" s="2768"/>
      <c r="I26" s="2768"/>
      <c r="J26" s="2768"/>
      <c r="K26" s="2768"/>
      <c r="L26" s="2768"/>
      <c r="M26" s="2768"/>
      <c r="N26" s="2768"/>
      <c r="O26" s="2768"/>
      <c r="P26" s="2768"/>
      <c r="Q26" s="2768"/>
      <c r="R26" s="2768"/>
      <c r="S26" s="2768"/>
      <c r="T26" s="2768"/>
      <c r="U26" s="2768"/>
      <c r="V26" s="850"/>
      <c r="W26" s="846"/>
      <c r="X26" s="2740"/>
      <c r="Y26" s="2740"/>
      <c r="Z26" s="2740"/>
      <c r="AA26" s="2740"/>
      <c r="AB26" s="2740"/>
      <c r="AC26" s="2740"/>
      <c r="AD26" s="2740"/>
      <c r="AE26" s="2740"/>
      <c r="AF26" s="2740"/>
      <c r="AG26" s="2740"/>
      <c r="AH26" s="2740"/>
      <c r="AI26" s="2740"/>
      <c r="AJ26" s="2740"/>
      <c r="AK26" s="2740"/>
      <c r="AL26" s="2740"/>
      <c r="AM26" s="2740"/>
      <c r="AN26" s="2740"/>
      <c r="AO26" s="2740"/>
      <c r="AP26" s="2740"/>
      <c r="AQ26" s="2740"/>
      <c r="AR26" s="2741"/>
      <c r="AS26" s="841"/>
    </row>
    <row r="27" spans="1:50" s="842" customFormat="1">
      <c r="A27" s="840"/>
      <c r="B27" s="851"/>
      <c r="C27" s="848"/>
      <c r="D27" s="846"/>
      <c r="F27" s="2764"/>
      <c r="G27" s="2764"/>
      <c r="H27" s="2764"/>
      <c r="I27" s="2764"/>
      <c r="J27" s="2764"/>
      <c r="K27" s="2764"/>
      <c r="L27" s="2764"/>
      <c r="M27" s="2764"/>
      <c r="N27" s="2764"/>
      <c r="O27" s="2764"/>
      <c r="P27" s="2764"/>
      <c r="Q27" s="2764"/>
      <c r="R27" s="2764"/>
      <c r="S27" s="2764"/>
      <c r="T27" s="2764"/>
      <c r="U27" s="2764"/>
      <c r="V27" s="850"/>
      <c r="W27" s="846"/>
      <c r="X27" s="2740"/>
      <c r="Y27" s="2740"/>
      <c r="Z27" s="2740"/>
      <c r="AA27" s="2740"/>
      <c r="AB27" s="2740"/>
      <c r="AC27" s="2740"/>
      <c r="AD27" s="2740"/>
      <c r="AE27" s="2740"/>
      <c r="AF27" s="2740"/>
      <c r="AG27" s="2740"/>
      <c r="AH27" s="2740"/>
      <c r="AI27" s="2740"/>
      <c r="AJ27" s="2740"/>
      <c r="AK27" s="2740"/>
      <c r="AL27" s="2740"/>
      <c r="AM27" s="2740"/>
      <c r="AN27" s="2740"/>
      <c r="AO27" s="2740"/>
      <c r="AP27" s="2740"/>
      <c r="AQ27" s="2740"/>
      <c r="AR27" s="2741"/>
      <c r="AS27" s="841"/>
    </row>
    <row r="28" spans="1:50" s="842" customFormat="1" ht="13.5" customHeight="1" thickBot="1">
      <c r="A28" s="840"/>
      <c r="B28" s="851"/>
      <c r="C28" s="848" t="s">
        <v>5857</v>
      </c>
      <c r="D28" s="846">
        <v>5</v>
      </c>
      <c r="E28" s="842" t="s">
        <v>5858</v>
      </c>
      <c r="F28" s="2763" t="s">
        <v>5866</v>
      </c>
      <c r="G28" s="2764"/>
      <c r="H28" s="2764"/>
      <c r="I28" s="2764"/>
      <c r="J28" s="2764"/>
      <c r="K28" s="2764"/>
      <c r="L28" s="2764"/>
      <c r="M28" s="2764"/>
      <c r="N28" s="2764"/>
      <c r="O28" s="2764"/>
      <c r="P28" s="2764"/>
      <c r="Q28" s="2764"/>
      <c r="R28" s="2764"/>
      <c r="S28" s="2764"/>
      <c r="T28" s="2764"/>
      <c r="U28" s="2764"/>
      <c r="V28" s="850"/>
      <c r="W28" s="846">
        <v>6</v>
      </c>
      <c r="X28" s="2765" t="s">
        <v>5867</v>
      </c>
      <c r="Y28" s="2740"/>
      <c r="Z28" s="2740"/>
      <c r="AA28" s="2740"/>
      <c r="AB28" s="2740"/>
      <c r="AC28" s="2740"/>
      <c r="AD28" s="2740"/>
      <c r="AE28" s="2740"/>
      <c r="AF28" s="2740"/>
      <c r="AG28" s="2740"/>
      <c r="AH28" s="2740"/>
      <c r="AI28" s="2740"/>
      <c r="AJ28" s="2740"/>
      <c r="AK28" s="2740"/>
      <c r="AL28" s="2740"/>
      <c r="AM28" s="2740"/>
      <c r="AN28" s="2740"/>
      <c r="AO28" s="2740"/>
      <c r="AP28" s="2740"/>
      <c r="AQ28" s="2740"/>
      <c r="AR28" s="2741"/>
      <c r="AS28" s="841"/>
    </row>
    <row r="29" spans="1:50" s="842" customFormat="1" ht="13.5" customHeight="1">
      <c r="A29" s="840"/>
      <c r="B29" s="851"/>
      <c r="C29" s="848"/>
      <c r="D29" s="846"/>
      <c r="F29" s="2764"/>
      <c r="G29" s="2764"/>
      <c r="H29" s="2764"/>
      <c r="I29" s="2764"/>
      <c r="J29" s="2764"/>
      <c r="K29" s="2764"/>
      <c r="L29" s="2764"/>
      <c r="M29" s="2764"/>
      <c r="N29" s="2764"/>
      <c r="O29" s="2764"/>
      <c r="P29" s="2764"/>
      <c r="Q29" s="2764"/>
      <c r="R29" s="2764"/>
      <c r="S29" s="2764"/>
      <c r="T29" s="2764"/>
      <c r="U29" s="2764"/>
      <c r="V29" s="850"/>
      <c r="W29" s="846"/>
      <c r="X29" s="2740"/>
      <c r="Y29" s="2740"/>
      <c r="Z29" s="2740"/>
      <c r="AA29" s="2740"/>
      <c r="AB29" s="2740"/>
      <c r="AC29" s="2740"/>
      <c r="AD29" s="2740"/>
      <c r="AE29" s="2740"/>
      <c r="AF29" s="2740"/>
      <c r="AG29" s="2740"/>
      <c r="AH29" s="2740"/>
      <c r="AI29" s="2740"/>
      <c r="AJ29" s="2740"/>
      <c r="AK29" s="2740"/>
      <c r="AL29" s="2740"/>
      <c r="AM29" s="2740"/>
      <c r="AN29" s="2740"/>
      <c r="AO29" s="2740"/>
      <c r="AP29" s="2740"/>
      <c r="AQ29" s="2740"/>
      <c r="AR29" s="2741"/>
      <c r="AS29" s="841"/>
      <c r="AU29" s="2743" t="s">
        <v>5903</v>
      </c>
      <c r="AV29" s="2744"/>
      <c r="AW29" s="2744"/>
      <c r="AX29" s="2745"/>
    </row>
    <row r="30" spans="1:50" s="842" customFormat="1">
      <c r="A30" s="840"/>
      <c r="B30" s="851"/>
      <c r="C30" s="848" t="s">
        <v>5857</v>
      </c>
      <c r="D30" s="846">
        <v>6</v>
      </c>
      <c r="E30" s="842" t="s">
        <v>5858</v>
      </c>
      <c r="F30" s="2763" t="s">
        <v>5868</v>
      </c>
      <c r="G30" s="2764"/>
      <c r="H30" s="2764"/>
      <c r="I30" s="2764"/>
      <c r="J30" s="2764"/>
      <c r="K30" s="2764"/>
      <c r="L30" s="2764"/>
      <c r="M30" s="2764"/>
      <c r="N30" s="2764"/>
      <c r="O30" s="2764"/>
      <c r="P30" s="2764"/>
      <c r="Q30" s="2764"/>
      <c r="R30" s="2764"/>
      <c r="S30" s="2764"/>
      <c r="T30" s="2764"/>
      <c r="U30" s="2764"/>
      <c r="V30" s="850"/>
      <c r="W30" s="846"/>
      <c r="X30" s="2740"/>
      <c r="Y30" s="2740"/>
      <c r="Z30" s="2740"/>
      <c r="AA30" s="2740"/>
      <c r="AB30" s="2740"/>
      <c r="AC30" s="2740"/>
      <c r="AD30" s="2740"/>
      <c r="AE30" s="2740"/>
      <c r="AF30" s="2740"/>
      <c r="AG30" s="2740"/>
      <c r="AH30" s="2740"/>
      <c r="AI30" s="2740"/>
      <c r="AJ30" s="2740"/>
      <c r="AK30" s="2740"/>
      <c r="AL30" s="2740"/>
      <c r="AM30" s="2740"/>
      <c r="AN30" s="2740"/>
      <c r="AO30" s="2740"/>
      <c r="AP30" s="2740"/>
      <c r="AQ30" s="2740"/>
      <c r="AR30" s="2741"/>
      <c r="AS30" s="841"/>
      <c r="AU30" s="2746"/>
      <c r="AV30" s="2747"/>
      <c r="AW30" s="2747"/>
      <c r="AX30" s="2748"/>
    </row>
    <row r="31" spans="1:50" s="842" customFormat="1" ht="11.25" customHeight="1">
      <c r="A31" s="840"/>
      <c r="B31" s="851"/>
      <c r="C31" s="848"/>
      <c r="D31" s="846"/>
      <c r="F31" s="2764"/>
      <c r="G31" s="2764"/>
      <c r="H31" s="2764"/>
      <c r="I31" s="2764"/>
      <c r="J31" s="2764"/>
      <c r="K31" s="2764"/>
      <c r="L31" s="2764"/>
      <c r="M31" s="2764"/>
      <c r="N31" s="2764"/>
      <c r="O31" s="2764"/>
      <c r="P31" s="2764"/>
      <c r="Q31" s="2764"/>
      <c r="R31" s="2764"/>
      <c r="S31" s="2764"/>
      <c r="T31" s="2764"/>
      <c r="U31" s="2764"/>
      <c r="V31" s="844"/>
      <c r="W31" s="846">
        <v>7</v>
      </c>
      <c r="X31" s="2765" t="s">
        <v>5869</v>
      </c>
      <c r="Y31" s="2740"/>
      <c r="Z31" s="2740"/>
      <c r="AA31" s="2740"/>
      <c r="AB31" s="2740"/>
      <c r="AC31" s="2740"/>
      <c r="AD31" s="2740"/>
      <c r="AE31" s="2740"/>
      <c r="AF31" s="2740"/>
      <c r="AG31" s="2740"/>
      <c r="AH31" s="2740"/>
      <c r="AI31" s="2740"/>
      <c r="AJ31" s="2740"/>
      <c r="AK31" s="2740"/>
      <c r="AL31" s="2740"/>
      <c r="AM31" s="2740"/>
      <c r="AN31" s="2740"/>
      <c r="AO31" s="2740"/>
      <c r="AP31" s="2740"/>
      <c r="AQ31" s="2740"/>
      <c r="AR31" s="2741"/>
      <c r="AS31" s="841"/>
      <c r="AU31" s="2746"/>
      <c r="AV31" s="2747"/>
      <c r="AW31" s="2747"/>
      <c r="AX31" s="2748"/>
    </row>
    <row r="32" spans="1:50" s="842" customFormat="1" ht="11.25" customHeight="1">
      <c r="A32" s="840"/>
      <c r="B32" s="851"/>
      <c r="C32" s="848"/>
      <c r="D32" s="846"/>
      <c r="F32" s="2764"/>
      <c r="G32" s="2764"/>
      <c r="H32" s="2764"/>
      <c r="I32" s="2764"/>
      <c r="J32" s="2764"/>
      <c r="K32" s="2764"/>
      <c r="L32" s="2764"/>
      <c r="M32" s="2764"/>
      <c r="N32" s="2764"/>
      <c r="O32" s="2764"/>
      <c r="P32" s="2764"/>
      <c r="Q32" s="2764"/>
      <c r="R32" s="2764"/>
      <c r="S32" s="2764"/>
      <c r="T32" s="2764"/>
      <c r="U32" s="2764"/>
      <c r="V32" s="844"/>
      <c r="W32" s="846"/>
      <c r="X32" s="2740"/>
      <c r="Y32" s="2740"/>
      <c r="Z32" s="2740"/>
      <c r="AA32" s="2740"/>
      <c r="AB32" s="2740"/>
      <c r="AC32" s="2740"/>
      <c r="AD32" s="2740"/>
      <c r="AE32" s="2740"/>
      <c r="AF32" s="2740"/>
      <c r="AG32" s="2740"/>
      <c r="AH32" s="2740"/>
      <c r="AI32" s="2740"/>
      <c r="AJ32" s="2740"/>
      <c r="AK32" s="2740"/>
      <c r="AL32" s="2740"/>
      <c r="AM32" s="2740"/>
      <c r="AN32" s="2740"/>
      <c r="AO32" s="2740"/>
      <c r="AP32" s="2740"/>
      <c r="AQ32" s="2740"/>
      <c r="AR32" s="2741"/>
      <c r="AS32" s="841"/>
      <c r="AU32" s="2746"/>
      <c r="AV32" s="2747"/>
      <c r="AW32" s="2747"/>
      <c r="AX32" s="2748"/>
    </row>
    <row r="33" spans="1:50" s="842" customFormat="1" ht="11.25" customHeight="1" thickBot="1">
      <c r="A33" s="840"/>
      <c r="B33" s="851"/>
      <c r="C33" s="855"/>
      <c r="D33" s="846"/>
      <c r="E33" s="846"/>
      <c r="F33" s="853"/>
      <c r="G33" s="853"/>
      <c r="H33" s="853"/>
      <c r="I33" s="853"/>
      <c r="J33" s="853"/>
      <c r="K33" s="853"/>
      <c r="L33" s="853"/>
      <c r="M33" s="853"/>
      <c r="N33" s="853"/>
      <c r="O33" s="853"/>
      <c r="P33" s="853"/>
      <c r="Q33" s="853"/>
      <c r="R33" s="853"/>
      <c r="S33" s="853"/>
      <c r="T33" s="853"/>
      <c r="U33" s="853"/>
      <c r="V33" s="844"/>
      <c r="W33" s="846"/>
      <c r="X33" s="2740"/>
      <c r="Y33" s="2740"/>
      <c r="Z33" s="2740"/>
      <c r="AA33" s="2740"/>
      <c r="AB33" s="2740"/>
      <c r="AC33" s="2740"/>
      <c r="AD33" s="2740"/>
      <c r="AE33" s="2740"/>
      <c r="AF33" s="2740"/>
      <c r="AG33" s="2740"/>
      <c r="AH33" s="2740"/>
      <c r="AI33" s="2740"/>
      <c r="AJ33" s="2740"/>
      <c r="AK33" s="2740"/>
      <c r="AL33" s="2740"/>
      <c r="AM33" s="2740"/>
      <c r="AN33" s="2740"/>
      <c r="AO33" s="2740"/>
      <c r="AP33" s="2740"/>
      <c r="AQ33" s="2740"/>
      <c r="AR33" s="2741"/>
      <c r="AS33" s="841"/>
      <c r="AU33" s="2749"/>
      <c r="AV33" s="2750"/>
      <c r="AW33" s="2750"/>
      <c r="AX33" s="2751"/>
    </row>
    <row r="34" spans="1:50" s="842" customFormat="1" ht="6.75" customHeight="1">
      <c r="A34" s="840"/>
      <c r="B34" s="856"/>
      <c r="C34" s="857"/>
      <c r="D34" s="857"/>
      <c r="E34" s="857"/>
      <c r="F34" s="857"/>
      <c r="G34" s="858"/>
      <c r="H34" s="859"/>
      <c r="I34" s="859"/>
      <c r="J34" s="859"/>
      <c r="K34" s="859"/>
      <c r="L34" s="859"/>
      <c r="M34" s="859"/>
      <c r="N34" s="859"/>
      <c r="O34" s="859"/>
      <c r="P34" s="859"/>
      <c r="Q34" s="859"/>
      <c r="R34" s="859"/>
      <c r="S34" s="859"/>
      <c r="T34" s="859"/>
      <c r="U34" s="859"/>
      <c r="V34" s="860"/>
      <c r="W34" s="857"/>
      <c r="X34" s="861"/>
      <c r="Y34" s="861"/>
      <c r="Z34" s="861"/>
      <c r="AA34" s="861"/>
      <c r="AB34" s="861"/>
      <c r="AC34" s="861"/>
      <c r="AD34" s="861"/>
      <c r="AE34" s="861"/>
      <c r="AF34" s="861"/>
      <c r="AG34" s="861"/>
      <c r="AH34" s="861"/>
      <c r="AI34" s="861"/>
      <c r="AJ34" s="861"/>
      <c r="AK34" s="861"/>
      <c r="AL34" s="861"/>
      <c r="AM34" s="861"/>
      <c r="AN34" s="861"/>
      <c r="AO34" s="861"/>
      <c r="AP34" s="861"/>
      <c r="AQ34" s="861"/>
      <c r="AR34" s="862"/>
      <c r="AS34" s="832"/>
    </row>
    <row r="35" spans="1:50" s="842" customFormat="1" ht="15.75" customHeight="1">
      <c r="A35" s="840"/>
      <c r="B35" s="2771" t="s">
        <v>5870</v>
      </c>
      <c r="C35" s="2771"/>
      <c r="D35" s="2771"/>
      <c r="E35" s="2771"/>
      <c r="F35" s="2771"/>
      <c r="G35" s="2771"/>
      <c r="H35" s="2771"/>
      <c r="I35" s="2771"/>
      <c r="J35" s="831"/>
      <c r="K35" s="831"/>
      <c r="L35" s="831"/>
      <c r="M35" s="831"/>
      <c r="N35" s="831"/>
      <c r="O35" s="831"/>
      <c r="P35" s="831"/>
      <c r="Q35" s="831"/>
      <c r="R35" s="831"/>
      <c r="S35" s="831"/>
      <c r="T35" s="831"/>
      <c r="U35" s="831"/>
      <c r="V35" s="844"/>
      <c r="W35" s="846"/>
      <c r="X35" s="845"/>
      <c r="Y35" s="845"/>
      <c r="Z35" s="845"/>
      <c r="AA35" s="845"/>
      <c r="AB35" s="845"/>
      <c r="AC35" s="845"/>
      <c r="AD35" s="845"/>
      <c r="AE35" s="845"/>
      <c r="AF35" s="845"/>
      <c r="AG35" s="845"/>
      <c r="AH35" s="845"/>
      <c r="AI35" s="845"/>
      <c r="AJ35" s="845"/>
      <c r="AK35" s="845"/>
      <c r="AL35" s="845"/>
      <c r="AM35" s="845"/>
      <c r="AN35" s="845"/>
      <c r="AO35" s="845"/>
      <c r="AP35" s="845"/>
      <c r="AQ35" s="845"/>
      <c r="AR35" s="845"/>
      <c r="AS35" s="832"/>
      <c r="AT35" s="831"/>
      <c r="AU35" s="831"/>
    </row>
    <row r="36" spans="1:50" s="842" customFormat="1" ht="5.25" customHeight="1" thickBot="1">
      <c r="A36" s="840"/>
      <c r="B36" s="2772"/>
      <c r="C36" s="2772"/>
      <c r="D36" s="2772"/>
      <c r="E36" s="2772"/>
      <c r="F36" s="2772"/>
      <c r="G36" s="2772"/>
      <c r="H36" s="2772"/>
      <c r="I36" s="2772"/>
      <c r="J36" s="831"/>
      <c r="K36" s="831"/>
      <c r="L36" s="831"/>
      <c r="M36" s="831"/>
      <c r="N36" s="831"/>
      <c r="O36" s="831"/>
      <c r="P36" s="831"/>
      <c r="Q36" s="831"/>
      <c r="R36" s="831"/>
      <c r="S36" s="831"/>
      <c r="T36" s="831"/>
      <c r="U36" s="831"/>
      <c r="V36" s="844"/>
      <c r="W36" s="846"/>
      <c r="X36" s="845"/>
      <c r="Y36" s="845"/>
      <c r="Z36" s="845"/>
      <c r="AA36" s="845"/>
      <c r="AB36" s="845"/>
      <c r="AC36" s="845"/>
      <c r="AD36" s="845"/>
      <c r="AE36" s="845"/>
      <c r="AF36" s="845"/>
      <c r="AG36" s="845"/>
      <c r="AH36" s="845"/>
      <c r="AI36" s="845"/>
      <c r="AJ36" s="845"/>
      <c r="AK36" s="845"/>
      <c r="AL36" s="845"/>
      <c r="AM36" s="845"/>
      <c r="AN36" s="845"/>
      <c r="AO36" s="845"/>
      <c r="AP36" s="845"/>
      <c r="AQ36" s="845"/>
      <c r="AR36" s="845"/>
      <c r="AS36" s="832"/>
      <c r="AT36" s="831"/>
      <c r="AU36" s="831"/>
    </row>
    <row r="37" spans="1:50" s="842" customFormat="1" ht="6.75" customHeight="1" thickBot="1">
      <c r="A37" s="840"/>
      <c r="B37" s="863"/>
      <c r="C37" s="864"/>
      <c r="D37" s="865"/>
      <c r="E37" s="865"/>
      <c r="F37" s="865"/>
      <c r="G37" s="865"/>
      <c r="H37" s="865"/>
      <c r="I37" s="865"/>
      <c r="J37" s="865"/>
      <c r="K37" s="865"/>
      <c r="L37" s="865"/>
      <c r="M37" s="865"/>
      <c r="N37" s="865"/>
      <c r="O37" s="865"/>
      <c r="P37" s="865"/>
      <c r="Q37" s="865"/>
      <c r="R37" s="865"/>
      <c r="S37" s="865"/>
      <c r="T37" s="865"/>
      <c r="U37" s="865"/>
      <c r="V37" s="865"/>
      <c r="W37" s="865"/>
      <c r="X37" s="865"/>
      <c r="Y37" s="865"/>
      <c r="Z37" s="865"/>
      <c r="AA37" s="865"/>
      <c r="AB37" s="865"/>
      <c r="AC37" s="865"/>
      <c r="AD37" s="865"/>
      <c r="AE37" s="865"/>
      <c r="AF37" s="865"/>
      <c r="AG37" s="865"/>
      <c r="AH37" s="865"/>
      <c r="AI37" s="865"/>
      <c r="AJ37" s="865"/>
      <c r="AK37" s="865"/>
      <c r="AL37" s="865"/>
      <c r="AM37" s="865"/>
      <c r="AN37" s="865"/>
      <c r="AO37" s="865"/>
      <c r="AP37" s="865"/>
      <c r="AQ37" s="865"/>
      <c r="AR37" s="866"/>
      <c r="AS37" s="867"/>
      <c r="AT37" s="831"/>
      <c r="AU37" s="831"/>
      <c r="AV37" s="831"/>
    </row>
    <row r="38" spans="1:50" s="842" customFormat="1" ht="9.75" customHeight="1">
      <c r="A38" s="840"/>
      <c r="B38" s="2773" t="s">
        <v>5871</v>
      </c>
      <c r="C38" s="2759"/>
      <c r="D38" s="868"/>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c r="AJ38" s="869"/>
      <c r="AK38" s="869"/>
      <c r="AL38" s="869"/>
      <c r="AM38" s="869"/>
      <c r="AN38" s="869"/>
      <c r="AO38" s="869"/>
      <c r="AP38" s="869"/>
      <c r="AQ38" s="870"/>
      <c r="AR38" s="871"/>
      <c r="AS38" s="867"/>
      <c r="AT38" s="831"/>
      <c r="AU38" s="831"/>
      <c r="AV38" s="831"/>
    </row>
    <row r="39" spans="1:50" s="842" customFormat="1" ht="14.25" customHeight="1">
      <c r="A39" s="840"/>
      <c r="B39" s="2774"/>
      <c r="C39" s="2759"/>
      <c r="D39" s="2775" t="s">
        <v>5872</v>
      </c>
      <c r="E39" s="2776"/>
      <c r="F39" s="2776"/>
      <c r="G39" s="2776"/>
      <c r="H39" s="2776"/>
      <c r="I39" s="2776"/>
      <c r="J39" s="2776"/>
      <c r="K39" s="2776"/>
      <c r="L39" s="2776"/>
      <c r="M39" s="2776"/>
      <c r="N39" s="2776"/>
      <c r="O39" s="2776"/>
      <c r="P39" s="2777"/>
      <c r="Q39" s="2777"/>
      <c r="R39" s="2777"/>
      <c r="S39" s="2777"/>
      <c r="T39" s="2777"/>
      <c r="U39" s="2777"/>
      <c r="V39" s="872"/>
      <c r="W39" s="872"/>
      <c r="X39" s="2789" t="str">
        <f>★入力画面!AA150</f>
        <v>☑　同意する</v>
      </c>
      <c r="Y39" s="2789"/>
      <c r="Z39" s="2789"/>
      <c r="AA39" s="2789"/>
      <c r="AB39" s="2789"/>
      <c r="AC39" s="2789"/>
      <c r="AD39" s="2789"/>
      <c r="AE39" s="2789"/>
      <c r="AF39" s="2789"/>
      <c r="AG39" s="2789"/>
      <c r="AH39" s="2789"/>
      <c r="AI39" s="2789"/>
      <c r="AJ39" s="2779"/>
      <c r="AK39" s="2776"/>
      <c r="AL39" s="2776"/>
      <c r="AM39" s="2776"/>
      <c r="AN39" s="873"/>
      <c r="AO39" s="873"/>
      <c r="AP39" s="873"/>
      <c r="AQ39" s="874"/>
      <c r="AR39" s="871"/>
      <c r="AS39" s="867"/>
      <c r="AT39" s="845"/>
      <c r="AU39" s="845"/>
      <c r="AV39" s="831"/>
      <c r="AW39" s="831"/>
      <c r="AX39" s="831"/>
    </row>
    <row r="40" spans="1:50" s="842" customFormat="1">
      <c r="A40" s="840"/>
      <c r="B40" s="2774"/>
      <c r="C40" s="2759"/>
      <c r="D40" s="2778"/>
      <c r="E40" s="2776"/>
      <c r="F40" s="2776"/>
      <c r="G40" s="2776"/>
      <c r="H40" s="2776"/>
      <c r="I40" s="2776"/>
      <c r="J40" s="2776"/>
      <c r="K40" s="2776"/>
      <c r="L40" s="2776"/>
      <c r="M40" s="2776"/>
      <c r="N40" s="2776"/>
      <c r="O40" s="2776"/>
      <c r="P40" s="2777"/>
      <c r="Q40" s="2777"/>
      <c r="R40" s="2777"/>
      <c r="S40" s="2777"/>
      <c r="T40" s="2777"/>
      <c r="U40" s="2777"/>
      <c r="V40" s="872"/>
      <c r="W40" s="872"/>
      <c r="X40" s="2789"/>
      <c r="Y40" s="2789"/>
      <c r="Z40" s="2789"/>
      <c r="AA40" s="2789"/>
      <c r="AB40" s="2789"/>
      <c r="AC40" s="2789"/>
      <c r="AD40" s="2789"/>
      <c r="AE40" s="2789"/>
      <c r="AF40" s="2789"/>
      <c r="AG40" s="2789"/>
      <c r="AH40" s="2789"/>
      <c r="AI40" s="2789"/>
      <c r="AJ40" s="2776"/>
      <c r="AK40" s="2776"/>
      <c r="AL40" s="2776"/>
      <c r="AM40" s="2776"/>
      <c r="AN40" s="875"/>
      <c r="AO40" s="875"/>
      <c r="AP40" s="875"/>
      <c r="AQ40" s="876"/>
      <c r="AR40" s="877"/>
      <c r="AS40" s="878"/>
      <c r="AT40" s="846"/>
      <c r="AU40" s="846"/>
      <c r="AV40" s="846"/>
    </row>
    <row r="41" spans="1:50" s="831" customFormat="1" ht="4.5" customHeight="1" thickBot="1">
      <c r="A41" s="830"/>
      <c r="B41" s="2774"/>
      <c r="C41" s="2759"/>
      <c r="D41" s="879"/>
      <c r="E41" s="880"/>
      <c r="F41" s="880"/>
      <c r="G41" s="880"/>
      <c r="H41" s="880"/>
      <c r="I41" s="881"/>
      <c r="J41" s="882"/>
      <c r="K41" s="882"/>
      <c r="L41" s="882"/>
      <c r="M41" s="882"/>
      <c r="N41" s="882"/>
      <c r="O41" s="882"/>
      <c r="P41" s="882"/>
      <c r="Q41" s="882"/>
      <c r="R41" s="882"/>
      <c r="S41" s="882"/>
      <c r="T41" s="882"/>
      <c r="U41" s="882"/>
      <c r="V41" s="882"/>
      <c r="W41" s="882"/>
      <c r="X41" s="882"/>
      <c r="Y41" s="882"/>
      <c r="Z41" s="880"/>
      <c r="AA41" s="880"/>
      <c r="AB41" s="880"/>
      <c r="AC41" s="880"/>
      <c r="AD41" s="882"/>
      <c r="AE41" s="882"/>
      <c r="AF41" s="882"/>
      <c r="AG41" s="882"/>
      <c r="AH41" s="882"/>
      <c r="AI41" s="882"/>
      <c r="AJ41" s="882"/>
      <c r="AK41" s="882"/>
      <c r="AL41" s="882"/>
      <c r="AM41" s="882"/>
      <c r="AN41" s="882"/>
      <c r="AO41" s="882"/>
      <c r="AP41" s="882"/>
      <c r="AQ41" s="883"/>
      <c r="AR41" s="884"/>
      <c r="AS41" s="832"/>
      <c r="AT41" s="844"/>
    </row>
    <row r="42" spans="1:50" s="831" customFormat="1" ht="4.5" customHeight="1">
      <c r="A42" s="830"/>
      <c r="B42" s="2774"/>
      <c r="C42" s="2759"/>
      <c r="E42" s="885"/>
      <c r="F42" s="885"/>
      <c r="G42" s="885"/>
      <c r="H42" s="885"/>
      <c r="I42" s="886"/>
      <c r="Z42" s="885"/>
      <c r="AA42" s="885"/>
      <c r="AB42" s="885"/>
      <c r="AC42" s="885"/>
      <c r="AR42" s="884"/>
      <c r="AS42" s="832"/>
      <c r="AT42" s="844"/>
    </row>
    <row r="43" spans="1:50" s="831" customFormat="1" ht="13.5" customHeight="1">
      <c r="A43" s="830"/>
      <c r="B43" s="2773" t="s">
        <v>5873</v>
      </c>
      <c r="C43" s="2759"/>
      <c r="D43" s="887" t="s">
        <v>5874</v>
      </c>
      <c r="F43" s="885"/>
      <c r="G43" s="885"/>
      <c r="H43" s="885"/>
      <c r="I43" s="885"/>
      <c r="J43" s="886"/>
      <c r="AA43" s="885"/>
      <c r="AB43" s="885"/>
      <c r="AC43" s="885"/>
      <c r="AD43" s="885"/>
      <c r="AR43" s="884"/>
      <c r="AS43" s="832"/>
      <c r="AU43" s="844"/>
    </row>
    <row r="44" spans="1:50" s="831" customFormat="1" ht="8.25" customHeight="1">
      <c r="A44" s="830"/>
      <c r="B44" s="888"/>
      <c r="F44" s="885"/>
      <c r="G44" s="885"/>
      <c r="H44" s="885"/>
      <c r="I44" s="885"/>
      <c r="J44" s="886"/>
      <c r="AA44" s="885"/>
      <c r="AB44" s="885"/>
      <c r="AC44" s="885"/>
      <c r="AD44" s="885"/>
      <c r="AR44" s="884"/>
      <c r="AS44" s="832"/>
      <c r="AU44" s="844"/>
    </row>
    <row r="45" spans="1:50" s="831" customFormat="1" ht="14.25" thickBot="1">
      <c r="A45" s="830"/>
      <c r="B45" s="888"/>
      <c r="E45" s="842" t="s">
        <v>5875</v>
      </c>
      <c r="F45" s="885"/>
      <c r="G45" s="885"/>
      <c r="H45" s="885"/>
      <c r="I45" s="885"/>
      <c r="J45" s="886"/>
      <c r="AA45" s="885"/>
      <c r="AB45" s="885"/>
      <c r="AC45" s="885"/>
      <c r="AD45" s="885"/>
      <c r="AR45" s="884"/>
      <c r="AS45" s="832"/>
      <c r="AT45" s="844"/>
    </row>
    <row r="46" spans="1:50" s="831" customFormat="1" ht="20.25" customHeight="1" thickBot="1">
      <c r="A46" s="830"/>
      <c r="B46" s="888"/>
      <c r="E46" s="854" t="s">
        <v>5876</v>
      </c>
      <c r="F46" s="2780" t="s">
        <v>5877</v>
      </c>
      <c r="G46" s="2781"/>
      <c r="H46" s="2781"/>
      <c r="I46" s="2782"/>
      <c r="J46" s="2783" t="s">
        <v>5824</v>
      </c>
      <c r="K46" s="2784"/>
      <c r="L46" s="2785">
        <f>★入力画面!N3</f>
        <v>0</v>
      </c>
      <c r="M46" s="2786"/>
      <c r="N46" s="889" t="s">
        <v>5617</v>
      </c>
      <c r="O46" s="889"/>
      <c r="P46" s="2787">
        <f>★入力画面!Q3</f>
        <v>0</v>
      </c>
      <c r="Q46" s="2788"/>
      <c r="R46" s="889" t="s">
        <v>5878</v>
      </c>
      <c r="S46" s="889"/>
      <c r="T46" s="2787">
        <f>★入力画面!T3</f>
        <v>0</v>
      </c>
      <c r="U46" s="2788"/>
      <c r="V46" s="889" t="s">
        <v>5879</v>
      </c>
      <c r="W46" s="890"/>
      <c r="X46" s="891"/>
      <c r="Y46" s="892"/>
      <c r="Z46" s="893"/>
      <c r="AA46" s="894"/>
      <c r="AB46" s="894"/>
      <c r="AC46" s="895"/>
      <c r="AD46" s="895"/>
      <c r="AE46" s="892"/>
      <c r="AF46" s="892"/>
      <c r="AG46" s="892"/>
      <c r="AH46" s="892"/>
      <c r="AI46" s="892"/>
      <c r="AJ46" s="892"/>
      <c r="AK46" s="892"/>
      <c r="AL46" s="892"/>
      <c r="AM46" s="892"/>
      <c r="AN46" s="892"/>
      <c r="AO46" s="892"/>
      <c r="AP46" s="893"/>
      <c r="AQ46" s="893"/>
      <c r="AR46" s="884"/>
      <c r="AS46" s="832"/>
      <c r="AT46" s="844"/>
    </row>
    <row r="47" spans="1:50" s="831" customFormat="1" ht="39.75" customHeight="1">
      <c r="A47" s="830"/>
      <c r="B47" s="888"/>
      <c r="E47" s="854" t="s">
        <v>5880</v>
      </c>
      <c r="F47" s="2790" t="s">
        <v>5881</v>
      </c>
      <c r="G47" s="2791"/>
      <c r="H47" s="2791"/>
      <c r="I47" s="2792"/>
      <c r="J47" s="2793">
        <f>★入力画面!L11</f>
        <v>0</v>
      </c>
      <c r="K47" s="2794"/>
      <c r="L47" s="2794"/>
      <c r="M47" s="2794"/>
      <c r="N47" s="2794"/>
      <c r="O47" s="2794"/>
      <c r="P47" s="2794"/>
      <c r="Q47" s="2794"/>
      <c r="R47" s="2794"/>
      <c r="S47" s="2794"/>
      <c r="T47" s="2794"/>
      <c r="U47" s="2794"/>
      <c r="V47" s="2794"/>
      <c r="W47" s="2794"/>
      <c r="X47" s="2794"/>
      <c r="Y47" s="2794"/>
      <c r="Z47" s="2794"/>
      <c r="AA47" s="2794"/>
      <c r="AB47" s="2794"/>
      <c r="AC47" s="2794"/>
      <c r="AD47" s="2794"/>
      <c r="AE47" s="2794"/>
      <c r="AF47" s="2794"/>
      <c r="AG47" s="2794"/>
      <c r="AH47" s="2794"/>
      <c r="AI47" s="2794"/>
      <c r="AJ47" s="2794"/>
      <c r="AK47" s="2794"/>
      <c r="AL47" s="2794"/>
      <c r="AM47" s="2794"/>
      <c r="AN47" s="2794"/>
      <c r="AO47" s="2794"/>
      <c r="AP47" s="2794"/>
      <c r="AQ47" s="2795"/>
      <c r="AR47" s="884"/>
      <c r="AS47" s="832"/>
      <c r="AT47" s="844"/>
    </row>
    <row r="48" spans="1:50" s="831" customFormat="1" ht="27" customHeight="1">
      <c r="A48" s="830"/>
      <c r="B48" s="888"/>
      <c r="D48" s="2796" t="s">
        <v>5880</v>
      </c>
      <c r="E48" s="2797"/>
      <c r="F48" s="2798" t="s">
        <v>5882</v>
      </c>
      <c r="G48" s="2799"/>
      <c r="H48" s="2799"/>
      <c r="I48" s="2800"/>
      <c r="J48" s="2801" t="str">
        <f>★入力画面!L82</f>
        <v>大阪府知事</v>
      </c>
      <c r="K48" s="2802"/>
      <c r="L48" s="2802"/>
      <c r="M48" s="2802"/>
      <c r="N48" s="2802"/>
      <c r="O48" s="2802"/>
      <c r="P48" s="2802"/>
      <c r="Q48" s="2802"/>
      <c r="R48" s="2802"/>
      <c r="S48" s="887"/>
      <c r="T48" s="887"/>
      <c r="U48" s="2803" t="str">
        <f>★入力画面!R82</f>
        <v>( 1 )</v>
      </c>
      <c r="V48" s="2804"/>
      <c r="W48" s="2804"/>
      <c r="X48" s="887"/>
      <c r="Y48" s="887"/>
      <c r="Z48" s="2803">
        <f>★入力画面!V82</f>
        <v>0</v>
      </c>
      <c r="AA48" s="2805"/>
      <c r="AB48" s="2805"/>
      <c r="AC48" s="2805"/>
      <c r="AD48" s="2805"/>
      <c r="AE48" s="2805"/>
      <c r="AF48" s="2805"/>
      <c r="AG48" s="887" t="s">
        <v>5883</v>
      </c>
      <c r="AH48" s="887"/>
      <c r="AI48" s="887"/>
      <c r="AQ48" s="884"/>
      <c r="AR48" s="884"/>
      <c r="AS48" s="832"/>
    </row>
    <row r="49" spans="1:46" s="831" customFormat="1" ht="51.75" customHeight="1">
      <c r="A49" s="830"/>
      <c r="B49" s="888"/>
      <c r="E49" s="854" t="s">
        <v>5880</v>
      </c>
      <c r="F49" s="2806" t="s">
        <v>5884</v>
      </c>
      <c r="G49" s="2807"/>
      <c r="H49" s="2807"/>
      <c r="I49" s="2808"/>
      <c r="J49" s="2809" t="str">
        <f>★入力画面!L23&amp;★入力画面!L24&amp;★入力画面!L28</f>
        <v>大阪府</v>
      </c>
      <c r="K49" s="2810"/>
      <c r="L49" s="2810"/>
      <c r="M49" s="2810"/>
      <c r="N49" s="2810"/>
      <c r="O49" s="2810"/>
      <c r="P49" s="2810"/>
      <c r="Q49" s="2810"/>
      <c r="R49" s="2810"/>
      <c r="S49" s="2810"/>
      <c r="T49" s="2810"/>
      <c r="U49" s="2810"/>
      <c r="V49" s="2810"/>
      <c r="W49" s="2810"/>
      <c r="X49" s="2810"/>
      <c r="Y49" s="2810"/>
      <c r="Z49" s="2810"/>
      <c r="AA49" s="2810"/>
      <c r="AB49" s="2810"/>
      <c r="AC49" s="2810"/>
      <c r="AD49" s="2810"/>
      <c r="AE49" s="2810"/>
      <c r="AF49" s="2810"/>
      <c r="AG49" s="2810"/>
      <c r="AH49" s="2810"/>
      <c r="AI49" s="2810"/>
      <c r="AJ49" s="2810"/>
      <c r="AK49" s="2810"/>
      <c r="AL49" s="2810"/>
      <c r="AM49" s="2810"/>
      <c r="AN49" s="2810"/>
      <c r="AO49" s="2810"/>
      <c r="AP49" s="2810"/>
      <c r="AQ49" s="2811"/>
      <c r="AR49" s="884"/>
      <c r="AS49" s="832"/>
      <c r="AT49" s="842"/>
    </row>
    <row r="50" spans="1:46" s="831" customFormat="1" ht="30" customHeight="1">
      <c r="A50" s="830"/>
      <c r="B50" s="888"/>
      <c r="E50" s="854" t="s">
        <v>5880</v>
      </c>
      <c r="F50" s="2812" t="s">
        <v>5885</v>
      </c>
      <c r="G50" s="2813"/>
      <c r="H50" s="2813"/>
      <c r="I50" s="2814"/>
      <c r="J50" s="896"/>
      <c r="K50" s="2815">
        <f>★入力画面!L29</f>
        <v>0</v>
      </c>
      <c r="L50" s="2816"/>
      <c r="M50" s="2816"/>
      <c r="N50" s="2816"/>
      <c r="O50" s="897" t="s">
        <v>5886</v>
      </c>
      <c r="P50" s="2815">
        <f>★入力画面!O29</f>
        <v>0</v>
      </c>
      <c r="Q50" s="2816"/>
      <c r="R50" s="2816"/>
      <c r="S50" s="2816"/>
      <c r="T50" s="897" t="s">
        <v>5828</v>
      </c>
      <c r="U50" s="2815">
        <f>★入力画面!S29</f>
        <v>0</v>
      </c>
      <c r="V50" s="2816"/>
      <c r="W50" s="2816"/>
      <c r="X50" s="2816"/>
      <c r="Y50" s="2816"/>
      <c r="Z50" s="2816"/>
      <c r="AA50" s="2816"/>
      <c r="AB50" s="2816"/>
      <c r="AC50" s="2816"/>
      <c r="AD50" s="897"/>
      <c r="AE50" s="897"/>
      <c r="AF50" s="897"/>
      <c r="AG50" s="897"/>
      <c r="AH50" s="897"/>
      <c r="AI50" s="897"/>
      <c r="AJ50" s="897"/>
      <c r="AK50" s="897"/>
      <c r="AL50" s="897"/>
      <c r="AM50" s="897"/>
      <c r="AN50" s="897"/>
      <c r="AO50" s="897"/>
      <c r="AP50" s="897"/>
      <c r="AQ50" s="898"/>
      <c r="AR50" s="884"/>
      <c r="AS50" s="832"/>
    </row>
    <row r="51" spans="1:46" s="831" customFormat="1" ht="36" customHeight="1">
      <c r="A51" s="830"/>
      <c r="B51" s="888"/>
      <c r="E51" s="854" t="s">
        <v>5880</v>
      </c>
      <c r="F51" s="2806" t="s">
        <v>5887</v>
      </c>
      <c r="G51" s="2807"/>
      <c r="H51" s="2807"/>
      <c r="I51" s="2808"/>
      <c r="J51" s="2809">
        <f>★入力画面!L50</f>
        <v>0</v>
      </c>
      <c r="K51" s="2810"/>
      <c r="L51" s="2810"/>
      <c r="M51" s="2810"/>
      <c r="N51" s="2810"/>
      <c r="O51" s="2810"/>
      <c r="P51" s="2810"/>
      <c r="Q51" s="2810"/>
      <c r="R51" s="2810"/>
      <c r="S51" s="2810"/>
      <c r="T51" s="2810"/>
      <c r="U51" s="2810"/>
      <c r="V51" s="2810"/>
      <c r="W51" s="2810"/>
      <c r="X51" s="2810"/>
      <c r="Y51" s="2819"/>
      <c r="Z51" s="2820" t="s">
        <v>5888</v>
      </c>
      <c r="AA51" s="2821"/>
      <c r="AB51" s="2821"/>
      <c r="AC51" s="2821"/>
      <c r="AD51" s="2822"/>
      <c r="AE51" s="2823"/>
      <c r="AF51" s="2824"/>
      <c r="AG51" s="2824"/>
      <c r="AH51" s="2824"/>
      <c r="AI51" s="2824"/>
      <c r="AJ51" s="2824"/>
      <c r="AK51" s="2824"/>
      <c r="AL51" s="2824"/>
      <c r="AM51" s="2824"/>
      <c r="AN51" s="2824"/>
      <c r="AO51" s="2824"/>
      <c r="AP51" s="2824"/>
      <c r="AQ51" s="2825"/>
      <c r="AR51" s="884"/>
      <c r="AS51" s="832"/>
    </row>
    <row r="52" spans="1:46" s="831" customFormat="1" ht="18" customHeight="1">
      <c r="A52" s="830"/>
      <c r="B52" s="888"/>
      <c r="E52" s="2796"/>
      <c r="F52" s="2812" t="s">
        <v>5889</v>
      </c>
      <c r="G52" s="2813"/>
      <c r="H52" s="2813"/>
      <c r="I52" s="2814"/>
      <c r="J52" s="2833">
        <f>★入力画面!L32</f>
        <v>0</v>
      </c>
      <c r="K52" s="2834"/>
      <c r="L52" s="2834"/>
      <c r="M52" s="2834"/>
      <c r="N52" s="2834"/>
      <c r="O52" s="2834"/>
      <c r="P52" s="2834"/>
      <c r="Q52" s="2834"/>
      <c r="R52" s="2834"/>
      <c r="S52" s="2834"/>
      <c r="T52" s="2834"/>
      <c r="U52" s="2834"/>
      <c r="V52" s="2834"/>
      <c r="W52" s="2834"/>
      <c r="X52" s="2834"/>
      <c r="Y52" s="2834"/>
      <c r="Z52" s="2834"/>
      <c r="AA52" s="2834"/>
      <c r="AB52" s="2834"/>
      <c r="AC52" s="2834"/>
      <c r="AD52" s="2834"/>
      <c r="AE52" s="2834"/>
      <c r="AF52" s="2834"/>
      <c r="AG52" s="2834"/>
      <c r="AH52" s="2834"/>
      <c r="AI52" s="2834"/>
      <c r="AJ52" s="2834"/>
      <c r="AK52" s="2834"/>
      <c r="AL52" s="2834"/>
      <c r="AM52" s="2834"/>
      <c r="AN52" s="2834"/>
      <c r="AO52" s="2834"/>
      <c r="AP52" s="2834"/>
      <c r="AQ52" s="2835"/>
      <c r="AR52" s="884"/>
      <c r="AS52" s="832"/>
    </row>
    <row r="53" spans="1:46" s="831" customFormat="1" ht="11.25" customHeight="1" thickBot="1">
      <c r="A53" s="830"/>
      <c r="B53" s="888"/>
      <c r="E53" s="2797"/>
      <c r="F53" s="2830"/>
      <c r="G53" s="2831"/>
      <c r="H53" s="2831"/>
      <c r="I53" s="2832"/>
      <c r="J53" s="2836"/>
      <c r="K53" s="2837"/>
      <c r="L53" s="2837"/>
      <c r="M53" s="2837"/>
      <c r="N53" s="2837"/>
      <c r="O53" s="2837"/>
      <c r="P53" s="2837"/>
      <c r="Q53" s="2837"/>
      <c r="R53" s="2837"/>
      <c r="S53" s="2837"/>
      <c r="T53" s="2837"/>
      <c r="U53" s="2837"/>
      <c r="V53" s="2837"/>
      <c r="W53" s="2837"/>
      <c r="X53" s="2837"/>
      <c r="Y53" s="2837"/>
      <c r="Z53" s="2837"/>
      <c r="AA53" s="2837"/>
      <c r="AB53" s="2837"/>
      <c r="AC53" s="2837"/>
      <c r="AD53" s="2837"/>
      <c r="AE53" s="2837"/>
      <c r="AF53" s="2837"/>
      <c r="AG53" s="2837"/>
      <c r="AH53" s="2837"/>
      <c r="AI53" s="2837"/>
      <c r="AJ53" s="2837"/>
      <c r="AK53" s="2837"/>
      <c r="AL53" s="2837"/>
      <c r="AM53" s="2837"/>
      <c r="AN53" s="2837"/>
      <c r="AO53" s="2837"/>
      <c r="AP53" s="2837"/>
      <c r="AQ53" s="2838"/>
      <c r="AR53" s="884"/>
      <c r="AS53" s="832"/>
    </row>
    <row r="54" spans="1:46" s="831" customFormat="1" ht="5.25" customHeight="1">
      <c r="A54" s="830"/>
      <c r="B54" s="888"/>
      <c r="F54" s="899"/>
      <c r="G54" s="900"/>
      <c r="H54" s="900"/>
      <c r="I54" s="900"/>
      <c r="J54" s="900"/>
      <c r="K54" s="900"/>
      <c r="AQ54" s="901"/>
      <c r="AR54" s="884"/>
      <c r="AS54" s="832"/>
    </row>
    <row r="55" spans="1:46" s="831" customFormat="1" ht="6.75" customHeight="1" thickBot="1">
      <c r="A55" s="830"/>
      <c r="B55" s="902"/>
      <c r="C55" s="893"/>
      <c r="D55" s="893"/>
      <c r="E55" s="893"/>
      <c r="F55" s="893"/>
      <c r="G55" s="893"/>
      <c r="H55" s="893"/>
      <c r="I55" s="893"/>
      <c r="J55" s="893"/>
      <c r="K55" s="893"/>
      <c r="L55" s="893"/>
      <c r="M55" s="893"/>
      <c r="N55" s="893"/>
      <c r="O55" s="893"/>
      <c r="P55" s="893"/>
      <c r="Q55" s="893"/>
      <c r="R55" s="893"/>
      <c r="S55" s="893"/>
      <c r="T55" s="893"/>
      <c r="U55" s="893"/>
      <c r="V55" s="893"/>
      <c r="W55" s="893"/>
      <c r="X55" s="893"/>
      <c r="Y55" s="893"/>
      <c r="Z55" s="893"/>
      <c r="AA55" s="893"/>
      <c r="AB55" s="893"/>
      <c r="AC55" s="893"/>
      <c r="AD55" s="893"/>
      <c r="AE55" s="893"/>
      <c r="AF55" s="893"/>
      <c r="AG55" s="893"/>
      <c r="AH55" s="893"/>
      <c r="AI55" s="893"/>
      <c r="AJ55" s="893"/>
      <c r="AK55" s="893"/>
      <c r="AL55" s="893"/>
      <c r="AM55" s="893"/>
      <c r="AN55" s="893"/>
      <c r="AO55" s="893"/>
      <c r="AP55" s="893"/>
      <c r="AQ55" s="893"/>
      <c r="AR55" s="903"/>
      <c r="AS55" s="832"/>
    </row>
    <row r="56" spans="1:46" s="831" customFormat="1" ht="5.25" customHeight="1" thickBot="1">
      <c r="A56" s="904"/>
      <c r="B56" s="905"/>
      <c r="C56" s="905"/>
      <c r="D56" s="905"/>
      <c r="E56" s="905"/>
      <c r="F56" s="905"/>
      <c r="G56" s="905"/>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6"/>
    </row>
    <row r="57" spans="1:46" s="831" customFormat="1" ht="3" hidden="1" customHeight="1"/>
    <row r="58" spans="1:46" s="831" customFormat="1" ht="10.5" customHeight="1" thickBot="1">
      <c r="A58" s="2826" t="s">
        <v>5890</v>
      </c>
      <c r="B58" s="2827"/>
      <c r="C58" s="2827"/>
      <c r="D58" s="2827"/>
      <c r="E58" s="2827"/>
      <c r="F58" s="2827"/>
      <c r="G58" s="907"/>
      <c r="H58" s="907"/>
      <c r="I58" s="907"/>
      <c r="J58" s="907"/>
      <c r="K58" s="907"/>
      <c r="L58" s="907"/>
      <c r="M58" s="907"/>
      <c r="N58" s="2817"/>
      <c r="O58" s="2818"/>
      <c r="P58" s="2818"/>
      <c r="Q58" s="2817"/>
      <c r="R58" s="2818"/>
      <c r="S58" s="2818"/>
      <c r="T58" s="2828"/>
      <c r="U58" s="2829"/>
      <c r="V58" s="2829"/>
      <c r="W58" s="2829"/>
      <c r="X58" s="2817"/>
      <c r="Y58" s="2818"/>
      <c r="Z58" s="2818"/>
      <c r="AA58" s="2818"/>
      <c r="AB58" s="2818"/>
      <c r="AC58" s="2817"/>
      <c r="AD58" s="2818"/>
      <c r="AE58" s="2818"/>
      <c r="AF58" s="908"/>
    </row>
    <row r="59" spans="1:46" s="831" customFormat="1" ht="12" customHeight="1">
      <c r="B59" s="2839" t="s">
        <v>5891</v>
      </c>
      <c r="C59" s="2840"/>
      <c r="D59" s="2840"/>
      <c r="E59" s="2840"/>
      <c r="F59" s="2840"/>
      <c r="G59" s="2840"/>
      <c r="H59" s="2840"/>
      <c r="I59" s="2840"/>
      <c r="J59" s="2855" t="s">
        <v>5892</v>
      </c>
      <c r="K59" s="2856"/>
      <c r="L59" s="2856"/>
      <c r="M59" s="2856"/>
      <c r="N59" s="2856"/>
      <c r="O59" s="2856"/>
      <c r="P59" s="2856"/>
      <c r="Q59" s="2857"/>
      <c r="R59" s="2858" t="s">
        <v>5893</v>
      </c>
      <c r="S59" s="2856"/>
      <c r="T59" s="2856"/>
      <c r="U59" s="2856"/>
      <c r="V59" s="2857"/>
      <c r="W59" s="2858" t="s">
        <v>5894</v>
      </c>
      <c r="X59" s="2856"/>
      <c r="Y59" s="2856"/>
      <c r="Z59" s="2856"/>
      <c r="AA59" s="2856"/>
      <c r="AB59" s="2856"/>
      <c r="AC59" s="2856"/>
      <c r="AD59" s="2859"/>
      <c r="AE59" s="2840" t="s">
        <v>5895</v>
      </c>
      <c r="AF59" s="2840"/>
      <c r="AG59" s="2841"/>
      <c r="AH59" s="2839" t="s">
        <v>5896</v>
      </c>
      <c r="AI59" s="2840"/>
      <c r="AJ59" s="2840"/>
      <c r="AK59" s="2841"/>
      <c r="AL59" s="2839" t="s">
        <v>5897</v>
      </c>
      <c r="AM59" s="2840"/>
      <c r="AN59" s="2840"/>
      <c r="AO59" s="2841"/>
      <c r="AP59" s="2839" t="s">
        <v>5898</v>
      </c>
      <c r="AQ59" s="2840"/>
      <c r="AR59" s="2841"/>
    </row>
    <row r="60" spans="1:46" s="831" customFormat="1" ht="21.75" customHeight="1">
      <c r="B60" s="2842"/>
      <c r="C60" s="2843"/>
      <c r="D60" s="2843"/>
      <c r="E60" s="2843"/>
      <c r="F60" s="2843"/>
      <c r="G60" s="2843"/>
      <c r="H60" s="2843"/>
      <c r="I60" s="2843"/>
      <c r="J60" s="2846"/>
      <c r="K60" s="2843"/>
      <c r="L60" s="2843"/>
      <c r="M60" s="2843"/>
      <c r="N60" s="2843"/>
      <c r="O60" s="2843"/>
      <c r="P60" s="2843"/>
      <c r="Q60" s="2847"/>
      <c r="R60" s="2842"/>
      <c r="S60" s="2843"/>
      <c r="T60" s="2843"/>
      <c r="U60" s="2843"/>
      <c r="V60" s="2847"/>
      <c r="W60" s="2842"/>
      <c r="X60" s="2843"/>
      <c r="Y60" s="2843"/>
      <c r="Z60" s="2843"/>
      <c r="AA60" s="2843"/>
      <c r="AB60" s="2843"/>
      <c r="AC60" s="2843"/>
      <c r="AD60" s="2852"/>
      <c r="AE60" s="2843" t="s">
        <v>5899</v>
      </c>
      <c r="AF60" s="2843"/>
      <c r="AG60" s="2847"/>
      <c r="AH60" s="2842" t="s">
        <v>5899</v>
      </c>
      <c r="AI60" s="2843"/>
      <c r="AJ60" s="2843"/>
      <c r="AK60" s="2847"/>
      <c r="AL60" s="2842"/>
      <c r="AM60" s="2843"/>
      <c r="AN60" s="2843"/>
      <c r="AO60" s="2847"/>
      <c r="AP60" s="2842"/>
      <c r="AQ60" s="2843"/>
      <c r="AR60" s="2847"/>
    </row>
    <row r="61" spans="1:46" s="831" customFormat="1" ht="14.25" thickBot="1">
      <c r="B61" s="2844"/>
      <c r="C61" s="2845"/>
      <c r="D61" s="2845"/>
      <c r="E61" s="2845"/>
      <c r="F61" s="2845"/>
      <c r="G61" s="2845"/>
      <c r="H61" s="2845"/>
      <c r="I61" s="2845"/>
      <c r="J61" s="2848"/>
      <c r="K61" s="2849"/>
      <c r="L61" s="2849"/>
      <c r="M61" s="2849"/>
      <c r="N61" s="2849"/>
      <c r="O61" s="2849"/>
      <c r="P61" s="2849"/>
      <c r="Q61" s="2850"/>
      <c r="R61" s="2851"/>
      <c r="S61" s="2849"/>
      <c r="T61" s="2849"/>
      <c r="U61" s="2849"/>
      <c r="V61" s="2850"/>
      <c r="W61" s="2851"/>
      <c r="X61" s="2849"/>
      <c r="Y61" s="2849"/>
      <c r="Z61" s="2849"/>
      <c r="AA61" s="2849"/>
      <c r="AB61" s="2849"/>
      <c r="AC61" s="2849"/>
      <c r="AD61" s="2853"/>
      <c r="AE61" s="2845"/>
      <c r="AF61" s="2845"/>
      <c r="AG61" s="2854"/>
      <c r="AH61" s="2844"/>
      <c r="AI61" s="2845"/>
      <c r="AJ61" s="2845"/>
      <c r="AK61" s="2854"/>
      <c r="AL61" s="2844"/>
      <c r="AM61" s="2845"/>
      <c r="AN61" s="2845"/>
      <c r="AO61" s="2854"/>
      <c r="AP61" s="2844"/>
      <c r="AQ61" s="2845"/>
      <c r="AR61" s="2854"/>
    </row>
    <row r="62" spans="1:46" s="831" customFormat="1" ht="3" customHeight="1"/>
    <row r="63" spans="1:46" s="831" customFormat="1"/>
    <row r="64" spans="1:46" s="831" customFormat="1"/>
    <row r="65" s="831" customFormat="1"/>
    <row r="66" s="831" customFormat="1"/>
    <row r="67" s="831" customFormat="1"/>
    <row r="68" s="831" customFormat="1"/>
    <row r="69" s="831" customFormat="1"/>
    <row r="70" s="831" customFormat="1"/>
    <row r="71" s="831" customFormat="1"/>
    <row r="72" s="831" customFormat="1"/>
    <row r="73" s="831" customFormat="1"/>
    <row r="74" s="831" customFormat="1"/>
    <row r="75" s="831" customFormat="1"/>
    <row r="76" s="831" customFormat="1"/>
    <row r="77" s="831" customFormat="1"/>
    <row r="78" s="831" customFormat="1"/>
    <row r="79" s="831" customFormat="1"/>
    <row r="80" s="831" customFormat="1"/>
    <row r="81" s="831" customFormat="1"/>
    <row r="82" s="831" customFormat="1"/>
    <row r="83" s="831" customFormat="1"/>
    <row r="84" s="831" customFormat="1"/>
    <row r="85" s="831" customFormat="1"/>
    <row r="86" s="831" customFormat="1"/>
    <row r="87" s="831" customFormat="1"/>
    <row r="88" s="831" customFormat="1"/>
    <row r="89" s="831" customFormat="1"/>
    <row r="90" s="831" customFormat="1"/>
    <row r="91" s="831" customFormat="1"/>
    <row r="92" s="831" customFormat="1"/>
    <row r="93" s="831" customFormat="1"/>
    <row r="94" s="831" customFormat="1"/>
    <row r="95" s="831" customFormat="1"/>
    <row r="96" s="831" customFormat="1"/>
    <row r="97" s="831" customFormat="1"/>
    <row r="98" s="831" customFormat="1"/>
    <row r="99" s="831" customFormat="1"/>
    <row r="100" s="831" customFormat="1"/>
    <row r="101" s="831" customFormat="1"/>
    <row r="102" s="831" customFormat="1"/>
    <row r="103" s="831" customFormat="1"/>
    <row r="104" s="831" customFormat="1"/>
    <row r="105" s="831" customFormat="1"/>
    <row r="106" s="831" customFormat="1"/>
    <row r="107" s="831" customFormat="1"/>
    <row r="108" s="831" customFormat="1"/>
    <row r="109" s="831" customFormat="1"/>
    <row r="110" s="831" customFormat="1"/>
    <row r="111" s="831" customFormat="1"/>
    <row r="112" s="831" customFormat="1"/>
    <row r="113" s="831" customFormat="1"/>
    <row r="114" s="831" customFormat="1"/>
    <row r="115" s="831" customFormat="1"/>
    <row r="116" s="831" customFormat="1"/>
    <row r="117" s="831" customFormat="1"/>
    <row r="118" s="831" customFormat="1"/>
    <row r="119" s="831" customFormat="1"/>
    <row r="120" s="831" customFormat="1"/>
    <row r="121" s="831" customFormat="1"/>
    <row r="122" s="831" customFormat="1"/>
    <row r="123" s="831" customFormat="1"/>
    <row r="124" s="831" customFormat="1"/>
    <row r="125" s="831" customFormat="1"/>
    <row r="126" s="831" customFormat="1"/>
    <row r="127" s="831" customFormat="1"/>
    <row r="128" s="831" customFormat="1"/>
    <row r="129" s="831" customFormat="1"/>
    <row r="130" s="831" customFormat="1"/>
    <row r="131" s="831" customFormat="1"/>
    <row r="132" s="831" customFormat="1"/>
    <row r="133" s="831" customFormat="1"/>
    <row r="134" s="831" customFormat="1"/>
    <row r="135" s="831" customFormat="1"/>
    <row r="136" s="831" customFormat="1"/>
    <row r="137" s="831" customFormat="1"/>
    <row r="138" s="831" customFormat="1"/>
    <row r="139" s="831" customFormat="1"/>
    <row r="140" s="831" customFormat="1"/>
    <row r="141" s="831" customFormat="1"/>
    <row r="142" s="831" customFormat="1"/>
    <row r="143" s="831" customFormat="1"/>
    <row r="144" s="831" customFormat="1"/>
    <row r="145" s="831" customFormat="1"/>
    <row r="146" s="831" customFormat="1"/>
    <row r="147" s="831" customFormat="1"/>
    <row r="148" s="831" customFormat="1"/>
    <row r="149" s="831" customFormat="1"/>
    <row r="150" s="831" customFormat="1"/>
    <row r="151" s="831" customFormat="1"/>
    <row r="152" s="831" customFormat="1"/>
    <row r="153" s="831" customFormat="1"/>
    <row r="154" s="831" customFormat="1"/>
    <row r="155" s="831" customFormat="1"/>
    <row r="156" s="831" customFormat="1"/>
    <row r="157" s="831" customFormat="1"/>
    <row r="158" s="831" customFormat="1"/>
    <row r="159" s="831" customFormat="1"/>
    <row r="160" s="831" customFormat="1"/>
    <row r="161" spans="2:49" s="831" customFormat="1"/>
    <row r="162" spans="2:49" s="831" customFormat="1"/>
    <row r="163" spans="2:49" s="831" customFormat="1"/>
    <row r="164" spans="2:49" s="831" customFormat="1"/>
    <row r="165" spans="2:49" s="831" customFormat="1"/>
    <row r="166" spans="2:49" s="831" customFormat="1"/>
    <row r="167" spans="2:49" s="831" customFormat="1"/>
    <row r="168" spans="2:49" s="831" customFormat="1"/>
    <row r="169" spans="2:49" s="831" customFormat="1"/>
    <row r="170" spans="2:49" s="831" customFormat="1"/>
    <row r="171" spans="2:49" s="831" customFormat="1"/>
    <row r="172" spans="2:49" s="831" customFormat="1"/>
    <row r="173" spans="2:49" s="831" customFormat="1"/>
    <row r="174" spans="2:49" s="831" customFormat="1">
      <c r="AS174" s="829"/>
    </row>
    <row r="175" spans="2:49" s="831" customFormat="1">
      <c r="B175" s="829"/>
      <c r="C175" s="829"/>
      <c r="D175" s="829"/>
      <c r="E175" s="829"/>
      <c r="F175" s="829"/>
      <c r="G175" s="829"/>
      <c r="H175" s="829"/>
      <c r="I175" s="829"/>
      <c r="J175" s="829"/>
      <c r="K175" s="829"/>
      <c r="L175" s="829"/>
      <c r="M175" s="829"/>
      <c r="N175" s="829"/>
      <c r="O175" s="829"/>
      <c r="P175" s="829"/>
      <c r="Q175" s="829"/>
      <c r="R175" s="829"/>
      <c r="S175" s="829"/>
      <c r="T175" s="829"/>
      <c r="U175" s="829"/>
      <c r="AS175" s="829"/>
      <c r="AT175" s="829"/>
      <c r="AU175" s="829"/>
    </row>
    <row r="176" spans="2:49" s="831" customFormat="1">
      <c r="B176" s="829"/>
      <c r="C176" s="829"/>
      <c r="D176" s="829"/>
      <c r="E176" s="829"/>
      <c r="F176" s="829"/>
      <c r="G176" s="829"/>
      <c r="H176" s="829"/>
      <c r="I176" s="829"/>
      <c r="J176" s="829"/>
      <c r="K176" s="829"/>
      <c r="L176" s="829"/>
      <c r="M176" s="829"/>
      <c r="N176" s="829"/>
      <c r="O176" s="829"/>
      <c r="P176" s="829"/>
      <c r="Q176" s="829"/>
      <c r="R176" s="829"/>
      <c r="S176" s="829"/>
      <c r="T176" s="829"/>
      <c r="U176" s="829"/>
      <c r="AR176" s="829"/>
      <c r="AS176" s="829"/>
      <c r="AT176" s="829"/>
      <c r="AU176" s="829"/>
      <c r="AV176" s="829"/>
      <c r="AW176" s="829"/>
    </row>
    <row r="177" spans="43:43">
      <c r="AQ177" s="831"/>
    </row>
    <row r="178" spans="43:43">
      <c r="AQ178" s="831"/>
    </row>
    <row r="179" spans="43:43">
      <c r="AQ179" s="831"/>
    </row>
    <row r="180" spans="43:43">
      <c r="AQ180" s="831"/>
    </row>
    <row r="181" spans="43:43">
      <c r="AQ181" s="831"/>
    </row>
  </sheetData>
  <mergeCells count="73">
    <mergeCell ref="AL59:AO59"/>
    <mergeCell ref="AP59:AR59"/>
    <mergeCell ref="B60:I61"/>
    <mergeCell ref="J60:Q61"/>
    <mergeCell ref="R60:V61"/>
    <mergeCell ref="W60:AD61"/>
    <mergeCell ref="AE60:AG61"/>
    <mergeCell ref="AH60:AK61"/>
    <mergeCell ref="AL60:AO61"/>
    <mergeCell ref="AP60:AR61"/>
    <mergeCell ref="B59:I59"/>
    <mergeCell ref="J59:Q59"/>
    <mergeCell ref="R59:V59"/>
    <mergeCell ref="W59:AD59"/>
    <mergeCell ref="AE59:AG59"/>
    <mergeCell ref="AH59:AK59"/>
    <mergeCell ref="AC58:AE58"/>
    <mergeCell ref="F51:I51"/>
    <mergeCell ref="J51:Y51"/>
    <mergeCell ref="Z51:AD51"/>
    <mergeCell ref="AE51:AQ51"/>
    <mergeCell ref="A58:F58"/>
    <mergeCell ref="N58:P58"/>
    <mergeCell ref="Q58:S58"/>
    <mergeCell ref="T58:W58"/>
    <mergeCell ref="X58:AB58"/>
    <mergeCell ref="E52:E53"/>
    <mergeCell ref="F52:I53"/>
    <mergeCell ref="J52:AQ53"/>
    <mergeCell ref="F49:I49"/>
    <mergeCell ref="J49:AQ49"/>
    <mergeCell ref="F50:I50"/>
    <mergeCell ref="K50:N50"/>
    <mergeCell ref="P50:S50"/>
    <mergeCell ref="U50:AC50"/>
    <mergeCell ref="T46:U46"/>
    <mergeCell ref="X39:AI40"/>
    <mergeCell ref="F47:I47"/>
    <mergeCell ref="J47:AQ47"/>
    <mergeCell ref="D48:E48"/>
    <mergeCell ref="F48:I48"/>
    <mergeCell ref="J48:R48"/>
    <mergeCell ref="U48:W48"/>
    <mergeCell ref="Z48:AF48"/>
    <mergeCell ref="B43:C43"/>
    <mergeCell ref="F46:I46"/>
    <mergeCell ref="J46:K46"/>
    <mergeCell ref="L46:M46"/>
    <mergeCell ref="P46:Q46"/>
    <mergeCell ref="B35:I36"/>
    <mergeCell ref="B38:C42"/>
    <mergeCell ref="D39:U40"/>
    <mergeCell ref="F25:U27"/>
    <mergeCell ref="X25:AR27"/>
    <mergeCell ref="F28:U29"/>
    <mergeCell ref="X28:AR30"/>
    <mergeCell ref="F30:U32"/>
    <mergeCell ref="X31:AR33"/>
    <mergeCell ref="AJ39:AM40"/>
    <mergeCell ref="B11:AR13"/>
    <mergeCell ref="AU29:AX33"/>
    <mergeCell ref="AF1:AR3"/>
    <mergeCell ref="B3:N3"/>
    <mergeCell ref="B5:AR5"/>
    <mergeCell ref="B7:AR7"/>
    <mergeCell ref="B9:AR9"/>
    <mergeCell ref="X14:AR17"/>
    <mergeCell ref="F15:U18"/>
    <mergeCell ref="X18:AR20"/>
    <mergeCell ref="F19:U19"/>
    <mergeCell ref="F21:V24"/>
    <mergeCell ref="W21:W22"/>
    <mergeCell ref="X21:AR24"/>
  </mergeCells>
  <phoneticPr fontId="55"/>
  <hyperlinks>
    <hyperlink ref="AU29:AX33" location="★入力画面!AM150" display="★入力画面!AM150" xr:uid="{33B6A90F-2AE2-4F8F-B349-0EF325FC40C4}"/>
    <hyperlink ref="A1" location="★入力画面!AA150" display="★入力画面!AA150" xr:uid="{CA7B5DA6-9732-4956-8659-3D1C14219377}"/>
  </hyperlinks>
  <pageMargins left="0.31496062992125984" right="0" top="0.74803149606299213" bottom="0" header="0.31496062992125984" footer="0.31496062992125984"/>
  <pageSetup paperSize="9" scale="98" orientation="portrait" blackAndWhite="1" r:id="rId1"/>
  <headerFooter>
    <oddHeader>&amp;C&amp;"AR Pゴシック体M,標準"&amp;16一般保証登録宅建業者　登録申請書</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FC432-8105-41B3-B9AE-9D6DFA4612B9}">
  <dimension ref="A1:Q29"/>
  <sheetViews>
    <sheetView showZeros="0" zoomScale="80" zoomScaleNormal="80" workbookViewId="0">
      <selection activeCell="P20" sqref="P20"/>
    </sheetView>
  </sheetViews>
  <sheetFormatPr defaultColWidth="16.125" defaultRowHeight="13.5"/>
  <cols>
    <col min="1" max="1" width="16.125" style="500"/>
    <col min="2" max="2" width="4.375" style="500" customWidth="1"/>
    <col min="3" max="3" width="10" style="500" customWidth="1"/>
    <col min="4" max="5" width="5" style="500" customWidth="1"/>
    <col min="6" max="6" width="6.25" style="500" customWidth="1"/>
    <col min="7" max="9" width="3.75" style="500" customWidth="1"/>
    <col min="10" max="10" width="6.25" style="500" customWidth="1"/>
    <col min="11" max="12" width="3.75" style="500" customWidth="1"/>
    <col min="13" max="13" width="6.25" style="500" customWidth="1"/>
    <col min="14" max="14" width="3.75" style="500" customWidth="1"/>
    <col min="15" max="15" width="10" style="500" customWidth="1"/>
    <col min="16" max="16" width="16" style="500" customWidth="1"/>
    <col min="17" max="17" width="0" style="500" hidden="1" customWidth="1"/>
    <col min="18" max="16384" width="16.125" style="500"/>
  </cols>
  <sheetData>
    <row r="1" spans="1:17" ht="38.25" customHeight="1">
      <c r="A1" s="2866" t="s">
        <v>5715</v>
      </c>
      <c r="B1" s="2866"/>
      <c r="C1" s="2866"/>
      <c r="D1" s="2866"/>
      <c r="E1" s="2866"/>
      <c r="F1" s="2866"/>
      <c r="G1" s="2866"/>
      <c r="H1" s="2866"/>
      <c r="I1" s="2866"/>
      <c r="J1" s="2866"/>
      <c r="K1" s="2866"/>
      <c r="L1" s="2866"/>
      <c r="M1" s="2866"/>
      <c r="N1" s="2866"/>
      <c r="O1" s="2866"/>
    </row>
    <row r="2" spans="1:17" ht="15.75">
      <c r="A2" s="760"/>
      <c r="B2" s="760"/>
      <c r="C2" s="760"/>
    </row>
    <row r="3" spans="1:17" ht="26.25" customHeight="1">
      <c r="A3" s="2867" t="s">
        <v>5716</v>
      </c>
      <c r="B3" s="2867"/>
      <c r="C3" s="2867"/>
      <c r="D3" s="2867"/>
      <c r="E3" s="2867"/>
      <c r="F3" s="2867"/>
      <c r="G3" s="2867"/>
      <c r="H3" s="2867"/>
      <c r="I3" s="2867"/>
      <c r="J3" s="2867"/>
      <c r="K3" s="2867"/>
      <c r="L3" s="2867"/>
      <c r="M3" s="2867"/>
      <c r="N3" s="2867"/>
      <c r="O3" s="2867"/>
    </row>
    <row r="4" spans="1:17" ht="26.25" customHeight="1">
      <c r="A4" s="761"/>
      <c r="B4" s="761"/>
      <c r="C4" s="761"/>
    </row>
    <row r="5" spans="1:17" ht="26.25" customHeight="1">
      <c r="A5" s="2868" t="s">
        <v>5717</v>
      </c>
      <c r="B5" s="2868"/>
      <c r="C5" s="2868"/>
      <c r="D5" s="2868"/>
      <c r="E5" s="2868"/>
      <c r="F5" s="2868"/>
      <c r="G5" s="2868"/>
      <c r="H5" s="2868"/>
      <c r="I5" s="2868"/>
      <c r="J5" s="2868"/>
      <c r="K5" s="2868"/>
      <c r="L5" s="2868"/>
      <c r="M5" s="2868"/>
      <c r="N5" s="2868"/>
      <c r="O5" s="2868"/>
    </row>
    <row r="6" spans="1:17" ht="12.75" customHeight="1">
      <c r="A6" s="760"/>
      <c r="B6" s="760"/>
      <c r="C6" s="760"/>
    </row>
    <row r="7" spans="1:17" ht="24.75" customHeight="1">
      <c r="A7" s="762"/>
      <c r="B7" s="762"/>
      <c r="C7" s="762"/>
      <c r="D7" s="762"/>
      <c r="E7" s="762"/>
      <c r="F7" s="2869" t="s">
        <v>5214</v>
      </c>
      <c r="G7" s="2869"/>
      <c r="H7" s="2870">
        <f>'①入会申込書（全日・保証）'!AP25</f>
        <v>0</v>
      </c>
      <c r="I7" s="2870"/>
      <c r="J7" s="763" t="s">
        <v>61</v>
      </c>
      <c r="K7" s="762">
        <f>'①入会申込書（全日・保証）'!AT25</f>
        <v>0</v>
      </c>
      <c r="L7" s="762" t="s">
        <v>63</v>
      </c>
      <c r="M7" s="762">
        <f>'①入会申込書（全日・保証）'!AX25</f>
        <v>0</v>
      </c>
      <c r="N7" s="762" t="s">
        <v>148</v>
      </c>
      <c r="O7" s="764"/>
      <c r="Q7" s="500" t="s">
        <v>5718</v>
      </c>
    </row>
    <row r="8" spans="1:17" ht="18.75" customHeight="1">
      <c r="A8" s="500" t="s">
        <v>5719</v>
      </c>
      <c r="B8" s="2865">
        <f>'①入会申込書（全日・保証）'!M45</f>
        <v>0</v>
      </c>
      <c r="C8" s="2865"/>
      <c r="D8" s="2865"/>
      <c r="E8" s="2865"/>
      <c r="F8" s="2865"/>
      <c r="G8" s="2865"/>
      <c r="H8" s="2865"/>
      <c r="I8" s="2865"/>
      <c r="J8" s="2865"/>
      <c r="K8" s="2865"/>
      <c r="L8" s="2865"/>
      <c r="M8" s="2865"/>
      <c r="N8" s="2865"/>
      <c r="O8" s="764"/>
    </row>
    <row r="9" spans="1:17" ht="40.5" customHeight="1">
      <c r="A9" s="765" t="s">
        <v>5720</v>
      </c>
      <c r="B9" s="2860">
        <f>'①入会申込書（全日・保証）'!M47</f>
        <v>0</v>
      </c>
      <c r="C9" s="2860"/>
      <c r="D9" s="2860"/>
      <c r="E9" s="2860"/>
      <c r="F9" s="2860"/>
      <c r="G9" s="2860"/>
      <c r="H9" s="2860"/>
      <c r="I9" s="2860"/>
      <c r="J9" s="2860"/>
      <c r="K9" s="2860"/>
      <c r="L9" s="2860"/>
      <c r="M9" s="2860"/>
      <c r="N9" s="2860"/>
      <c r="O9" s="766"/>
      <c r="Q9" s="500" t="s">
        <v>5721</v>
      </c>
    </row>
    <row r="10" spans="1:17" ht="26.25" customHeight="1">
      <c r="A10" s="2861"/>
      <c r="B10" s="2861"/>
      <c r="C10" s="2861"/>
      <c r="D10" s="2861"/>
      <c r="E10" s="2861"/>
      <c r="F10" s="2861"/>
      <c r="G10" s="2861"/>
      <c r="H10" s="2861"/>
      <c r="I10" s="2861"/>
      <c r="J10" s="2861"/>
      <c r="K10" s="2861"/>
      <c r="L10" s="2861"/>
      <c r="M10" s="2861"/>
      <c r="N10" s="2861"/>
      <c r="O10" s="2861"/>
      <c r="Q10" s="500" t="s">
        <v>5722</v>
      </c>
    </row>
    <row r="11" spans="1:17" ht="30" customHeight="1" thickBot="1">
      <c r="A11" s="767" t="s">
        <v>5723</v>
      </c>
      <c r="B11" s="2862">
        <f>'①入会申込書（全日・保証）'!AY45</f>
        <v>0</v>
      </c>
      <c r="C11" s="2862"/>
      <c r="D11" s="2862" t="str">
        <f>'①入会申込書（全日・保証）'!AF45</f>
        <v>平成</v>
      </c>
      <c r="E11" s="2862"/>
      <c r="F11" s="2863">
        <f>'①入会申込書（全日・保証）'!AJ45</f>
        <v>0</v>
      </c>
      <c r="G11" s="2863"/>
      <c r="H11" s="768" t="s">
        <v>5724</v>
      </c>
      <c r="I11" s="2863">
        <f>'①入会申込書（全日・保証）'!AP45</f>
        <v>0</v>
      </c>
      <c r="J11" s="2863"/>
      <c r="K11" s="769" t="s">
        <v>64</v>
      </c>
      <c r="L11" s="2863">
        <f>'①入会申込書（全日・保証）'!AT45</f>
        <v>0</v>
      </c>
      <c r="M11" s="2863"/>
      <c r="N11" s="2864" t="s">
        <v>5725</v>
      </c>
      <c r="O11" s="2864"/>
      <c r="Q11" s="500" t="s">
        <v>5726</v>
      </c>
    </row>
    <row r="12" spans="1:17" ht="15" customHeight="1">
      <c r="A12" s="762"/>
      <c r="B12" s="762"/>
      <c r="C12" s="762"/>
      <c r="D12" s="762"/>
      <c r="E12" s="762"/>
      <c r="F12" s="762"/>
      <c r="G12" s="762"/>
      <c r="H12" s="762"/>
      <c r="I12" s="762"/>
      <c r="J12" s="762"/>
      <c r="K12" s="762"/>
      <c r="L12" s="762"/>
      <c r="M12" s="762"/>
      <c r="N12" s="762"/>
      <c r="O12" s="762"/>
      <c r="Q12" s="500" t="s">
        <v>5727</v>
      </c>
    </row>
    <row r="13" spans="1:17" ht="26.25" customHeight="1">
      <c r="A13" s="770" t="s">
        <v>5728</v>
      </c>
      <c r="B13" s="770" t="s">
        <v>5729</v>
      </c>
      <c r="C13" s="771">
        <f>'①入会申込書（全日・保証）'!O51</f>
        <v>0</v>
      </c>
      <c r="D13" s="770" t="s">
        <v>5387</v>
      </c>
      <c r="E13" s="2875">
        <f>'①入会申込書（全日・保証）'!S51</f>
        <v>0</v>
      </c>
      <c r="F13" s="2861"/>
      <c r="G13" s="2861"/>
      <c r="H13" s="2861"/>
      <c r="I13" s="2861"/>
      <c r="J13" s="2861"/>
      <c r="K13" s="2861"/>
      <c r="L13" s="2861"/>
      <c r="M13" s="2861"/>
      <c r="N13" s="2861"/>
      <c r="O13" s="2861"/>
      <c r="Q13" s="500" t="s">
        <v>5730</v>
      </c>
    </row>
    <row r="14" spans="1:17" ht="26.25" customHeight="1">
      <c r="A14" s="2860" t="s">
        <v>5731</v>
      </c>
      <c r="B14" s="2871">
        <f>'①入会申込書（全日・保証）'!M52</f>
        <v>0</v>
      </c>
      <c r="C14" s="2872"/>
      <c r="D14" s="2872"/>
      <c r="E14" s="2872"/>
      <c r="F14" s="2872"/>
      <c r="G14" s="2872"/>
      <c r="H14" s="2872"/>
      <c r="I14" s="2872"/>
      <c r="J14" s="2872"/>
      <c r="K14" s="2872"/>
      <c r="L14" s="2872"/>
      <c r="M14" s="2872"/>
      <c r="N14" s="2872"/>
      <c r="O14" s="2872"/>
      <c r="Q14" s="500" t="s">
        <v>5732</v>
      </c>
    </row>
    <row r="15" spans="1:17" ht="26.25" customHeight="1">
      <c r="A15" s="2860"/>
      <c r="B15" s="2872"/>
      <c r="C15" s="2872"/>
      <c r="D15" s="2872"/>
      <c r="E15" s="2872"/>
      <c r="F15" s="2872"/>
      <c r="G15" s="2872"/>
      <c r="H15" s="2872"/>
      <c r="I15" s="2872"/>
      <c r="J15" s="2872"/>
      <c r="K15" s="2872"/>
      <c r="L15" s="2872"/>
      <c r="M15" s="2872"/>
      <c r="N15" s="2872"/>
      <c r="O15" s="2872"/>
    </row>
    <row r="16" spans="1:17" ht="30" customHeight="1" thickBot="1">
      <c r="A16" s="772"/>
      <c r="B16" s="772"/>
      <c r="C16" s="772"/>
      <c r="D16" s="772"/>
      <c r="E16" s="772"/>
      <c r="F16" s="772"/>
      <c r="G16" s="2862" t="s">
        <v>5733</v>
      </c>
      <c r="H16" s="2862"/>
      <c r="I16" s="2873">
        <f>'①入会申込書（全日・保証）'!AG48</f>
        <v>0</v>
      </c>
      <c r="J16" s="2874"/>
      <c r="K16" s="768" t="s">
        <v>5387</v>
      </c>
      <c r="L16" s="2873">
        <f>'①入会申込書（全日・保証）'!AM48</f>
        <v>0</v>
      </c>
      <c r="M16" s="2862"/>
      <c r="N16" s="768" t="s">
        <v>5387</v>
      </c>
      <c r="O16" s="773">
        <f>'①入会申込書（全日・保証）'!AS48</f>
        <v>0</v>
      </c>
    </row>
    <row r="17" spans="1:17" ht="15" customHeight="1">
      <c r="A17" s="762"/>
      <c r="B17" s="762"/>
      <c r="C17" s="762"/>
      <c r="D17" s="762"/>
      <c r="E17" s="762"/>
      <c r="F17" s="762"/>
      <c r="G17" s="762"/>
      <c r="H17" s="762"/>
      <c r="I17" s="762"/>
      <c r="J17" s="762"/>
      <c r="K17" s="762"/>
      <c r="L17" s="762"/>
      <c r="M17" s="762"/>
      <c r="N17" s="762"/>
      <c r="O17" s="762"/>
    </row>
    <row r="18" spans="1:17" ht="22.5" customHeight="1">
      <c r="A18" s="2877" t="s">
        <v>5055</v>
      </c>
      <c r="B18" s="2877"/>
      <c r="C18" s="2878">
        <f>'①入会申込書（全日・保証）'!M33</f>
        <v>0</v>
      </c>
      <c r="D18" s="2878"/>
      <c r="E18" s="2878"/>
      <c r="F18" s="2878"/>
      <c r="G18" s="2878"/>
      <c r="H18" s="2878"/>
      <c r="I18" s="2878"/>
      <c r="J18" s="2878"/>
      <c r="K18" s="2882" t="s">
        <v>5829</v>
      </c>
      <c r="L18" s="2882"/>
      <c r="M18" s="2882"/>
      <c r="N18" s="2882" t="s">
        <v>5830</v>
      </c>
      <c r="O18" s="2882"/>
    </row>
    <row r="19" spans="1:17" ht="41.25" customHeight="1">
      <c r="A19" s="2860" t="s">
        <v>5734</v>
      </c>
      <c r="B19" s="2860"/>
      <c r="C19" s="2878">
        <f>'①入会申込書（全日・保証）'!M35</f>
        <v>0</v>
      </c>
      <c r="D19" s="2878"/>
      <c r="E19" s="2878"/>
      <c r="F19" s="2878"/>
      <c r="G19" s="2878"/>
      <c r="H19" s="2878"/>
      <c r="I19" s="2878"/>
      <c r="J19" s="2878"/>
      <c r="K19" s="2883" t="str">
        <f>★入力画面!L116</f>
        <v>□</v>
      </c>
      <c r="L19" s="2882"/>
      <c r="M19" s="2882"/>
      <c r="N19" s="2883" t="str">
        <f>★入力画面!L117</f>
        <v>□</v>
      </c>
      <c r="O19" s="2882"/>
    </row>
    <row r="20" spans="1:17" ht="26.25" customHeight="1">
      <c r="A20" s="770" t="s">
        <v>5735</v>
      </c>
      <c r="B20" s="770" t="s">
        <v>5729</v>
      </c>
      <c r="C20" s="774">
        <f>'①入会申込書（全日・保証）'!O38</f>
        <v>0</v>
      </c>
      <c r="D20" s="770" t="s">
        <v>5387</v>
      </c>
      <c r="E20" s="2879">
        <f>'①入会申込書（全日・保証）'!S38</f>
        <v>0</v>
      </c>
      <c r="F20" s="1936"/>
      <c r="G20" s="2861"/>
      <c r="H20" s="2861"/>
      <c r="I20" s="2861"/>
      <c r="J20" s="2861"/>
      <c r="K20" s="2861"/>
      <c r="L20" s="2861"/>
      <c r="M20" s="2861"/>
      <c r="N20" s="2861"/>
      <c r="O20" s="2861"/>
      <c r="Q20" s="500" t="s">
        <v>5283</v>
      </c>
    </row>
    <row r="21" spans="1:17" ht="26.25" customHeight="1">
      <c r="A21" s="2878" t="str">
        <f>'①入会申込書（全日・保証）'!M39</f>
        <v>大阪府</v>
      </c>
      <c r="B21" s="2878"/>
      <c r="C21" s="2878"/>
      <c r="D21" s="2878"/>
      <c r="E21" s="2878"/>
      <c r="F21" s="2878"/>
      <c r="G21" s="2878"/>
      <c r="H21" s="2878"/>
      <c r="I21" s="2878"/>
      <c r="J21" s="2878"/>
      <c r="K21" s="2878"/>
      <c r="L21" s="2878"/>
      <c r="M21" s="2878"/>
      <c r="N21" s="2878"/>
      <c r="O21" s="2878"/>
      <c r="Q21" s="500" t="s">
        <v>5279</v>
      </c>
    </row>
    <row r="22" spans="1:17" ht="30" customHeight="1" thickBot="1">
      <c r="A22" s="2880"/>
      <c r="B22" s="2880"/>
      <c r="C22" s="2880"/>
      <c r="D22" s="2880"/>
      <c r="E22" s="2880"/>
      <c r="F22" s="2880"/>
      <c r="G22" s="2862" t="s">
        <v>5733</v>
      </c>
      <c r="H22" s="2862"/>
      <c r="I22" s="2881">
        <f>'①入会申込書（全日・保証）'!M41</f>
        <v>0</v>
      </c>
      <c r="J22" s="2863"/>
      <c r="K22" s="768" t="s">
        <v>5387</v>
      </c>
      <c r="L22" s="2881">
        <f>'①入会申込書（全日・保証）'!S41</f>
        <v>0</v>
      </c>
      <c r="M22" s="2863"/>
      <c r="N22" s="768" t="s">
        <v>5387</v>
      </c>
      <c r="O22" s="775">
        <f>'①入会申込書（全日・保証）'!Y41</f>
        <v>0</v>
      </c>
    </row>
    <row r="23" spans="1:17" ht="8.25" customHeight="1">
      <c r="A23" s="2876"/>
      <c r="B23" s="2876"/>
      <c r="C23" s="2876"/>
      <c r="D23" s="2876"/>
      <c r="E23" s="2876"/>
      <c r="F23" s="2876"/>
      <c r="G23" s="2876"/>
      <c r="H23" s="2876"/>
      <c r="I23" s="2876"/>
      <c r="J23" s="2876"/>
      <c r="K23" s="2876"/>
      <c r="L23" s="2876"/>
      <c r="M23" s="2876"/>
      <c r="N23" s="2876"/>
      <c r="O23" s="2876"/>
    </row>
    <row r="24" spans="1:17" ht="30" customHeight="1" thickBot="1">
      <c r="A24" s="772" t="s">
        <v>5736</v>
      </c>
      <c r="B24" s="2862" t="str">
        <f>'①入会申込書（全日・保証）'!M27</f>
        <v>大阪府知事</v>
      </c>
      <c r="C24" s="2862"/>
      <c r="D24" s="2862"/>
      <c r="E24" s="768"/>
      <c r="F24" s="2862" t="s">
        <v>5737</v>
      </c>
      <c r="G24" s="2862"/>
      <c r="H24" s="2873" t="str">
        <f>'①入会申込書（全日・保証）'!AI27</f>
        <v>( 1 )</v>
      </c>
      <c r="I24" s="2862"/>
      <c r="J24" s="2862"/>
      <c r="K24" s="2873">
        <f>'①入会申込書（全日・保証）'!AP27</f>
        <v>0</v>
      </c>
      <c r="L24" s="2862"/>
      <c r="M24" s="2862"/>
      <c r="N24" s="2862"/>
      <c r="O24" s="769" t="s">
        <v>7</v>
      </c>
      <c r="Q24" s="500" t="s">
        <v>5738</v>
      </c>
    </row>
    <row r="25" spans="1:17" ht="15" customHeight="1">
      <c r="A25" s="762"/>
      <c r="B25" s="762"/>
      <c r="C25" s="762"/>
      <c r="D25" s="762"/>
      <c r="E25" s="762"/>
      <c r="F25" s="762"/>
      <c r="G25" s="762"/>
      <c r="H25" s="762"/>
      <c r="I25" s="762"/>
      <c r="J25" s="762"/>
      <c r="K25" s="762"/>
      <c r="L25" s="762"/>
      <c r="M25" s="762"/>
      <c r="N25" s="762"/>
      <c r="O25" s="762"/>
      <c r="Q25" s="500" t="s">
        <v>5739</v>
      </c>
    </row>
    <row r="26" spans="1:17" ht="26.25" customHeight="1" thickBot="1">
      <c r="A26" s="2887" t="s">
        <v>5740</v>
      </c>
      <c r="B26" s="2887"/>
      <c r="C26" s="2887"/>
      <c r="D26" s="2887"/>
      <c r="E26" s="776"/>
      <c r="F26" s="776"/>
      <c r="G26" s="762"/>
      <c r="H26" s="762"/>
      <c r="I26" s="762"/>
      <c r="J26" s="762"/>
      <c r="K26" s="762"/>
      <c r="L26" s="762"/>
      <c r="M26" s="762"/>
      <c r="N26" s="762"/>
      <c r="O26" s="762"/>
    </row>
    <row r="27" spans="1:17" ht="37.5" customHeight="1" thickBot="1">
      <c r="A27" s="777" t="s">
        <v>5741</v>
      </c>
      <c r="B27" s="2884"/>
      <c r="C27" s="2885"/>
      <c r="D27" s="2885"/>
      <c r="E27" s="2885"/>
      <c r="F27" s="2885"/>
      <c r="G27" s="2885"/>
      <c r="H27" s="2885"/>
      <c r="I27" s="2885"/>
      <c r="J27" s="2885"/>
      <c r="K27" s="2885"/>
      <c r="L27" s="2885"/>
      <c r="M27" s="2885"/>
      <c r="N27" s="2885"/>
      <c r="O27" s="2886"/>
    </row>
    <row r="28" spans="1:17" ht="37.5" customHeight="1" thickBot="1">
      <c r="A28" s="778" t="s">
        <v>5742</v>
      </c>
      <c r="B28" s="2888" t="s">
        <v>93</v>
      </c>
      <c r="C28" s="2889"/>
      <c r="D28" s="2889"/>
      <c r="E28" s="2889"/>
      <c r="F28" s="2889"/>
      <c r="G28" s="2890"/>
      <c r="H28" s="2884" t="s">
        <v>5743</v>
      </c>
      <c r="I28" s="2885"/>
      <c r="J28" s="2886"/>
      <c r="K28" s="2884"/>
      <c r="L28" s="2885"/>
      <c r="M28" s="2885"/>
      <c r="N28" s="2885"/>
      <c r="O28" s="2886"/>
    </row>
    <row r="29" spans="1:17" ht="37.5" customHeight="1" thickBot="1">
      <c r="A29" s="778" t="s">
        <v>5744</v>
      </c>
      <c r="B29" s="2884" t="s">
        <v>5745</v>
      </c>
      <c r="C29" s="2885"/>
      <c r="D29" s="2885"/>
      <c r="E29" s="2885"/>
      <c r="F29" s="2885"/>
      <c r="G29" s="2885"/>
      <c r="H29" s="2885"/>
      <c r="I29" s="2885"/>
      <c r="J29" s="2885"/>
      <c r="K29" s="2885"/>
      <c r="L29" s="2885"/>
      <c r="M29" s="2885"/>
      <c r="N29" s="2885"/>
      <c r="O29" s="2886"/>
    </row>
  </sheetData>
  <sheetProtection algorithmName="SHA-512" hashValue="UTtFEnYtW4Fg1a8R9viqfgqN+lvdk2aOb2gizpdEgQw83vyksCGjlCQ2ZWFBfveSVHvDpXmuWUA+uFUDV5ichA==" saltValue="mxwtzwIW7Wno/K3uikPGqQ==" spinCount="100000" sheet="1" objects="1" scenarios="1"/>
  <mergeCells count="47">
    <mergeCell ref="B29:O29"/>
    <mergeCell ref="B24:D24"/>
    <mergeCell ref="F24:G24"/>
    <mergeCell ref="K24:N24"/>
    <mergeCell ref="A26:D26"/>
    <mergeCell ref="B27:O27"/>
    <mergeCell ref="B28:G28"/>
    <mergeCell ref="H28:J28"/>
    <mergeCell ref="K28:O28"/>
    <mergeCell ref="H24:J24"/>
    <mergeCell ref="A23:O23"/>
    <mergeCell ref="A18:B18"/>
    <mergeCell ref="C18:J18"/>
    <mergeCell ref="A19:B19"/>
    <mergeCell ref="C19:J19"/>
    <mergeCell ref="E20:F20"/>
    <mergeCell ref="G20:O20"/>
    <mergeCell ref="A21:O21"/>
    <mergeCell ref="A22:F22"/>
    <mergeCell ref="G22:H22"/>
    <mergeCell ref="I22:J22"/>
    <mergeCell ref="L22:M22"/>
    <mergeCell ref="K18:M18"/>
    <mergeCell ref="N18:O18"/>
    <mergeCell ref="K19:M19"/>
    <mergeCell ref="N19:O19"/>
    <mergeCell ref="G13:O13"/>
    <mergeCell ref="A14:A15"/>
    <mergeCell ref="B14:O15"/>
    <mergeCell ref="G16:H16"/>
    <mergeCell ref="I16:J16"/>
    <mergeCell ref="L16:M16"/>
    <mergeCell ref="E13:F13"/>
    <mergeCell ref="B8:N8"/>
    <mergeCell ref="A1:O1"/>
    <mergeCell ref="A3:O3"/>
    <mergeCell ref="A5:O5"/>
    <mergeCell ref="F7:G7"/>
    <mergeCell ref="H7:I7"/>
    <mergeCell ref="B9:N9"/>
    <mergeCell ref="A10:O10"/>
    <mergeCell ref="B11:C11"/>
    <mergeCell ref="D11:E11"/>
    <mergeCell ref="F11:G11"/>
    <mergeCell ref="I11:J11"/>
    <mergeCell ref="L11:M11"/>
    <mergeCell ref="N11:O11"/>
  </mergeCells>
  <phoneticPr fontId="55"/>
  <dataValidations count="3">
    <dataValidation type="list" allowBlank="1" showInputMessage="1" showErrorMessage="1" sqref="E24" xr:uid="{0297A1F5-3A62-48AD-BB84-A58877DDBD7E}">
      <formula1>$Q$24:$Q$25</formula1>
    </dataValidation>
    <dataValidation imeMode="hiragana" allowBlank="1" showInputMessage="1" showErrorMessage="1" sqref="C18:J19" xr:uid="{A77F7E94-3591-4B97-937A-5E4022E5CB2E}"/>
    <dataValidation imeMode="off" allowBlank="1" showInputMessage="1" showErrorMessage="1" sqref="F11:G11 I11:J11 L16 C20 O22 O16 E20 K24" xr:uid="{1BEBB076-F27F-4C86-BB1D-98FF973FE28C}"/>
  </dataValidations>
  <pageMargins left="0.70866141732283472" right="0.70866141732283472" top="0.74803149606299213" bottom="0.74803149606299213" header="0.31496062992125984" footer="0.31496062992125984"/>
  <pageSetup paperSize="9" scale="97" orientation="portrait" blackAndWhite="1" r:id="rId1"/>
  <colBreaks count="1" manualBreakCount="1">
    <brk id="15" max="3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596B-38A0-4FA3-BB8A-0BA2CEA784F9}">
  <sheetPr>
    <pageSetUpPr fitToPage="1"/>
  </sheetPr>
  <dimension ref="A2:O36"/>
  <sheetViews>
    <sheetView showZeros="0" zoomScale="98" zoomScaleNormal="98" workbookViewId="0">
      <selection activeCell="K14" sqref="K14"/>
    </sheetView>
  </sheetViews>
  <sheetFormatPr defaultRowHeight="17.25"/>
  <cols>
    <col min="1" max="1" width="3" style="502" customWidth="1"/>
    <col min="2" max="2" width="2.375" style="502" customWidth="1"/>
    <col min="3" max="3" width="11.375" style="502" customWidth="1"/>
    <col min="4" max="4" width="25" style="502" customWidth="1"/>
    <col min="5" max="5" width="3" style="502" customWidth="1"/>
    <col min="6" max="6" width="2.375" style="468" customWidth="1"/>
    <col min="7" max="7" width="48.5" style="502" customWidth="1"/>
    <col min="8" max="16384" width="9" style="502"/>
  </cols>
  <sheetData>
    <row r="2" spans="1:9" ht="45" customHeight="1">
      <c r="A2" s="1763" t="s">
        <v>118</v>
      </c>
      <c r="B2" s="1763"/>
      <c r="C2" s="1763"/>
      <c r="D2" s="1763"/>
      <c r="E2" s="1763"/>
      <c r="F2" s="1763"/>
      <c r="G2" s="1763"/>
    </row>
    <row r="3" spans="1:9" ht="45" customHeight="1">
      <c r="A3" s="1764" t="s">
        <v>119</v>
      </c>
      <c r="B3" s="1764"/>
      <c r="C3" s="1764"/>
      <c r="D3" s="1764"/>
      <c r="E3" s="1764" t="s">
        <v>120</v>
      </c>
      <c r="F3" s="1764"/>
      <c r="G3" s="1764"/>
    </row>
    <row r="4" spans="1:9" ht="48.75" customHeight="1">
      <c r="A4" s="504" t="s">
        <v>153</v>
      </c>
      <c r="B4" s="505" t="s">
        <v>117</v>
      </c>
      <c r="C4" s="1765" t="s">
        <v>5181</v>
      </c>
      <c r="D4" s="1765"/>
      <c r="E4" s="506" t="s">
        <v>178</v>
      </c>
      <c r="F4" s="507" t="s">
        <v>117</v>
      </c>
      <c r="G4" s="508" t="s">
        <v>163</v>
      </c>
    </row>
    <row r="5" spans="1:9" ht="39.75" customHeight="1">
      <c r="A5" s="504" t="s">
        <v>133</v>
      </c>
      <c r="B5" s="509" t="s">
        <v>117</v>
      </c>
      <c r="C5" s="1765" t="s">
        <v>124</v>
      </c>
      <c r="D5" s="1766"/>
      <c r="E5" s="1767" t="s">
        <v>892</v>
      </c>
      <c r="F5" s="1769" t="s">
        <v>0</v>
      </c>
      <c r="G5" s="1771" t="s">
        <v>130</v>
      </c>
      <c r="I5" s="920" t="s">
        <v>5916</v>
      </c>
    </row>
    <row r="6" spans="1:9" ht="11.25" customHeight="1">
      <c r="A6" s="1773" t="s">
        <v>121</v>
      </c>
      <c r="B6" s="1775" t="s">
        <v>117</v>
      </c>
      <c r="C6" s="1777" t="s">
        <v>183</v>
      </c>
      <c r="D6" s="1778"/>
      <c r="E6" s="1767"/>
      <c r="F6" s="1770"/>
      <c r="G6" s="1772"/>
    </row>
    <row r="7" spans="1:9" ht="54.75" customHeight="1">
      <c r="A7" s="1774"/>
      <c r="B7" s="1776"/>
      <c r="C7" s="1779"/>
      <c r="D7" s="1780"/>
      <c r="E7" s="1768"/>
      <c r="F7" s="1770"/>
      <c r="G7" s="1772"/>
    </row>
    <row r="8" spans="1:9" ht="11.25" customHeight="1">
      <c r="A8" s="1781" t="s">
        <v>122</v>
      </c>
      <c r="B8" s="1782" t="s">
        <v>117</v>
      </c>
      <c r="C8" s="1783" t="s">
        <v>182</v>
      </c>
      <c r="D8" s="1778"/>
      <c r="E8" s="1767" t="s">
        <v>179</v>
      </c>
      <c r="F8" s="1785" t="s">
        <v>0</v>
      </c>
      <c r="G8" s="1784" t="s">
        <v>162</v>
      </c>
    </row>
    <row r="9" spans="1:9" ht="39.75" customHeight="1">
      <c r="A9" s="1774"/>
      <c r="B9" s="1776"/>
      <c r="C9" s="1779"/>
      <c r="D9" s="1780"/>
      <c r="E9" s="1767"/>
      <c r="F9" s="1785"/>
      <c r="G9" s="1784"/>
    </row>
    <row r="10" spans="1:9" ht="39.75" customHeight="1">
      <c r="A10" s="504" t="s">
        <v>123</v>
      </c>
      <c r="B10" s="510" t="s">
        <v>117</v>
      </c>
      <c r="C10" s="1765" t="s">
        <v>181</v>
      </c>
      <c r="D10" s="1765"/>
      <c r="E10" s="1786" t="s">
        <v>5849</v>
      </c>
      <c r="F10" s="819" t="s">
        <v>117</v>
      </c>
      <c r="G10" s="459" t="s">
        <v>125</v>
      </c>
    </row>
    <row r="11" spans="1:9" ht="39.75" customHeight="1">
      <c r="A11" s="504" t="s">
        <v>154</v>
      </c>
      <c r="B11" s="510" t="s">
        <v>117</v>
      </c>
      <c r="C11" s="1765" t="s">
        <v>161</v>
      </c>
      <c r="D11" s="1765"/>
      <c r="E11" s="1786"/>
      <c r="F11" s="819" t="s">
        <v>117</v>
      </c>
      <c r="G11" s="459" t="s">
        <v>155</v>
      </c>
      <c r="I11" s="3631" t="s">
        <v>5937</v>
      </c>
    </row>
    <row r="12" spans="1:9" ht="39.75" customHeight="1">
      <c r="A12" s="504" t="s">
        <v>156</v>
      </c>
      <c r="B12" s="510" t="s">
        <v>117</v>
      </c>
      <c r="C12" s="1787" t="s">
        <v>128</v>
      </c>
      <c r="D12" s="1788"/>
      <c r="E12" s="1786"/>
      <c r="F12" s="819" t="s">
        <v>117</v>
      </c>
      <c r="G12" s="459" t="s">
        <v>184</v>
      </c>
    </row>
    <row r="13" spans="1:9" ht="39.75" customHeight="1">
      <c r="A13" s="504" t="s">
        <v>157</v>
      </c>
      <c r="B13" s="510" t="s">
        <v>117</v>
      </c>
      <c r="C13" s="1787" t="s">
        <v>129</v>
      </c>
      <c r="D13" s="1788"/>
      <c r="E13" s="1786"/>
      <c r="F13" s="819" t="s">
        <v>117</v>
      </c>
      <c r="G13" s="459" t="s">
        <v>126</v>
      </c>
    </row>
    <row r="14" spans="1:9" ht="39.75" customHeight="1">
      <c r="A14" s="511" t="s">
        <v>127</v>
      </c>
      <c r="B14" s="512" t="s">
        <v>117</v>
      </c>
      <c r="C14" s="1783" t="s">
        <v>172</v>
      </c>
      <c r="D14" s="1778"/>
      <c r="E14" s="460" t="s">
        <v>5182</v>
      </c>
      <c r="F14" s="461" t="s">
        <v>117</v>
      </c>
      <c r="G14" s="462" t="s">
        <v>144</v>
      </c>
    </row>
    <row r="15" spans="1:9" ht="39.75" customHeight="1">
      <c r="A15" s="823" t="s">
        <v>762</v>
      </c>
      <c r="B15" s="824" t="s">
        <v>117</v>
      </c>
      <c r="C15" s="1790" t="s">
        <v>171</v>
      </c>
      <c r="D15" s="1791"/>
      <c r="E15" s="463"/>
      <c r="F15" s="463"/>
      <c r="G15" s="463"/>
    </row>
    <row r="16" spans="1:9" s="820" customFormat="1" ht="39.75" customHeight="1">
      <c r="A16" s="823" t="s">
        <v>5846</v>
      </c>
      <c r="B16" s="824" t="s">
        <v>117</v>
      </c>
      <c r="C16" s="1801" t="s">
        <v>5847</v>
      </c>
      <c r="D16" s="1802"/>
      <c r="E16" s="463"/>
      <c r="F16" s="463"/>
      <c r="G16" s="463"/>
    </row>
    <row r="17" spans="1:15" ht="39.75" customHeight="1">
      <c r="A17" s="464" t="s">
        <v>173</v>
      </c>
      <c r="B17" s="461" t="s">
        <v>117</v>
      </c>
      <c r="C17" s="1792" t="s">
        <v>174</v>
      </c>
      <c r="D17" s="1793"/>
      <c r="E17" s="465"/>
      <c r="F17" s="465"/>
      <c r="G17" s="465"/>
    </row>
    <row r="18" spans="1:15">
      <c r="A18" s="825" t="s">
        <v>5182</v>
      </c>
      <c r="B18" s="826" t="s">
        <v>117</v>
      </c>
      <c r="C18" s="1794" t="s">
        <v>158</v>
      </c>
      <c r="D18" s="1795"/>
      <c r="F18" s="502"/>
      <c r="H18" s="498"/>
    </row>
    <row r="19" spans="1:15">
      <c r="A19" s="466" t="s">
        <v>5182</v>
      </c>
      <c r="B19" s="467" t="s">
        <v>117</v>
      </c>
      <c r="C19" s="1796" t="s">
        <v>164</v>
      </c>
      <c r="D19" s="1797"/>
      <c r="E19" s="463"/>
      <c r="G19" s="469"/>
    </row>
    <row r="20" spans="1:15" ht="79.5" customHeight="1">
      <c r="A20" s="470"/>
      <c r="B20" s="1798" t="s">
        <v>5848</v>
      </c>
      <c r="C20" s="1798"/>
      <c r="D20" s="1798"/>
      <c r="E20" s="1798"/>
      <c r="F20" s="1798"/>
      <c r="G20" s="1798"/>
      <c r="H20" s="1798"/>
    </row>
    <row r="21" spans="1:15" ht="42.75" customHeight="1">
      <c r="A21" s="471"/>
      <c r="B21" s="1798"/>
      <c r="C21" s="1798"/>
      <c r="D21" s="1798"/>
      <c r="E21" s="1798"/>
      <c r="F21" s="1798"/>
      <c r="G21" s="1798"/>
      <c r="H21" s="1798"/>
    </row>
    <row r="22" spans="1:15" s="474" customFormat="1" ht="39.75" customHeight="1">
      <c r="A22" s="471"/>
      <c r="B22" s="471"/>
      <c r="C22" s="1799"/>
      <c r="D22" s="1799"/>
      <c r="E22" s="472"/>
      <c r="F22" s="471"/>
      <c r="G22" s="473"/>
    </row>
    <row r="23" spans="1:15" s="474" customFormat="1" ht="39.75" customHeight="1">
      <c r="A23" s="471"/>
      <c r="B23" s="471"/>
      <c r="C23" s="1800"/>
      <c r="D23" s="1800"/>
      <c r="E23" s="472"/>
      <c r="F23" s="471"/>
      <c r="G23" s="473"/>
    </row>
    <row r="24" spans="1:15" s="474" customFormat="1" ht="39" customHeight="1">
      <c r="A24" s="471"/>
      <c r="B24" s="471"/>
      <c r="C24" s="1800"/>
      <c r="D24" s="1800"/>
      <c r="E24" s="475"/>
      <c r="F24" s="471"/>
      <c r="G24" s="476"/>
    </row>
    <row r="25" spans="1:15" s="474" customFormat="1" ht="34.5" customHeight="1">
      <c r="A25" s="471"/>
      <c r="B25" s="471"/>
      <c r="C25" s="1800"/>
      <c r="D25" s="1800"/>
    </row>
    <row r="26" spans="1:15" s="474" customFormat="1" ht="34.5" customHeight="1">
      <c r="A26" s="497"/>
      <c r="C26" s="1789"/>
      <c r="D26" s="1789"/>
      <c r="E26" s="1789"/>
      <c r="F26" s="1789"/>
      <c r="G26" s="1789"/>
      <c r="H26" s="1789"/>
    </row>
    <row r="27" spans="1:15" s="474" customFormat="1" ht="34.5" customHeight="1">
      <c r="A27" s="497"/>
      <c r="C27" s="1789"/>
      <c r="D27" s="1789"/>
      <c r="E27" s="1789"/>
      <c r="F27" s="1789"/>
      <c r="G27" s="1789"/>
      <c r="H27" s="1789"/>
    </row>
    <row r="28" spans="1:15" ht="17.25" customHeight="1">
      <c r="A28" s="497"/>
      <c r="B28" s="500"/>
      <c r="C28" s="1789"/>
      <c r="D28" s="1789"/>
      <c r="E28" s="1789"/>
      <c r="F28" s="1789"/>
      <c r="G28" s="1789"/>
      <c r="H28" s="1789"/>
      <c r="J28" s="1789"/>
      <c r="K28" s="1789"/>
      <c r="L28" s="1789"/>
      <c r="M28" s="1789"/>
      <c r="N28" s="1789"/>
      <c r="O28" s="1789"/>
    </row>
    <row r="29" spans="1:15">
      <c r="A29" s="477" t="s">
        <v>159</v>
      </c>
      <c r="B29" s="500"/>
      <c r="J29" s="1789"/>
      <c r="K29" s="1789"/>
      <c r="L29" s="1789"/>
      <c r="M29" s="1789"/>
      <c r="N29" s="1789"/>
      <c r="O29" s="1789"/>
    </row>
    <row r="30" spans="1:15">
      <c r="A30" s="477"/>
      <c r="B30" s="500"/>
      <c r="J30" s="1789"/>
      <c r="K30" s="1789"/>
      <c r="L30" s="1789"/>
      <c r="M30" s="1789"/>
      <c r="N30" s="1789"/>
      <c r="O30" s="1789"/>
    </row>
    <row r="31" spans="1:15">
      <c r="A31" s="478"/>
      <c r="B31" s="500"/>
      <c r="C31" s="500"/>
      <c r="D31" s="500"/>
      <c r="E31" s="500"/>
      <c r="F31" s="500"/>
      <c r="G31" s="500"/>
    </row>
    <row r="32" spans="1:15">
      <c r="B32" s="500"/>
      <c r="C32" s="500"/>
      <c r="D32" s="500"/>
      <c r="E32" s="500"/>
      <c r="F32" s="500"/>
      <c r="G32" s="500"/>
    </row>
    <row r="33" spans="2:7">
      <c r="B33" s="500"/>
      <c r="C33" s="500"/>
      <c r="D33" s="500"/>
      <c r="E33" s="500"/>
      <c r="F33" s="500"/>
      <c r="G33" s="500"/>
    </row>
    <row r="34" spans="2:7">
      <c r="B34" s="500"/>
      <c r="C34" s="500"/>
      <c r="D34" s="500"/>
      <c r="E34" s="500"/>
      <c r="F34" s="500"/>
      <c r="G34" s="500"/>
    </row>
    <row r="35" spans="2:7">
      <c r="B35" s="500"/>
      <c r="C35" s="500"/>
      <c r="D35" s="500"/>
      <c r="E35" s="500"/>
      <c r="F35" s="500"/>
      <c r="G35" s="500"/>
    </row>
    <row r="36" spans="2:7">
      <c r="B36" s="500"/>
      <c r="C36" s="500"/>
      <c r="D36" s="500"/>
      <c r="E36" s="500"/>
      <c r="F36" s="500"/>
      <c r="G36" s="500"/>
    </row>
  </sheetData>
  <mergeCells count="35">
    <mergeCell ref="J28:O30"/>
    <mergeCell ref="C14:D14"/>
    <mergeCell ref="C15:D15"/>
    <mergeCell ref="C17:D17"/>
    <mergeCell ref="C18:D18"/>
    <mergeCell ref="C19:D19"/>
    <mergeCell ref="B20:H21"/>
    <mergeCell ref="C22:D22"/>
    <mergeCell ref="C23:D23"/>
    <mergeCell ref="C24:D24"/>
    <mergeCell ref="C25:D25"/>
    <mergeCell ref="C26:H28"/>
    <mergeCell ref="C16:D16"/>
    <mergeCell ref="C10:D10"/>
    <mergeCell ref="E10:E13"/>
    <mergeCell ref="C11:D11"/>
    <mergeCell ref="C12:D12"/>
    <mergeCell ref="C13:D13"/>
    <mergeCell ref="A8:A9"/>
    <mergeCell ref="B8:B9"/>
    <mergeCell ref="C8:D9"/>
    <mergeCell ref="E8:E9"/>
    <mergeCell ref="G8:G9"/>
    <mergeCell ref="F8:F9"/>
    <mergeCell ref="A2:G2"/>
    <mergeCell ref="A3:D3"/>
    <mergeCell ref="E3:G3"/>
    <mergeCell ref="C4:D4"/>
    <mergeCell ref="C5:D5"/>
    <mergeCell ref="E5:E7"/>
    <mergeCell ref="F5:F7"/>
    <mergeCell ref="G5:G7"/>
    <mergeCell ref="A6:A7"/>
    <mergeCell ref="B6:B7"/>
    <mergeCell ref="C6:D7"/>
  </mergeCells>
  <phoneticPr fontId="55"/>
  <hyperlinks>
    <hyperlink ref="I5" location="★入力画面!A1" display="入力画面に戻る" xr:uid="{B09E9909-95B8-4395-9F06-8441135E7146}"/>
  </hyperlinks>
  <printOptions horizontalCentered="1" verticalCentered="1"/>
  <pageMargins left="0.39370078740157483" right="0.39370078740157483" top="0.19685039370078741" bottom="0.19685039370078741" header="0.51181102362204722" footer="0.51181102362204722"/>
  <pageSetup paperSize="9" orientation="portrait" blackAndWhite="1" r:id="rId1"/>
  <headerFooter alignWithMargins="0"/>
  <rowBreaks count="1" manualBreakCount="1">
    <brk id="21" max="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92E4C-A97A-4325-83F8-CA96197F9055}">
  <sheetPr>
    <tabColor rgb="FF92D050"/>
  </sheetPr>
  <dimension ref="A1:EO89"/>
  <sheetViews>
    <sheetView showZeros="0" zoomScaleNormal="100" zoomScaleSheetLayoutView="100" workbookViewId="0">
      <selection activeCell="M33" sqref="M33:AC34"/>
    </sheetView>
  </sheetViews>
  <sheetFormatPr defaultColWidth="1.875" defaultRowHeight="11.25" customHeight="1"/>
  <cols>
    <col min="1" max="13" width="1.875" style="339"/>
    <col min="14" max="14" width="1.875" style="339" customWidth="1"/>
    <col min="15" max="129" width="1.875" style="339"/>
    <col min="130" max="132" width="1.875" style="339" customWidth="1"/>
    <col min="133" max="144" width="1.875" style="339"/>
    <col min="145" max="145" width="1.875" style="339" customWidth="1"/>
    <col min="146" max="16384" width="1.875" style="339"/>
  </cols>
  <sheetData>
    <row r="1" spans="1:131" s="693" customFormat="1" ht="12" customHeight="1">
      <c r="A1" s="1972" t="s">
        <v>5746</v>
      </c>
      <c r="B1" s="1972"/>
      <c r="C1" s="1972"/>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1972"/>
      <c r="AO1" s="1972"/>
      <c r="AP1" s="1972"/>
      <c r="AQ1" s="1972"/>
      <c r="AR1" s="1972"/>
      <c r="AS1" s="1972"/>
      <c r="AT1" s="1972"/>
      <c r="AU1" s="1972"/>
      <c r="AV1" s="1972"/>
      <c r="AW1" s="1972"/>
      <c r="AX1" s="1972"/>
      <c r="AY1" s="1972"/>
      <c r="AZ1" s="1972"/>
      <c r="BA1" s="1972"/>
    </row>
    <row r="2" spans="1:131" s="693" customFormat="1" ht="12" customHeight="1">
      <c r="A2" s="2891"/>
      <c r="B2" s="2891"/>
      <c r="C2" s="2891"/>
      <c r="D2" s="2891"/>
      <c r="E2" s="2891"/>
      <c r="F2" s="2891"/>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EA2" s="528"/>
    </row>
    <row r="3" spans="1:131" s="779" customFormat="1" ht="12" customHeight="1">
      <c r="A3" s="1972" t="s">
        <v>5747</v>
      </c>
      <c r="B3" s="1972"/>
      <c r="C3" s="1972"/>
      <c r="D3" s="1972"/>
      <c r="E3" s="1972"/>
      <c r="F3" s="1972"/>
      <c r="G3" s="1972"/>
      <c r="H3" s="1972"/>
      <c r="I3" s="1972"/>
      <c r="J3" s="1972"/>
      <c r="K3" s="1972"/>
      <c r="L3" s="1972"/>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72"/>
      <c r="AO3" s="1972"/>
      <c r="AP3" s="1972"/>
      <c r="AQ3" s="1972"/>
      <c r="AR3" s="1972"/>
      <c r="AS3" s="1972"/>
      <c r="AT3" s="1972"/>
      <c r="AU3" s="1972"/>
      <c r="AV3" s="1972"/>
      <c r="AW3" s="1972"/>
      <c r="AX3" s="1972"/>
      <c r="AY3" s="1972"/>
      <c r="AZ3" s="1972"/>
      <c r="BA3" s="1972"/>
      <c r="EA3" s="528"/>
    </row>
    <row r="4" spans="1:131" s="779" customFormat="1" ht="12" customHeight="1">
      <c r="A4" s="1972"/>
      <c r="B4" s="1972"/>
      <c r="C4" s="1972"/>
      <c r="D4" s="1972"/>
      <c r="E4" s="1972"/>
      <c r="F4" s="1972"/>
      <c r="G4" s="1972"/>
      <c r="H4" s="1972"/>
      <c r="I4" s="1972"/>
      <c r="J4" s="1972"/>
      <c r="K4" s="1972"/>
      <c r="L4" s="1972"/>
      <c r="M4" s="1972"/>
      <c r="N4" s="1972"/>
      <c r="O4" s="1972"/>
      <c r="P4" s="1972"/>
      <c r="Q4" s="1972"/>
      <c r="R4" s="1972"/>
      <c r="S4" s="1972"/>
      <c r="T4" s="1972"/>
      <c r="U4" s="1972"/>
      <c r="V4" s="1972"/>
      <c r="W4" s="1972"/>
      <c r="X4" s="1972"/>
      <c r="Y4" s="1972"/>
      <c r="Z4" s="1972"/>
      <c r="AA4" s="1972"/>
      <c r="AB4" s="1972"/>
      <c r="AC4" s="1972"/>
      <c r="AD4" s="1972"/>
      <c r="AE4" s="1972"/>
      <c r="AF4" s="1972"/>
      <c r="AG4" s="1972"/>
      <c r="AH4" s="1972"/>
      <c r="AI4" s="1972"/>
      <c r="AJ4" s="1972"/>
      <c r="AK4" s="1972"/>
      <c r="AL4" s="1972"/>
      <c r="AM4" s="1972"/>
      <c r="AN4" s="1972"/>
      <c r="AO4" s="1972"/>
      <c r="AP4" s="1972"/>
      <c r="AQ4" s="1972"/>
      <c r="AR4" s="1972"/>
      <c r="AS4" s="1972"/>
      <c r="AT4" s="1972"/>
      <c r="AU4" s="1972"/>
      <c r="AV4" s="1972"/>
      <c r="AW4" s="1972"/>
      <c r="AX4" s="1972"/>
      <c r="AY4" s="1972"/>
      <c r="AZ4" s="1972"/>
      <c r="BA4" s="1972"/>
      <c r="EA4" s="528"/>
    </row>
    <row r="5" spans="1:131" s="779" customFormat="1" ht="12" customHeight="1">
      <c r="A5" s="2892" t="s">
        <v>5748</v>
      </c>
      <c r="B5" s="2892"/>
      <c r="C5" s="2892"/>
      <c r="D5" s="2892"/>
      <c r="E5" s="2892"/>
      <c r="F5" s="2892"/>
      <c r="G5" s="2892"/>
      <c r="H5" s="2892"/>
      <c r="I5" s="2892"/>
      <c r="J5" s="2892"/>
      <c r="K5" s="2892"/>
      <c r="L5" s="2892"/>
      <c r="M5" s="2892"/>
      <c r="N5" s="2892"/>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EA5" s="528"/>
    </row>
    <row r="6" spans="1:131" s="779" customFormat="1" ht="12" customHeight="1">
      <c r="A6" s="2892"/>
      <c r="B6" s="2892"/>
      <c r="C6" s="2892"/>
      <c r="D6" s="2892"/>
      <c r="E6" s="2892"/>
      <c r="F6" s="2892"/>
      <c r="G6" s="2892"/>
      <c r="H6" s="2892"/>
      <c r="I6" s="2892"/>
      <c r="J6" s="2892"/>
      <c r="K6" s="2892"/>
      <c r="L6" s="2892"/>
      <c r="M6" s="2892"/>
      <c r="N6" s="2892"/>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EA6" s="528"/>
    </row>
    <row r="7" spans="1:131" s="779" customFormat="1" ht="12" customHeight="1">
      <c r="A7" s="2892"/>
      <c r="B7" s="2892"/>
      <c r="C7" s="2892"/>
      <c r="D7" s="2892"/>
      <c r="E7" s="2892"/>
      <c r="F7" s="2892"/>
      <c r="G7" s="2892"/>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EA7" s="528"/>
    </row>
    <row r="8" spans="1:131" s="779" customFormat="1" ht="12" customHeight="1">
      <c r="A8" s="2892"/>
      <c r="B8" s="2892"/>
      <c r="C8" s="2892"/>
      <c r="D8" s="2892"/>
      <c r="E8" s="2892"/>
      <c r="F8" s="2892"/>
      <c r="G8" s="2892"/>
      <c r="H8" s="2892"/>
      <c r="I8" s="2892"/>
      <c r="J8" s="2892"/>
      <c r="K8" s="2892"/>
      <c r="L8" s="2892"/>
      <c r="M8" s="2892"/>
      <c r="N8" s="2892"/>
      <c r="O8" s="2892"/>
      <c r="P8" s="2892"/>
      <c r="Q8" s="2892"/>
      <c r="R8" s="2892"/>
      <c r="S8" s="2892"/>
      <c r="T8" s="2892"/>
      <c r="U8" s="2892"/>
      <c r="V8" s="2892"/>
      <c r="W8" s="2892"/>
      <c r="X8" s="2892"/>
      <c r="Y8" s="2892"/>
      <c r="Z8" s="2892"/>
      <c r="AA8" s="2892"/>
      <c r="AB8" s="2892"/>
      <c r="AC8" s="2892"/>
      <c r="AD8" s="2892"/>
      <c r="AE8" s="2892"/>
      <c r="AF8" s="2892"/>
      <c r="AG8" s="2892"/>
      <c r="AH8" s="2892"/>
      <c r="AI8" s="2892"/>
      <c r="AJ8" s="2892"/>
      <c r="AK8" s="2892"/>
      <c r="AL8" s="2892"/>
      <c r="AM8" s="2892"/>
      <c r="AN8" s="2892"/>
      <c r="AO8" s="2892"/>
      <c r="AP8" s="2892"/>
      <c r="AQ8" s="2892"/>
      <c r="AR8" s="2892"/>
      <c r="AS8" s="2892"/>
      <c r="AT8" s="2892"/>
      <c r="AU8" s="2892"/>
      <c r="AV8" s="2892"/>
      <c r="AW8" s="2892"/>
      <c r="AX8" s="2892"/>
      <c r="AY8" s="2892"/>
      <c r="AZ8" s="2892"/>
      <c r="BA8" s="2892"/>
      <c r="EA8" s="528"/>
    </row>
    <row r="9" spans="1:131" s="779" customFormat="1" ht="12" customHeight="1">
      <c r="A9" s="2892"/>
      <c r="B9" s="2892"/>
      <c r="C9" s="2892"/>
      <c r="D9" s="2892"/>
      <c r="E9" s="2892"/>
      <c r="F9" s="2892"/>
      <c r="G9" s="2892"/>
      <c r="H9" s="2892"/>
      <c r="I9" s="2892"/>
      <c r="J9" s="2892"/>
      <c r="K9" s="2892"/>
      <c r="L9" s="2892"/>
      <c r="M9" s="2892"/>
      <c r="N9" s="2892"/>
      <c r="O9" s="2892"/>
      <c r="P9" s="2892"/>
      <c r="Q9" s="2892"/>
      <c r="R9" s="2892"/>
      <c r="S9" s="2892"/>
      <c r="T9" s="2892"/>
      <c r="U9" s="2892"/>
      <c r="V9" s="2892"/>
      <c r="W9" s="2892"/>
      <c r="X9" s="2892"/>
      <c r="Y9" s="2892"/>
      <c r="Z9" s="2892"/>
      <c r="AA9" s="2892"/>
      <c r="AB9" s="2892"/>
      <c r="AC9" s="2892"/>
      <c r="AD9" s="2892"/>
      <c r="AE9" s="2892"/>
      <c r="AF9" s="2892"/>
      <c r="AG9" s="2892"/>
      <c r="AH9" s="2892"/>
      <c r="AI9" s="2892"/>
      <c r="AJ9" s="2892"/>
      <c r="AK9" s="2892"/>
      <c r="AL9" s="2892"/>
      <c r="AM9" s="2892"/>
      <c r="AN9" s="2892"/>
      <c r="AO9" s="2892"/>
      <c r="AP9" s="2892"/>
      <c r="AQ9" s="2892"/>
      <c r="AR9" s="2892"/>
      <c r="AS9" s="2892"/>
      <c r="AT9" s="2892"/>
      <c r="AU9" s="2892"/>
      <c r="AV9" s="2892"/>
      <c r="AW9" s="2892"/>
      <c r="AX9" s="2892"/>
      <c r="AY9" s="2892"/>
      <c r="AZ9" s="2892"/>
      <c r="BA9" s="2892"/>
      <c r="EA9" s="528"/>
    </row>
    <row r="10" spans="1:131" s="779" customFormat="1" ht="12" customHeight="1">
      <c r="A10" s="2892"/>
      <c r="B10" s="2892"/>
      <c r="C10" s="2892"/>
      <c r="D10" s="2892"/>
      <c r="E10" s="2892"/>
      <c r="F10" s="2892"/>
      <c r="G10" s="2892"/>
      <c r="H10" s="2892"/>
      <c r="I10" s="2892"/>
      <c r="J10" s="2892"/>
      <c r="K10" s="2892"/>
      <c r="L10" s="2892"/>
      <c r="M10" s="2892"/>
      <c r="N10" s="2892"/>
      <c r="O10" s="2892"/>
      <c r="P10" s="2892"/>
      <c r="Q10" s="2892"/>
      <c r="R10" s="2892"/>
      <c r="S10" s="2892"/>
      <c r="T10" s="2892"/>
      <c r="U10" s="2892"/>
      <c r="V10" s="2892"/>
      <c r="W10" s="2892"/>
      <c r="X10" s="2892"/>
      <c r="Y10" s="2892"/>
      <c r="Z10" s="2892"/>
      <c r="AA10" s="2892"/>
      <c r="AB10" s="2892"/>
      <c r="AC10" s="2892"/>
      <c r="AD10" s="2892"/>
      <c r="AE10" s="2892"/>
      <c r="AF10" s="2892"/>
      <c r="AG10" s="2892"/>
      <c r="AH10" s="2892"/>
      <c r="AI10" s="2892"/>
      <c r="AJ10" s="2892"/>
      <c r="AK10" s="2892"/>
      <c r="AL10" s="2892"/>
      <c r="AM10" s="2892"/>
      <c r="AN10" s="2892"/>
      <c r="AO10" s="2892"/>
      <c r="AP10" s="2892"/>
      <c r="AQ10" s="2892"/>
      <c r="AR10" s="2892"/>
      <c r="AS10" s="2892"/>
      <c r="AT10" s="2892"/>
      <c r="AU10" s="2892"/>
      <c r="AV10" s="2892"/>
      <c r="AW10" s="2892"/>
      <c r="AX10" s="2892"/>
      <c r="AY10" s="2892"/>
      <c r="AZ10" s="2892"/>
      <c r="BA10" s="2892"/>
      <c r="EA10" s="528"/>
    </row>
    <row r="11" spans="1:131" s="779" customFormat="1" ht="12" customHeight="1">
      <c r="A11" s="2892"/>
      <c r="B11" s="2892"/>
      <c r="C11" s="2892"/>
      <c r="D11" s="2892"/>
      <c r="E11" s="2892"/>
      <c r="F11" s="2892"/>
      <c r="G11" s="2892"/>
      <c r="H11" s="2892"/>
      <c r="I11" s="2892"/>
      <c r="J11" s="2892"/>
      <c r="K11" s="2892"/>
      <c r="L11" s="2892"/>
      <c r="M11" s="2892"/>
      <c r="N11" s="2892"/>
      <c r="O11" s="2892"/>
      <c r="P11" s="2892"/>
      <c r="Q11" s="2892"/>
      <c r="R11" s="2892"/>
      <c r="S11" s="2892"/>
      <c r="T11" s="2892"/>
      <c r="U11" s="2892"/>
      <c r="V11" s="2892"/>
      <c r="W11" s="2892"/>
      <c r="X11" s="2892"/>
      <c r="Y11" s="2892"/>
      <c r="Z11" s="2892"/>
      <c r="AA11" s="2892"/>
      <c r="AB11" s="2892"/>
      <c r="AC11" s="2892"/>
      <c r="AD11" s="2892"/>
      <c r="AE11" s="2892"/>
      <c r="AF11" s="2892"/>
      <c r="AG11" s="2892"/>
      <c r="AH11" s="2892"/>
      <c r="AI11" s="2892"/>
      <c r="AJ11" s="2892"/>
      <c r="AK11" s="2892"/>
      <c r="AL11" s="2892"/>
      <c r="AM11" s="2892"/>
      <c r="AN11" s="2892"/>
      <c r="AO11" s="2892"/>
      <c r="AP11" s="2892"/>
      <c r="AQ11" s="2892"/>
      <c r="AR11" s="2892"/>
      <c r="AS11" s="2892"/>
      <c r="AT11" s="2892"/>
      <c r="AU11" s="2892"/>
      <c r="AV11" s="2892"/>
      <c r="AW11" s="2892"/>
      <c r="AX11" s="2892"/>
      <c r="AY11" s="2892"/>
      <c r="AZ11" s="2892"/>
      <c r="BA11" s="2892"/>
      <c r="EA11" s="528"/>
    </row>
    <row r="12" spans="1:131" s="779" customFormat="1" ht="12" customHeight="1">
      <c r="A12" s="2892"/>
      <c r="B12" s="2892"/>
      <c r="C12" s="2892"/>
      <c r="D12" s="2892"/>
      <c r="E12" s="2892"/>
      <c r="F12" s="2892"/>
      <c r="G12" s="2892"/>
      <c r="H12" s="2892"/>
      <c r="I12" s="2892"/>
      <c r="J12" s="2892"/>
      <c r="K12" s="2892"/>
      <c r="L12" s="2892"/>
      <c r="M12" s="2892"/>
      <c r="N12" s="2892"/>
      <c r="O12" s="2892"/>
      <c r="P12" s="2892"/>
      <c r="Q12" s="2892"/>
      <c r="R12" s="2892"/>
      <c r="S12" s="2892"/>
      <c r="T12" s="2892"/>
      <c r="U12" s="2892"/>
      <c r="V12" s="2892"/>
      <c r="W12" s="2892"/>
      <c r="X12" s="2892"/>
      <c r="Y12" s="2892"/>
      <c r="Z12" s="2892"/>
      <c r="AA12" s="2892"/>
      <c r="AB12" s="2892"/>
      <c r="AC12" s="2892"/>
      <c r="AD12" s="2892"/>
      <c r="AE12" s="2892"/>
      <c r="AF12" s="2892"/>
      <c r="AG12" s="2892"/>
      <c r="AH12" s="2892"/>
      <c r="AI12" s="2892"/>
      <c r="AJ12" s="2892"/>
      <c r="AK12" s="2892"/>
      <c r="AL12" s="2892"/>
      <c r="AM12" s="2892"/>
      <c r="AN12" s="2892"/>
      <c r="AO12" s="2892"/>
      <c r="AP12" s="2892"/>
      <c r="AQ12" s="2892"/>
      <c r="AR12" s="2892"/>
      <c r="AS12" s="2892"/>
      <c r="AT12" s="2892"/>
      <c r="AU12" s="2892"/>
      <c r="AV12" s="2892"/>
      <c r="AW12" s="2892"/>
      <c r="AX12" s="2892"/>
      <c r="AY12" s="2892"/>
      <c r="AZ12" s="2892"/>
      <c r="BA12" s="2892"/>
      <c r="EA12" s="528"/>
    </row>
    <row r="13" spans="1:131" s="693" customFormat="1" ht="12" customHeight="1">
      <c r="A13" s="2892"/>
      <c r="B13" s="2892"/>
      <c r="C13" s="2892"/>
      <c r="D13" s="2892"/>
      <c r="E13" s="2892"/>
      <c r="F13" s="2892"/>
      <c r="G13" s="2892"/>
      <c r="H13" s="2892"/>
      <c r="I13" s="2892"/>
      <c r="J13" s="2892"/>
      <c r="K13" s="2892"/>
      <c r="L13" s="2892"/>
      <c r="M13" s="2892"/>
      <c r="N13" s="2892"/>
      <c r="O13" s="2892"/>
      <c r="P13" s="2892"/>
      <c r="Q13" s="2892"/>
      <c r="R13" s="2892"/>
      <c r="S13" s="2892"/>
      <c r="T13" s="2892"/>
      <c r="U13" s="2892"/>
      <c r="V13" s="2892"/>
      <c r="W13" s="2892"/>
      <c r="X13" s="2892"/>
      <c r="Y13" s="2892"/>
      <c r="Z13" s="2892"/>
      <c r="AA13" s="2892"/>
      <c r="AB13" s="2892"/>
      <c r="AC13" s="2892"/>
      <c r="AD13" s="2892"/>
      <c r="AE13" s="2892"/>
      <c r="AF13" s="2892"/>
      <c r="AG13" s="2892"/>
      <c r="AH13" s="2892"/>
      <c r="AI13" s="2892"/>
      <c r="AJ13" s="2892"/>
      <c r="AK13" s="2892"/>
      <c r="AL13" s="2892"/>
      <c r="AM13" s="2892"/>
      <c r="AN13" s="2892"/>
      <c r="AO13" s="2892"/>
      <c r="AP13" s="2892"/>
      <c r="AQ13" s="2892"/>
      <c r="AR13" s="2892"/>
      <c r="AS13" s="2892"/>
      <c r="AT13" s="2892"/>
      <c r="AU13" s="2892"/>
      <c r="AV13" s="2892"/>
      <c r="AW13" s="2892"/>
      <c r="AX13" s="2892"/>
      <c r="AY13" s="2892"/>
      <c r="AZ13" s="2892"/>
      <c r="BA13" s="2892"/>
      <c r="EA13" s="528"/>
    </row>
    <row r="14" spans="1:131" s="693" customFormat="1" ht="12" customHeight="1">
      <c r="A14" s="2892"/>
      <c r="B14" s="2892"/>
      <c r="C14" s="2892"/>
      <c r="D14" s="2892"/>
      <c r="E14" s="2892"/>
      <c r="F14" s="2892"/>
      <c r="G14" s="2892"/>
      <c r="H14" s="2892"/>
      <c r="I14" s="2892"/>
      <c r="J14" s="2892"/>
      <c r="K14" s="2892"/>
      <c r="L14" s="2892"/>
      <c r="M14" s="2892"/>
      <c r="N14" s="2892"/>
      <c r="O14" s="2892"/>
      <c r="P14" s="2892"/>
      <c r="Q14" s="2892"/>
      <c r="R14" s="2892"/>
      <c r="S14" s="2892"/>
      <c r="T14" s="2892"/>
      <c r="U14" s="2892"/>
      <c r="V14" s="2892"/>
      <c r="W14" s="2892"/>
      <c r="X14" s="2892"/>
      <c r="Y14" s="2892"/>
      <c r="Z14" s="2892"/>
      <c r="AA14" s="2892"/>
      <c r="AB14" s="2892"/>
      <c r="AC14" s="2892"/>
      <c r="AD14" s="2892"/>
      <c r="AE14" s="2892"/>
      <c r="AF14" s="2892"/>
      <c r="AG14" s="2892"/>
      <c r="AH14" s="2892"/>
      <c r="AI14" s="2892"/>
      <c r="AJ14" s="2892"/>
      <c r="AK14" s="2892"/>
      <c r="AL14" s="2892"/>
      <c r="AM14" s="2892"/>
      <c r="AN14" s="2892"/>
      <c r="AO14" s="2892"/>
      <c r="AP14" s="2892"/>
      <c r="AQ14" s="2892"/>
      <c r="AR14" s="2892"/>
      <c r="AS14" s="2892"/>
      <c r="AT14" s="2892"/>
      <c r="AU14" s="2892"/>
      <c r="AV14" s="2892"/>
      <c r="AW14" s="2892"/>
      <c r="AX14" s="2892"/>
      <c r="AY14" s="2892"/>
      <c r="AZ14" s="2892"/>
      <c r="BA14" s="2892"/>
      <c r="EA14" s="528"/>
    </row>
    <row r="15" spans="1:131" s="693" customFormat="1" ht="12" customHeight="1">
      <c r="A15" s="2892"/>
      <c r="B15" s="2892"/>
      <c r="C15" s="2892"/>
      <c r="D15" s="2892"/>
      <c r="E15" s="2892"/>
      <c r="F15" s="2892"/>
      <c r="G15" s="2892"/>
      <c r="H15" s="2892"/>
      <c r="I15" s="2892"/>
      <c r="J15" s="2892"/>
      <c r="K15" s="2892"/>
      <c r="L15" s="2892"/>
      <c r="M15" s="2892"/>
      <c r="N15" s="2892"/>
      <c r="O15" s="2892"/>
      <c r="P15" s="2892"/>
      <c r="Q15" s="2892"/>
      <c r="R15" s="2892"/>
      <c r="S15" s="2892"/>
      <c r="T15" s="2892"/>
      <c r="U15" s="2892"/>
      <c r="V15" s="2892"/>
      <c r="W15" s="2892"/>
      <c r="X15" s="2892"/>
      <c r="Y15" s="2892"/>
      <c r="Z15" s="2892"/>
      <c r="AA15" s="2892"/>
      <c r="AB15" s="2892"/>
      <c r="AC15" s="2892"/>
      <c r="AD15" s="2892"/>
      <c r="AE15" s="2892"/>
      <c r="AF15" s="2892"/>
      <c r="AG15" s="2892"/>
      <c r="AH15" s="2892"/>
      <c r="AI15" s="2892"/>
      <c r="AJ15" s="2892"/>
      <c r="AK15" s="2892"/>
      <c r="AL15" s="2892"/>
      <c r="AM15" s="2892"/>
      <c r="AN15" s="2892"/>
      <c r="AO15" s="2892"/>
      <c r="AP15" s="2892"/>
      <c r="AQ15" s="2892"/>
      <c r="AR15" s="2892"/>
      <c r="AS15" s="2892"/>
      <c r="AT15" s="2892"/>
      <c r="AU15" s="2892"/>
      <c r="AV15" s="2892"/>
      <c r="AW15" s="2892"/>
      <c r="AX15" s="2892"/>
      <c r="AY15" s="2892"/>
      <c r="AZ15" s="2892"/>
      <c r="BA15" s="2892"/>
      <c r="EA15" s="528"/>
    </row>
    <row r="16" spans="1:131" s="693" customFormat="1" ht="12" customHeight="1">
      <c r="A16" s="2892"/>
      <c r="B16" s="2892"/>
      <c r="C16" s="2892"/>
      <c r="D16" s="2892"/>
      <c r="E16" s="2892"/>
      <c r="F16" s="2892"/>
      <c r="G16" s="2892"/>
      <c r="H16" s="2892"/>
      <c r="I16" s="2892"/>
      <c r="J16" s="2892"/>
      <c r="K16" s="2892"/>
      <c r="L16" s="2892"/>
      <c r="M16" s="2892"/>
      <c r="N16" s="2892"/>
      <c r="O16" s="2892"/>
      <c r="P16" s="2892"/>
      <c r="Q16" s="2892"/>
      <c r="R16" s="2892"/>
      <c r="S16" s="2892"/>
      <c r="T16" s="2892"/>
      <c r="U16" s="2892"/>
      <c r="V16" s="2892"/>
      <c r="W16" s="2892"/>
      <c r="X16" s="2892"/>
      <c r="Y16" s="2892"/>
      <c r="Z16" s="2892"/>
      <c r="AA16" s="2892"/>
      <c r="AB16" s="2892"/>
      <c r="AC16" s="2892"/>
      <c r="AD16" s="2892"/>
      <c r="AE16" s="2892"/>
      <c r="AF16" s="2892"/>
      <c r="AG16" s="2892"/>
      <c r="AH16" s="2892"/>
      <c r="AI16" s="2892"/>
      <c r="AJ16" s="2892"/>
      <c r="AK16" s="2892"/>
      <c r="AL16" s="2892"/>
      <c r="AM16" s="2892"/>
      <c r="AN16" s="2892"/>
      <c r="AO16" s="2892"/>
      <c r="AP16" s="2892"/>
      <c r="AQ16" s="2892"/>
      <c r="AR16" s="2892"/>
      <c r="AS16" s="2892"/>
      <c r="AT16" s="2892"/>
      <c r="AU16" s="2892"/>
      <c r="AV16" s="2892"/>
      <c r="AW16" s="2892"/>
      <c r="AX16" s="2892"/>
      <c r="AY16" s="2892"/>
      <c r="AZ16" s="2892"/>
      <c r="BA16" s="2892"/>
      <c r="EA16" s="528"/>
    </row>
    <row r="17" spans="1:145" s="693" customFormat="1" ht="12" customHeight="1">
      <c r="A17" s="2893" t="s">
        <v>5216</v>
      </c>
      <c r="B17" s="2893"/>
      <c r="C17" s="2893"/>
      <c r="D17" s="2893"/>
      <c r="E17" s="2893"/>
      <c r="F17" s="2893"/>
      <c r="G17" s="2893"/>
      <c r="H17" s="2893"/>
      <c r="I17" s="2219"/>
      <c r="J17" s="2893" t="s">
        <v>5749</v>
      </c>
      <c r="K17" s="2893"/>
      <c r="L17" s="2893"/>
      <c r="M17" s="2893"/>
      <c r="N17" s="2893"/>
      <c r="O17" s="2893"/>
      <c r="P17" s="2893"/>
      <c r="Q17" s="2893"/>
      <c r="R17" s="2893"/>
      <c r="S17" s="2893"/>
      <c r="T17" s="2893"/>
      <c r="U17" s="2893"/>
      <c r="V17" s="1936"/>
      <c r="W17" s="1936" t="s">
        <v>70</v>
      </c>
      <c r="X17" s="1936"/>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0"/>
      <c r="AZ17" s="1930"/>
      <c r="BA17" s="1930"/>
      <c r="EA17" s="528"/>
    </row>
    <row r="18" spans="1:145" s="693" customFormat="1" ht="12" customHeight="1">
      <c r="A18" s="2893"/>
      <c r="B18" s="2893"/>
      <c r="C18" s="2893"/>
      <c r="D18" s="2893"/>
      <c r="E18" s="2893"/>
      <c r="F18" s="2893"/>
      <c r="G18" s="2893"/>
      <c r="H18" s="2893"/>
      <c r="I18" s="2219"/>
      <c r="J18" s="2893"/>
      <c r="K18" s="2893"/>
      <c r="L18" s="2893"/>
      <c r="M18" s="2893"/>
      <c r="N18" s="2893"/>
      <c r="O18" s="2893"/>
      <c r="P18" s="2893"/>
      <c r="Q18" s="2893"/>
      <c r="R18" s="2893"/>
      <c r="S18" s="2893"/>
      <c r="T18" s="2893"/>
      <c r="U18" s="2893"/>
      <c r="V18" s="1936"/>
      <c r="W18" s="1936"/>
      <c r="X18" s="1936"/>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0"/>
      <c r="AT18" s="1930"/>
      <c r="AU18" s="1930"/>
      <c r="AV18" s="1930"/>
      <c r="AW18" s="1930"/>
      <c r="AX18" s="1930"/>
      <c r="AY18" s="1930"/>
      <c r="AZ18" s="1930"/>
      <c r="BA18" s="1930"/>
      <c r="EA18" s="528"/>
    </row>
    <row r="19" spans="1:145" s="693" customFormat="1" ht="12" customHeight="1">
      <c r="A19" s="2893" t="s">
        <v>5216</v>
      </c>
      <c r="B19" s="2893"/>
      <c r="C19" s="2893"/>
      <c r="D19" s="2893"/>
      <c r="E19" s="2893"/>
      <c r="F19" s="2893"/>
      <c r="G19" s="2893"/>
      <c r="H19" s="2893"/>
      <c r="I19" s="2219"/>
      <c r="J19" s="2893" t="s">
        <v>5750</v>
      </c>
      <c r="K19" s="2893"/>
      <c r="L19" s="2893"/>
      <c r="M19" s="2893"/>
      <c r="N19" s="2893"/>
      <c r="O19" s="2893"/>
      <c r="P19" s="2893"/>
      <c r="Q19" s="2893"/>
      <c r="R19" s="2893"/>
      <c r="S19" s="2893"/>
      <c r="T19" s="2893"/>
      <c r="U19" s="2893"/>
      <c r="V19" s="1936"/>
      <c r="W19" s="1936"/>
      <c r="X19" s="1936"/>
      <c r="Y19" s="1930"/>
      <c r="Z19" s="1930"/>
      <c r="AA19" s="1930"/>
      <c r="AB19" s="1930"/>
      <c r="AC19" s="1930"/>
      <c r="AD19" s="1930"/>
      <c r="AE19" s="1930"/>
      <c r="AF19" s="1930"/>
      <c r="AG19" s="1930"/>
      <c r="AH19" s="1930"/>
      <c r="AI19" s="1930"/>
      <c r="AJ19" s="1930"/>
      <c r="AK19" s="1930"/>
      <c r="AL19" s="1930"/>
      <c r="AM19" s="1930"/>
      <c r="AN19" s="1930"/>
      <c r="AO19" s="1930"/>
      <c r="AP19" s="1930"/>
      <c r="AQ19" s="1930"/>
      <c r="AR19" s="1930"/>
      <c r="AS19" s="1930"/>
      <c r="AT19" s="1930"/>
      <c r="AU19" s="1930"/>
      <c r="AV19" s="1930"/>
      <c r="AW19" s="1930"/>
      <c r="AX19" s="1930"/>
      <c r="AY19" s="1930"/>
      <c r="AZ19" s="1930"/>
      <c r="BA19" s="1930"/>
      <c r="EA19" s="528"/>
    </row>
    <row r="20" spans="1:145" s="693" customFormat="1" ht="12" customHeight="1">
      <c r="A20" s="2893"/>
      <c r="B20" s="2893"/>
      <c r="C20" s="2893"/>
      <c r="D20" s="2893"/>
      <c r="E20" s="2893"/>
      <c r="F20" s="2893"/>
      <c r="G20" s="2893"/>
      <c r="H20" s="2893"/>
      <c r="I20" s="2219"/>
      <c r="J20" s="2893"/>
      <c r="K20" s="2893"/>
      <c r="L20" s="2893"/>
      <c r="M20" s="2893"/>
      <c r="N20" s="2893"/>
      <c r="O20" s="2893"/>
      <c r="P20" s="2893"/>
      <c r="Q20" s="2893"/>
      <c r="R20" s="2893"/>
      <c r="S20" s="2893"/>
      <c r="T20" s="2893"/>
      <c r="U20" s="2893"/>
      <c r="V20" s="1936"/>
      <c r="W20" s="1936"/>
      <c r="X20" s="1936"/>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0"/>
      <c r="AT20" s="1930"/>
      <c r="AU20" s="1930"/>
      <c r="AV20" s="1930"/>
      <c r="AW20" s="1930"/>
      <c r="AX20" s="1930"/>
      <c r="AY20" s="1930"/>
      <c r="AZ20" s="1930"/>
      <c r="BA20" s="1930"/>
      <c r="EA20" s="528"/>
    </row>
    <row r="21" spans="1:145" s="693" customFormat="1" ht="12" customHeight="1">
      <c r="A21" s="2894"/>
      <c r="B21" s="2894"/>
      <c r="C21" s="2894"/>
      <c r="D21" s="2894"/>
      <c r="E21" s="2894"/>
      <c r="F21" s="2894"/>
      <c r="G21" s="2894"/>
      <c r="H21" s="2894"/>
      <c r="I21" s="2894"/>
      <c r="J21" s="2894"/>
      <c r="K21" s="2894"/>
      <c r="L21" s="2894"/>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c r="AS21" s="2894"/>
      <c r="AT21" s="2894"/>
      <c r="AU21" s="2894"/>
      <c r="AV21" s="2894"/>
      <c r="AW21" s="2894"/>
      <c r="AX21" s="2894"/>
      <c r="AY21" s="2894"/>
      <c r="AZ21" s="2894"/>
      <c r="BA21" s="2894"/>
      <c r="EA21" s="528"/>
    </row>
    <row r="22" spans="1:145" s="693" customFormat="1" ht="12" customHeight="1">
      <c r="A22" s="2894"/>
      <c r="B22" s="2894"/>
      <c r="C22" s="2894"/>
      <c r="D22" s="2894"/>
      <c r="E22" s="2894"/>
      <c r="F22" s="2894"/>
      <c r="G22" s="2894"/>
      <c r="H22" s="2894"/>
      <c r="I22" s="2894"/>
      <c r="J22" s="2894"/>
      <c r="K22" s="2894"/>
      <c r="L22" s="2894"/>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c r="AS22" s="2894"/>
      <c r="AT22" s="2894"/>
      <c r="AU22" s="2894"/>
      <c r="AV22" s="2894"/>
      <c r="AW22" s="2894"/>
      <c r="AX22" s="2894"/>
      <c r="AY22" s="2894"/>
      <c r="AZ22" s="2894"/>
      <c r="BA22" s="2894"/>
      <c r="EA22" s="528"/>
    </row>
    <row r="23" spans="1:145" s="693" customFormat="1" ht="12" customHeight="1">
      <c r="A23" s="2894"/>
      <c r="B23" s="2894"/>
      <c r="C23" s="2894"/>
      <c r="D23" s="2894"/>
      <c r="E23" s="2894"/>
      <c r="F23" s="2894"/>
      <c r="G23" s="2894"/>
      <c r="H23" s="2894"/>
      <c r="I23" s="2894"/>
      <c r="J23" s="2894"/>
      <c r="K23" s="2894"/>
      <c r="L23" s="2894"/>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c r="AS23" s="2894"/>
      <c r="AT23" s="2894"/>
      <c r="AU23" s="2894"/>
      <c r="AV23" s="2894"/>
      <c r="AW23" s="2894"/>
      <c r="AX23" s="2894"/>
      <c r="AY23" s="2894"/>
      <c r="AZ23" s="2894"/>
      <c r="BA23" s="2894"/>
      <c r="EA23" s="528"/>
    </row>
    <row r="24" spans="1:145" s="693" customFormat="1" ht="12" customHeight="1" thickBot="1">
      <c r="A24" s="2894"/>
      <c r="B24" s="2894"/>
      <c r="C24" s="2894"/>
      <c r="D24" s="2894"/>
      <c r="E24" s="2894"/>
      <c r="F24" s="2894"/>
      <c r="G24" s="2894"/>
      <c r="H24" s="2894"/>
      <c r="I24" s="2894"/>
      <c r="J24" s="2894"/>
      <c r="K24" s="2894"/>
      <c r="L24" s="2894"/>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c r="AS24" s="2894"/>
      <c r="AT24" s="2894"/>
      <c r="AU24" s="2894"/>
      <c r="AV24" s="2894"/>
      <c r="AW24" s="2894"/>
      <c r="AX24" s="2894"/>
      <c r="AY24" s="2894"/>
      <c r="AZ24" s="2894"/>
      <c r="BA24" s="2894"/>
      <c r="EA24" s="528"/>
    </row>
    <row r="25" spans="1:145" s="693" customFormat="1" ht="12" customHeight="1">
      <c r="A25" s="2894"/>
      <c r="B25" s="2894"/>
      <c r="C25" s="2894"/>
      <c r="D25" s="2894"/>
      <c r="E25" s="2894"/>
      <c r="F25" s="2894"/>
      <c r="G25" s="2894"/>
      <c r="H25" s="2894"/>
      <c r="I25" s="2894"/>
      <c r="J25" s="2894"/>
      <c r="K25" s="2894"/>
      <c r="L25" s="2894"/>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900"/>
      <c r="AI25" s="1955" t="s">
        <v>5222</v>
      </c>
      <c r="AJ25" s="2897"/>
      <c r="AK25" s="2903"/>
      <c r="AL25" s="1978" t="s">
        <v>5214</v>
      </c>
      <c r="AM25" s="2897"/>
      <c r="AN25" s="2897"/>
      <c r="AO25" s="2897"/>
      <c r="AP25" s="2895">
        <f>'①入会申込書（全日・保証）'!AP25</f>
        <v>0</v>
      </c>
      <c r="AQ25" s="2895"/>
      <c r="AR25" s="2897" t="s">
        <v>61</v>
      </c>
      <c r="AS25" s="2897"/>
      <c r="AT25" s="2895">
        <f>'①入会申込書（全日・保証）'!AT25</f>
        <v>0</v>
      </c>
      <c r="AU25" s="2895"/>
      <c r="AV25" s="2897" t="s">
        <v>64</v>
      </c>
      <c r="AW25" s="2897"/>
      <c r="AX25" s="2895">
        <f>'①入会申込書（全日・保証）'!AX25</f>
        <v>0</v>
      </c>
      <c r="AY25" s="2895"/>
      <c r="AZ25" s="2897" t="s">
        <v>62</v>
      </c>
      <c r="BA25" s="2899"/>
      <c r="EA25" s="528"/>
    </row>
    <row r="26" spans="1:145" s="693" customFormat="1" ht="12" customHeight="1" thickBot="1">
      <c r="A26" s="2901"/>
      <c r="B26" s="2901"/>
      <c r="C26" s="2901"/>
      <c r="D26" s="2901"/>
      <c r="E26" s="2901"/>
      <c r="F26" s="2901"/>
      <c r="G26" s="2901"/>
      <c r="H26" s="2901"/>
      <c r="I26" s="2901"/>
      <c r="J26" s="2901"/>
      <c r="K26" s="2901"/>
      <c r="L26" s="2901"/>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2"/>
      <c r="AI26" s="1957"/>
      <c r="AJ26" s="2898"/>
      <c r="AK26" s="1977"/>
      <c r="AL26" s="1979"/>
      <c r="AM26" s="2898"/>
      <c r="AN26" s="2898"/>
      <c r="AO26" s="2898"/>
      <c r="AP26" s="2896"/>
      <c r="AQ26" s="2896"/>
      <c r="AR26" s="2898"/>
      <c r="AS26" s="2898"/>
      <c r="AT26" s="2896"/>
      <c r="AU26" s="2896"/>
      <c r="AV26" s="2898"/>
      <c r="AW26" s="2898"/>
      <c r="AX26" s="2896"/>
      <c r="AY26" s="2896"/>
      <c r="AZ26" s="2898"/>
      <c r="BA26" s="1954"/>
      <c r="EA26" s="528"/>
    </row>
    <row r="27" spans="1:145" s="693" customFormat="1" ht="12" customHeight="1">
      <c r="A27" s="1955" t="s">
        <v>5751</v>
      </c>
      <c r="B27" s="2897"/>
      <c r="C27" s="2897"/>
      <c r="D27" s="2897"/>
      <c r="E27" s="2904"/>
      <c r="F27" s="2904"/>
      <c r="G27" s="2905"/>
      <c r="H27" s="2905"/>
      <c r="I27" s="2905"/>
      <c r="J27" s="2905"/>
      <c r="K27" s="2905"/>
      <c r="L27" s="2906"/>
      <c r="M27" s="2912" t="str">
        <f>'①入会申込書（全日・保証）'!M27:AG28</f>
        <v>大阪府知事</v>
      </c>
      <c r="N27" s="2895"/>
      <c r="O27" s="2895"/>
      <c r="P27" s="2895"/>
      <c r="Q27" s="2895"/>
      <c r="R27" s="2895"/>
      <c r="S27" s="2895"/>
      <c r="T27" s="2895"/>
      <c r="U27" s="2895"/>
      <c r="V27" s="2895"/>
      <c r="W27" s="2895"/>
      <c r="X27" s="2895"/>
      <c r="Y27" s="2895"/>
      <c r="Z27" s="2895"/>
      <c r="AA27" s="2895"/>
      <c r="AB27" s="2895"/>
      <c r="AC27" s="2895"/>
      <c r="AD27" s="2895"/>
      <c r="AE27" s="2895"/>
      <c r="AF27" s="2895"/>
      <c r="AG27" s="2913"/>
      <c r="AH27" s="2919"/>
      <c r="AI27" s="2920" t="str">
        <f>'①入会申込書（全日・保証）'!AI27</f>
        <v>( 1 )</v>
      </c>
      <c r="AJ27" s="2915"/>
      <c r="AK27" s="2915"/>
      <c r="AL27" s="2915"/>
      <c r="AM27" s="2059"/>
      <c r="AN27" s="1930" t="s">
        <v>75</v>
      </c>
      <c r="AO27" s="2894"/>
      <c r="AP27" s="2984">
        <f>'①入会申込書（全日・保証）'!AP27</f>
        <v>0</v>
      </c>
      <c r="AQ27" s="2985"/>
      <c r="AR27" s="2985"/>
      <c r="AS27" s="2985"/>
      <c r="AT27" s="2985"/>
      <c r="AU27" s="2985"/>
      <c r="AV27" s="2985"/>
      <c r="AW27" s="2985"/>
      <c r="AX27" s="2985"/>
      <c r="AY27" s="2985"/>
      <c r="AZ27" s="1930" t="s">
        <v>7</v>
      </c>
      <c r="BA27" s="1985"/>
      <c r="EA27" s="530" t="s">
        <v>2</v>
      </c>
      <c r="EO27" s="530" t="s">
        <v>5223</v>
      </c>
    </row>
    <row r="28" spans="1:145" s="693" customFormat="1" ht="12" customHeight="1">
      <c r="A28" s="1956"/>
      <c r="B28" s="1930"/>
      <c r="C28" s="1930"/>
      <c r="D28" s="1930"/>
      <c r="E28" s="2894"/>
      <c r="F28" s="2894"/>
      <c r="G28" s="2907"/>
      <c r="H28" s="2907"/>
      <c r="I28" s="2907"/>
      <c r="J28" s="2907"/>
      <c r="K28" s="2907"/>
      <c r="L28" s="2908"/>
      <c r="M28" s="2914"/>
      <c r="N28" s="2915"/>
      <c r="O28" s="2915"/>
      <c r="P28" s="2915"/>
      <c r="Q28" s="2915"/>
      <c r="R28" s="2915"/>
      <c r="S28" s="2915"/>
      <c r="T28" s="2915"/>
      <c r="U28" s="2915"/>
      <c r="V28" s="2915"/>
      <c r="W28" s="2915"/>
      <c r="X28" s="2915"/>
      <c r="Y28" s="2915"/>
      <c r="Z28" s="2915"/>
      <c r="AA28" s="2915"/>
      <c r="AB28" s="2915"/>
      <c r="AC28" s="2915"/>
      <c r="AD28" s="2915"/>
      <c r="AE28" s="2915"/>
      <c r="AF28" s="2915"/>
      <c r="AG28" s="2916"/>
      <c r="AH28" s="2059"/>
      <c r="AI28" s="2915"/>
      <c r="AJ28" s="2915"/>
      <c r="AK28" s="2915"/>
      <c r="AL28" s="2915"/>
      <c r="AM28" s="2059"/>
      <c r="AN28" s="2894"/>
      <c r="AO28" s="2894"/>
      <c r="AP28" s="2915"/>
      <c r="AQ28" s="2915"/>
      <c r="AR28" s="2915"/>
      <c r="AS28" s="2915"/>
      <c r="AT28" s="2915"/>
      <c r="AU28" s="2915"/>
      <c r="AV28" s="2915"/>
      <c r="AW28" s="2915"/>
      <c r="AX28" s="2915"/>
      <c r="AY28" s="2915"/>
      <c r="AZ28" s="1930"/>
      <c r="BA28" s="1985"/>
      <c r="EA28" s="529" t="s">
        <v>5228</v>
      </c>
      <c r="EO28" s="530" t="s">
        <v>2</v>
      </c>
    </row>
    <row r="29" spans="1:145" s="693" customFormat="1" ht="12" customHeight="1">
      <c r="A29" s="1957"/>
      <c r="B29" s="2898"/>
      <c r="C29" s="2898"/>
      <c r="D29" s="2898"/>
      <c r="E29" s="2909"/>
      <c r="F29" s="2909"/>
      <c r="G29" s="2910"/>
      <c r="H29" s="2910"/>
      <c r="I29" s="2910"/>
      <c r="J29" s="2910"/>
      <c r="K29" s="2910"/>
      <c r="L29" s="2911"/>
      <c r="M29" s="2917"/>
      <c r="N29" s="2896"/>
      <c r="O29" s="2896"/>
      <c r="P29" s="2896"/>
      <c r="Q29" s="2896"/>
      <c r="R29" s="2896"/>
      <c r="S29" s="2896"/>
      <c r="T29" s="2896"/>
      <c r="U29" s="2896"/>
      <c r="V29" s="2896"/>
      <c r="W29" s="2896"/>
      <c r="X29" s="2896"/>
      <c r="Y29" s="2896"/>
      <c r="Z29" s="2896"/>
      <c r="AA29" s="2896"/>
      <c r="AB29" s="2896"/>
      <c r="AC29" s="2896"/>
      <c r="AD29" s="2896"/>
      <c r="AE29" s="2896"/>
      <c r="AF29" s="2896"/>
      <c r="AG29" s="2918"/>
      <c r="AH29" s="2059"/>
      <c r="AI29" s="2896"/>
      <c r="AJ29" s="2896"/>
      <c r="AK29" s="2896"/>
      <c r="AL29" s="2896"/>
      <c r="AM29" s="2059"/>
      <c r="AN29" s="2894"/>
      <c r="AO29" s="2894"/>
      <c r="AP29" s="2896"/>
      <c r="AQ29" s="2896"/>
      <c r="AR29" s="2896"/>
      <c r="AS29" s="2896"/>
      <c r="AT29" s="2896"/>
      <c r="AU29" s="2896"/>
      <c r="AV29" s="2896"/>
      <c r="AW29" s="2896"/>
      <c r="AX29" s="2896"/>
      <c r="AY29" s="2896"/>
      <c r="AZ29" s="1930"/>
      <c r="BA29" s="1985"/>
      <c r="EA29" s="529" t="s">
        <v>5227</v>
      </c>
      <c r="EO29" s="529" t="s">
        <v>5228</v>
      </c>
    </row>
    <row r="30" spans="1:145" s="693" customFormat="1" ht="12" customHeight="1">
      <c r="A30" s="2091" t="s">
        <v>140</v>
      </c>
      <c r="B30" s="2921"/>
      <c r="C30" s="2921"/>
      <c r="D30" s="2921"/>
      <c r="E30" s="2922"/>
      <c r="F30" s="2922"/>
      <c r="G30" s="2922"/>
      <c r="H30" s="2922"/>
      <c r="I30" s="2922"/>
      <c r="J30" s="2922"/>
      <c r="K30" s="2922"/>
      <c r="L30" s="2923"/>
      <c r="M30" s="2926">
        <f>'①入会申込書（全日・保証）'!M35</f>
        <v>0</v>
      </c>
      <c r="N30" s="2927"/>
      <c r="O30" s="2927"/>
      <c r="P30" s="2927"/>
      <c r="Q30" s="2927"/>
      <c r="R30" s="2927"/>
      <c r="S30" s="2927"/>
      <c r="T30" s="2927"/>
      <c r="U30" s="2927"/>
      <c r="V30" s="2927"/>
      <c r="W30" s="2927"/>
      <c r="X30" s="2927"/>
      <c r="Y30" s="2927"/>
      <c r="Z30" s="2927"/>
      <c r="AA30" s="2927"/>
      <c r="AB30" s="2927"/>
      <c r="AC30" s="2927"/>
      <c r="AD30" s="2927"/>
      <c r="AE30" s="2927"/>
      <c r="AF30" s="2927"/>
      <c r="AG30" s="2927"/>
      <c r="AH30" s="2927"/>
      <c r="AI30" s="2927"/>
      <c r="AJ30" s="2927"/>
      <c r="AK30" s="2927"/>
      <c r="AL30" s="2927"/>
      <c r="AM30" s="2927"/>
      <c r="AN30" s="2927"/>
      <c r="AO30" s="2927"/>
      <c r="AP30" s="2927"/>
      <c r="AQ30" s="2927"/>
      <c r="AR30" s="2927"/>
      <c r="AS30" s="2927"/>
      <c r="AT30" s="2927"/>
      <c r="AU30" s="2927"/>
      <c r="AV30" s="2927"/>
      <c r="AW30" s="2927"/>
      <c r="AX30" s="2927"/>
      <c r="AY30" s="2927"/>
      <c r="AZ30" s="2927"/>
      <c r="BA30" s="2928"/>
      <c r="EA30" s="529" t="s">
        <v>5231</v>
      </c>
      <c r="EO30" s="529" t="s">
        <v>5227</v>
      </c>
    </row>
    <row r="31" spans="1:145" s="693" customFormat="1" ht="12" customHeight="1">
      <c r="A31" s="1956"/>
      <c r="B31" s="1930"/>
      <c r="C31" s="1930"/>
      <c r="D31" s="1930"/>
      <c r="E31" s="2894"/>
      <c r="F31" s="2894"/>
      <c r="G31" s="2894"/>
      <c r="H31" s="2894"/>
      <c r="I31" s="2894"/>
      <c r="J31" s="2894"/>
      <c r="K31" s="2894"/>
      <c r="L31" s="2924"/>
      <c r="M31" s="2929"/>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2931"/>
      <c r="EA31" s="529" t="s">
        <v>5233</v>
      </c>
      <c r="EO31" s="529" t="s">
        <v>5231</v>
      </c>
    </row>
    <row r="32" spans="1:145" s="693" customFormat="1" ht="12" customHeight="1">
      <c r="A32" s="1957"/>
      <c r="B32" s="2898"/>
      <c r="C32" s="2898"/>
      <c r="D32" s="2898"/>
      <c r="E32" s="2909"/>
      <c r="F32" s="2909"/>
      <c r="G32" s="2909"/>
      <c r="H32" s="2909"/>
      <c r="I32" s="2909"/>
      <c r="J32" s="2909"/>
      <c r="K32" s="2909"/>
      <c r="L32" s="2925"/>
      <c r="M32" s="2932"/>
      <c r="N32" s="2933"/>
      <c r="O32" s="2933"/>
      <c r="P32" s="2933"/>
      <c r="Q32" s="2933"/>
      <c r="R32" s="2933"/>
      <c r="S32" s="2933"/>
      <c r="T32" s="2933"/>
      <c r="U32" s="2933"/>
      <c r="V32" s="2933"/>
      <c r="W32" s="2933"/>
      <c r="X32" s="2933"/>
      <c r="Y32" s="2933"/>
      <c r="Z32" s="2933"/>
      <c r="AA32" s="2933"/>
      <c r="AB32" s="2933"/>
      <c r="AC32" s="2933"/>
      <c r="AD32" s="2933"/>
      <c r="AE32" s="2933"/>
      <c r="AF32" s="2933"/>
      <c r="AG32" s="2933"/>
      <c r="AH32" s="2933"/>
      <c r="AI32" s="2933"/>
      <c r="AJ32" s="2933"/>
      <c r="AK32" s="2933"/>
      <c r="AL32" s="2933"/>
      <c r="AM32" s="2933"/>
      <c r="AN32" s="2933"/>
      <c r="AO32" s="2933"/>
      <c r="AP32" s="2933"/>
      <c r="AQ32" s="2933"/>
      <c r="AR32" s="2933"/>
      <c r="AS32" s="2933"/>
      <c r="AT32" s="2933"/>
      <c r="AU32" s="2933"/>
      <c r="AV32" s="2933"/>
      <c r="AW32" s="2933"/>
      <c r="AX32" s="2933"/>
      <c r="AY32" s="2933"/>
      <c r="AZ32" s="2933"/>
      <c r="BA32" s="2934"/>
      <c r="EA32" s="529" t="s">
        <v>5234</v>
      </c>
      <c r="EO32" s="529" t="s">
        <v>5233</v>
      </c>
    </row>
    <row r="33" spans="1:145" s="693" customFormat="1" ht="12" customHeight="1">
      <c r="A33" s="2091" t="s">
        <v>115</v>
      </c>
      <c r="B33" s="2921"/>
      <c r="C33" s="2921"/>
      <c r="D33" s="2921"/>
      <c r="E33" s="2922"/>
      <c r="F33" s="2922"/>
      <c r="G33" s="2092" t="s">
        <v>59</v>
      </c>
      <c r="H33" s="2936"/>
      <c r="I33" s="2936"/>
      <c r="J33" s="2936"/>
      <c r="K33" s="2936"/>
      <c r="L33" s="2937"/>
      <c r="M33" s="2941"/>
      <c r="N33" s="2941"/>
      <c r="O33" s="2941"/>
      <c r="P33" s="2941"/>
      <c r="Q33" s="2941"/>
      <c r="R33" s="2941"/>
      <c r="S33" s="2941"/>
      <c r="T33" s="2941"/>
      <c r="U33" s="2941"/>
      <c r="V33" s="2941"/>
      <c r="W33" s="2941"/>
      <c r="X33" s="2941"/>
      <c r="Y33" s="2941"/>
      <c r="Z33" s="2941"/>
      <c r="AA33" s="2941"/>
      <c r="AB33" s="2941"/>
      <c r="AC33" s="2942"/>
      <c r="AD33" s="2104" t="s">
        <v>8</v>
      </c>
      <c r="AE33" s="2944"/>
      <c r="AF33" s="2947"/>
      <c r="AG33" s="2948"/>
      <c r="AH33" s="2948"/>
      <c r="AI33" s="2948"/>
      <c r="AJ33" s="2953"/>
      <c r="AK33" s="2954"/>
      <c r="AL33" s="2954"/>
      <c r="AM33" s="2954"/>
      <c r="AN33" s="2921" t="s">
        <v>61</v>
      </c>
      <c r="AO33" s="2921"/>
      <c r="AP33" s="2953"/>
      <c r="AQ33" s="2954"/>
      <c r="AR33" s="2921" t="s">
        <v>64</v>
      </c>
      <c r="AS33" s="2922"/>
      <c r="AT33" s="2953"/>
      <c r="AU33" s="2954"/>
      <c r="AV33" s="2921" t="s">
        <v>62</v>
      </c>
      <c r="AW33" s="2118"/>
      <c r="AX33" s="2978" t="s">
        <v>5258</v>
      </c>
      <c r="AY33" s="2956"/>
      <c r="AZ33" s="2957"/>
      <c r="BA33" s="2958"/>
      <c r="EA33" s="529" t="s">
        <v>5235</v>
      </c>
      <c r="EO33" s="529" t="s">
        <v>5234</v>
      </c>
    </row>
    <row r="34" spans="1:145" s="693" customFormat="1" ht="12" customHeight="1">
      <c r="A34" s="1956"/>
      <c r="B34" s="1930"/>
      <c r="C34" s="1930"/>
      <c r="D34" s="1930"/>
      <c r="E34" s="2894"/>
      <c r="F34" s="2894"/>
      <c r="G34" s="2938"/>
      <c r="H34" s="2939"/>
      <c r="I34" s="2939"/>
      <c r="J34" s="2939"/>
      <c r="K34" s="2939"/>
      <c r="L34" s="2940"/>
      <c r="M34" s="2050"/>
      <c r="N34" s="2050"/>
      <c r="O34" s="2050"/>
      <c r="P34" s="2050"/>
      <c r="Q34" s="2050"/>
      <c r="R34" s="2050"/>
      <c r="S34" s="2050"/>
      <c r="T34" s="2050"/>
      <c r="U34" s="2050"/>
      <c r="V34" s="2050"/>
      <c r="W34" s="2050"/>
      <c r="X34" s="2050"/>
      <c r="Y34" s="2050"/>
      <c r="Z34" s="2050"/>
      <c r="AA34" s="2050"/>
      <c r="AB34" s="2050"/>
      <c r="AC34" s="2943"/>
      <c r="AD34" s="2945"/>
      <c r="AE34" s="2946"/>
      <c r="AF34" s="2949"/>
      <c r="AG34" s="2950"/>
      <c r="AH34" s="2950"/>
      <c r="AI34" s="2950"/>
      <c r="AJ34" s="2955"/>
      <c r="AK34" s="2955"/>
      <c r="AL34" s="2955"/>
      <c r="AM34" s="2955"/>
      <c r="AN34" s="1930"/>
      <c r="AO34" s="1930"/>
      <c r="AP34" s="2955"/>
      <c r="AQ34" s="2955"/>
      <c r="AR34" s="2894"/>
      <c r="AS34" s="2894"/>
      <c r="AT34" s="2955"/>
      <c r="AU34" s="2955"/>
      <c r="AV34" s="1930"/>
      <c r="AW34" s="2000"/>
      <c r="AX34" s="2979"/>
      <c r="AY34" s="2959"/>
      <c r="AZ34" s="2960"/>
      <c r="BA34" s="2961"/>
      <c r="EA34" s="529" t="s">
        <v>5237</v>
      </c>
      <c r="EO34" s="529" t="s">
        <v>5235</v>
      </c>
    </row>
    <row r="35" spans="1:145" s="693" customFormat="1" ht="12" customHeight="1">
      <c r="A35" s="1956"/>
      <c r="B35" s="1930"/>
      <c r="C35" s="1930"/>
      <c r="D35" s="1930"/>
      <c r="E35" s="2894"/>
      <c r="F35" s="2894"/>
      <c r="G35" s="2004" t="s">
        <v>5264</v>
      </c>
      <c r="H35" s="2965"/>
      <c r="I35" s="2965"/>
      <c r="J35" s="2965"/>
      <c r="K35" s="2965"/>
      <c r="L35" s="2966"/>
      <c r="M35" s="2029"/>
      <c r="N35" s="2968"/>
      <c r="O35" s="2968"/>
      <c r="P35" s="2968"/>
      <c r="Q35" s="2968"/>
      <c r="R35" s="2968"/>
      <c r="S35" s="2968"/>
      <c r="T35" s="2968"/>
      <c r="U35" s="2968"/>
      <c r="V35" s="2968"/>
      <c r="W35" s="2968"/>
      <c r="X35" s="2968"/>
      <c r="Y35" s="2968"/>
      <c r="Z35" s="2968"/>
      <c r="AA35" s="2968"/>
      <c r="AB35" s="2968"/>
      <c r="AC35" s="2969"/>
      <c r="AD35" s="2945"/>
      <c r="AE35" s="2946"/>
      <c r="AF35" s="2951"/>
      <c r="AG35" s="2952"/>
      <c r="AH35" s="2952"/>
      <c r="AI35" s="2952"/>
      <c r="AJ35" s="2955"/>
      <c r="AK35" s="2955"/>
      <c r="AL35" s="2955"/>
      <c r="AM35" s="2955"/>
      <c r="AN35" s="1930"/>
      <c r="AO35" s="1930"/>
      <c r="AP35" s="2955"/>
      <c r="AQ35" s="2955"/>
      <c r="AR35" s="2894"/>
      <c r="AS35" s="2894"/>
      <c r="AT35" s="2955"/>
      <c r="AU35" s="2955"/>
      <c r="AV35" s="1931"/>
      <c r="AW35" s="2119"/>
      <c r="AX35" s="2979"/>
      <c r="AY35" s="2959"/>
      <c r="AZ35" s="2960"/>
      <c r="BA35" s="2961"/>
      <c r="EA35" s="529" t="s">
        <v>5239</v>
      </c>
      <c r="EO35" s="529" t="s">
        <v>5237</v>
      </c>
    </row>
    <row r="36" spans="1:145" s="693" customFormat="1" ht="12" customHeight="1">
      <c r="A36" s="1956"/>
      <c r="B36" s="1930"/>
      <c r="C36" s="1930"/>
      <c r="D36" s="1930"/>
      <c r="E36" s="2894"/>
      <c r="F36" s="2894"/>
      <c r="G36" s="2967"/>
      <c r="H36" s="2907"/>
      <c r="I36" s="2907"/>
      <c r="J36" s="2907"/>
      <c r="K36" s="2907"/>
      <c r="L36" s="2908"/>
      <c r="M36" s="2970"/>
      <c r="N36" s="2047"/>
      <c r="O36" s="2047"/>
      <c r="P36" s="2047"/>
      <c r="Q36" s="2047"/>
      <c r="R36" s="2047"/>
      <c r="S36" s="2047"/>
      <c r="T36" s="2047"/>
      <c r="U36" s="2047"/>
      <c r="V36" s="2047"/>
      <c r="W36" s="2047"/>
      <c r="X36" s="2047"/>
      <c r="Y36" s="2047"/>
      <c r="Z36" s="2047"/>
      <c r="AA36" s="2047"/>
      <c r="AB36" s="2047"/>
      <c r="AC36" s="2971"/>
      <c r="AD36" s="2004" t="s">
        <v>87</v>
      </c>
      <c r="AE36" s="1929"/>
      <c r="AF36" s="1999"/>
      <c r="AG36" s="2972"/>
      <c r="AH36" s="2973"/>
      <c r="AI36" s="2973"/>
      <c r="AJ36" s="2973"/>
      <c r="AK36" s="2973"/>
      <c r="AL36" s="2974" t="s">
        <v>5225</v>
      </c>
      <c r="AM36" s="2977"/>
      <c r="AN36" s="2973"/>
      <c r="AO36" s="2973"/>
      <c r="AP36" s="2973"/>
      <c r="AQ36" s="2973"/>
      <c r="AR36" s="2974" t="s">
        <v>5226</v>
      </c>
      <c r="AS36" s="2977"/>
      <c r="AT36" s="2973"/>
      <c r="AU36" s="2973"/>
      <c r="AV36" s="2973"/>
      <c r="AW36" s="2981"/>
      <c r="AX36" s="2979"/>
      <c r="AY36" s="2959"/>
      <c r="AZ36" s="2960"/>
      <c r="BA36" s="2961"/>
      <c r="EA36" s="529" t="s">
        <v>5240</v>
      </c>
      <c r="EO36" s="529" t="s">
        <v>5239</v>
      </c>
    </row>
    <row r="37" spans="1:145" s="693" customFormat="1" ht="12" customHeight="1">
      <c r="A37" s="1956"/>
      <c r="B37" s="1930"/>
      <c r="C37" s="1930"/>
      <c r="D37" s="1930"/>
      <c r="E37" s="2894"/>
      <c r="F37" s="2894"/>
      <c r="G37" s="2967"/>
      <c r="H37" s="2907"/>
      <c r="I37" s="2907"/>
      <c r="J37" s="2907"/>
      <c r="K37" s="2907"/>
      <c r="L37" s="2908"/>
      <c r="M37" s="2970"/>
      <c r="N37" s="2047"/>
      <c r="O37" s="2047"/>
      <c r="P37" s="2047"/>
      <c r="Q37" s="2047"/>
      <c r="R37" s="2047"/>
      <c r="S37" s="2047"/>
      <c r="T37" s="2047"/>
      <c r="U37" s="2047"/>
      <c r="V37" s="2047"/>
      <c r="W37" s="2047"/>
      <c r="X37" s="2047"/>
      <c r="Y37" s="2047"/>
      <c r="Z37" s="2047"/>
      <c r="AA37" s="2047"/>
      <c r="AB37" s="2047"/>
      <c r="AC37" s="2971"/>
      <c r="AD37" s="2006"/>
      <c r="AE37" s="1930"/>
      <c r="AF37" s="2000"/>
      <c r="AG37" s="2959"/>
      <c r="AH37" s="2960"/>
      <c r="AI37" s="2960"/>
      <c r="AJ37" s="2960"/>
      <c r="AK37" s="2960"/>
      <c r="AL37" s="2975"/>
      <c r="AM37" s="2960"/>
      <c r="AN37" s="2960"/>
      <c r="AO37" s="2960"/>
      <c r="AP37" s="2960"/>
      <c r="AQ37" s="2960"/>
      <c r="AR37" s="2975"/>
      <c r="AS37" s="2960"/>
      <c r="AT37" s="2960"/>
      <c r="AU37" s="2960"/>
      <c r="AV37" s="2960"/>
      <c r="AW37" s="2982"/>
      <c r="AX37" s="2979"/>
      <c r="AY37" s="2959"/>
      <c r="AZ37" s="2960"/>
      <c r="BA37" s="2961"/>
      <c r="EA37" s="529" t="s">
        <v>5241</v>
      </c>
      <c r="EO37" s="529" t="s">
        <v>5240</v>
      </c>
    </row>
    <row r="38" spans="1:145" s="693" customFormat="1" ht="12" customHeight="1">
      <c r="A38" s="1956"/>
      <c r="B38" s="1930"/>
      <c r="C38" s="1930"/>
      <c r="D38" s="1930"/>
      <c r="E38" s="2894"/>
      <c r="F38" s="2894"/>
      <c r="G38" s="2938"/>
      <c r="H38" s="2939"/>
      <c r="I38" s="2939"/>
      <c r="J38" s="2939"/>
      <c r="K38" s="2939"/>
      <c r="L38" s="2940"/>
      <c r="M38" s="2049"/>
      <c r="N38" s="2050"/>
      <c r="O38" s="2050"/>
      <c r="P38" s="2050"/>
      <c r="Q38" s="2050"/>
      <c r="R38" s="2050"/>
      <c r="S38" s="2050"/>
      <c r="T38" s="2050"/>
      <c r="U38" s="2050"/>
      <c r="V38" s="2050"/>
      <c r="W38" s="2050"/>
      <c r="X38" s="2050"/>
      <c r="Y38" s="2050"/>
      <c r="Z38" s="2050"/>
      <c r="AA38" s="2050"/>
      <c r="AB38" s="2050"/>
      <c r="AC38" s="2943"/>
      <c r="AD38" s="2005"/>
      <c r="AE38" s="1931"/>
      <c r="AF38" s="2119"/>
      <c r="AG38" s="2962"/>
      <c r="AH38" s="2963"/>
      <c r="AI38" s="2963"/>
      <c r="AJ38" s="2963"/>
      <c r="AK38" s="2963"/>
      <c r="AL38" s="2976"/>
      <c r="AM38" s="2963"/>
      <c r="AN38" s="2963"/>
      <c r="AO38" s="2963"/>
      <c r="AP38" s="2963"/>
      <c r="AQ38" s="2963"/>
      <c r="AR38" s="2976"/>
      <c r="AS38" s="2963"/>
      <c r="AT38" s="2963"/>
      <c r="AU38" s="2963"/>
      <c r="AV38" s="2963"/>
      <c r="AW38" s="2983"/>
      <c r="AX38" s="2980"/>
      <c r="AY38" s="2962"/>
      <c r="AZ38" s="2963"/>
      <c r="BA38" s="2964"/>
      <c r="EA38" s="529" t="s">
        <v>5242</v>
      </c>
      <c r="EO38" s="529" t="s">
        <v>5241</v>
      </c>
    </row>
    <row r="39" spans="1:145" s="693" customFormat="1" ht="12" customHeight="1">
      <c r="A39" s="1956"/>
      <c r="B39" s="1930"/>
      <c r="C39" s="1930"/>
      <c r="D39" s="1930"/>
      <c r="E39" s="2894"/>
      <c r="F39" s="2894"/>
      <c r="G39" s="3004" t="s">
        <v>5269</v>
      </c>
      <c r="H39" s="1905"/>
      <c r="I39" s="1905"/>
      <c r="J39" s="1905"/>
      <c r="K39" s="1905"/>
      <c r="L39" s="3005"/>
      <c r="M39" s="3015">
        <f>★入力画面!L61</f>
        <v>0</v>
      </c>
      <c r="N39" s="3016"/>
      <c r="O39" s="3016"/>
      <c r="P39" s="3016"/>
      <c r="Q39" s="3016"/>
      <c r="R39" s="3016"/>
      <c r="S39" s="3016"/>
      <c r="T39" s="3016"/>
      <c r="U39" s="3016"/>
      <c r="V39" s="3016"/>
      <c r="W39" s="3016"/>
      <c r="X39" s="3016"/>
      <c r="Y39" s="3016"/>
      <c r="Z39" s="3016"/>
      <c r="AA39" s="3016"/>
      <c r="AB39" s="3016"/>
      <c r="AC39" s="3016"/>
      <c r="AD39" s="3016"/>
      <c r="AE39" s="3016"/>
      <c r="AF39" s="3016"/>
      <c r="AG39" s="3016"/>
      <c r="AH39" s="3016"/>
      <c r="AI39" s="3016"/>
      <c r="AJ39" s="3009"/>
      <c r="AK39" s="3009"/>
      <c r="AL39" s="3010" t="s">
        <v>139</v>
      </c>
      <c r="AM39" s="3010"/>
      <c r="AN39" s="3010"/>
      <c r="AO39" s="3010"/>
      <c r="AP39" s="3012" t="s">
        <v>5270</v>
      </c>
      <c r="AQ39" s="3013"/>
      <c r="AR39" s="3013"/>
      <c r="AS39" s="3013"/>
      <c r="AT39" s="3013"/>
      <c r="AU39" s="3013"/>
      <c r="AV39" s="3013"/>
      <c r="AW39" s="3013"/>
      <c r="AX39" s="3013"/>
      <c r="AY39" s="3013"/>
      <c r="AZ39" s="3013"/>
      <c r="BA39" s="3002" t="s">
        <v>5271</v>
      </c>
      <c r="EA39" s="529" t="s">
        <v>5245</v>
      </c>
      <c r="EO39" s="529" t="s">
        <v>5242</v>
      </c>
    </row>
    <row r="40" spans="1:145" s="693" customFormat="1" ht="12" customHeight="1">
      <c r="A40" s="1956"/>
      <c r="B40" s="1930"/>
      <c r="C40" s="1930"/>
      <c r="D40" s="1930"/>
      <c r="E40" s="2894"/>
      <c r="F40" s="2894"/>
      <c r="G40" s="3006"/>
      <c r="H40" s="3007"/>
      <c r="I40" s="3007"/>
      <c r="J40" s="3007"/>
      <c r="K40" s="3007"/>
      <c r="L40" s="3008"/>
      <c r="M40" s="3017"/>
      <c r="N40" s="3018"/>
      <c r="O40" s="3018"/>
      <c r="P40" s="3018"/>
      <c r="Q40" s="3018"/>
      <c r="R40" s="3018"/>
      <c r="S40" s="3018"/>
      <c r="T40" s="3018"/>
      <c r="U40" s="3018"/>
      <c r="V40" s="3018"/>
      <c r="W40" s="3018"/>
      <c r="X40" s="3018"/>
      <c r="Y40" s="3018"/>
      <c r="Z40" s="3018"/>
      <c r="AA40" s="3018"/>
      <c r="AB40" s="3018"/>
      <c r="AC40" s="3018"/>
      <c r="AD40" s="3018"/>
      <c r="AE40" s="3018"/>
      <c r="AF40" s="3018"/>
      <c r="AG40" s="3018"/>
      <c r="AH40" s="3018"/>
      <c r="AI40" s="3018"/>
      <c r="AJ40" s="3009"/>
      <c r="AK40" s="3009"/>
      <c r="AL40" s="3011"/>
      <c r="AM40" s="3011"/>
      <c r="AN40" s="3011"/>
      <c r="AO40" s="3011"/>
      <c r="AP40" s="1915"/>
      <c r="AQ40" s="3014"/>
      <c r="AR40" s="3014"/>
      <c r="AS40" s="3014"/>
      <c r="AT40" s="3014"/>
      <c r="AU40" s="3014"/>
      <c r="AV40" s="3014"/>
      <c r="AW40" s="3014"/>
      <c r="AX40" s="3014"/>
      <c r="AY40" s="3014"/>
      <c r="AZ40" s="3014"/>
      <c r="BA40" s="3003"/>
      <c r="EA40" s="529" t="s">
        <v>5246</v>
      </c>
      <c r="EO40" s="529" t="s">
        <v>5245</v>
      </c>
    </row>
    <row r="41" spans="1:145" s="693" customFormat="1" ht="15" customHeight="1">
      <c r="A41" s="1956"/>
      <c r="B41" s="1930"/>
      <c r="C41" s="1930"/>
      <c r="D41" s="1930"/>
      <c r="E41" s="2894"/>
      <c r="F41" s="2894"/>
      <c r="G41" s="1961" t="s">
        <v>5273</v>
      </c>
      <c r="H41" s="2986"/>
      <c r="I41" s="2986"/>
      <c r="J41" s="2986"/>
      <c r="K41" s="2986"/>
      <c r="L41" s="2987"/>
      <c r="M41" s="2992" t="s">
        <v>5244</v>
      </c>
      <c r="N41" s="2993"/>
      <c r="O41" s="2994"/>
      <c r="P41" s="2995"/>
      <c r="Q41" s="2995"/>
      <c r="R41" s="2995"/>
      <c r="S41" s="812" t="s">
        <v>90</v>
      </c>
      <c r="T41" s="2994"/>
      <c r="U41" s="2995"/>
      <c r="V41" s="2995"/>
      <c r="W41" s="2995"/>
      <c r="X41" s="2995"/>
      <c r="Y41" s="2992"/>
      <c r="Z41" s="2992"/>
      <c r="AA41" s="2992"/>
      <c r="AB41" s="2992"/>
      <c r="AC41" s="2992"/>
      <c r="AD41" s="2992"/>
      <c r="AE41" s="2992"/>
      <c r="AF41" s="2992"/>
      <c r="AG41" s="2992"/>
      <c r="AH41" s="2992"/>
      <c r="AI41" s="2992"/>
      <c r="AJ41" s="2992"/>
      <c r="AK41" s="2992"/>
      <c r="AL41" s="2992"/>
      <c r="AM41" s="2992"/>
      <c r="AN41" s="2992"/>
      <c r="AO41" s="2992"/>
      <c r="AP41" s="2992"/>
      <c r="AQ41" s="2992"/>
      <c r="AR41" s="2992"/>
      <c r="AS41" s="2992"/>
      <c r="AT41" s="2992"/>
      <c r="AU41" s="2992"/>
      <c r="AV41" s="2992"/>
      <c r="AW41" s="2992"/>
      <c r="AX41" s="2992"/>
      <c r="AY41" s="2992"/>
      <c r="AZ41" s="2992"/>
      <c r="BA41" s="2996"/>
      <c r="EA41" s="529" t="s">
        <v>5247</v>
      </c>
      <c r="EO41" s="529" t="s">
        <v>5246</v>
      </c>
    </row>
    <row r="42" spans="1:145" s="693" customFormat="1" ht="12" customHeight="1">
      <c r="A42" s="1956"/>
      <c r="B42" s="1930"/>
      <c r="C42" s="1930"/>
      <c r="D42" s="1930"/>
      <c r="E42" s="2894"/>
      <c r="F42" s="2894"/>
      <c r="G42" s="1961"/>
      <c r="H42" s="2986"/>
      <c r="I42" s="2986"/>
      <c r="J42" s="2986"/>
      <c r="K42" s="2986"/>
      <c r="L42" s="2987"/>
      <c r="M42" s="2997"/>
      <c r="N42" s="2033"/>
      <c r="O42" s="2033"/>
      <c r="P42" s="2033"/>
      <c r="Q42" s="2033"/>
      <c r="R42" s="2033"/>
      <c r="S42" s="2033"/>
      <c r="T42" s="2033"/>
      <c r="U42" s="2033"/>
      <c r="V42" s="2033"/>
      <c r="W42" s="2033"/>
      <c r="X42" s="2033"/>
      <c r="Y42" s="2033"/>
      <c r="Z42" s="2033"/>
      <c r="AA42" s="2033"/>
      <c r="AB42" s="2033"/>
      <c r="AC42" s="2033"/>
      <c r="AD42" s="2033"/>
      <c r="AE42" s="2033"/>
      <c r="AF42" s="2033"/>
      <c r="AG42" s="2033"/>
      <c r="AH42" s="2033"/>
      <c r="AI42" s="2033"/>
      <c r="AJ42" s="2033"/>
      <c r="AK42" s="2033"/>
      <c r="AL42" s="2033"/>
      <c r="AM42" s="2033"/>
      <c r="AN42" s="2033"/>
      <c r="AO42" s="2033"/>
      <c r="AP42" s="2033"/>
      <c r="AQ42" s="2033"/>
      <c r="AR42" s="2033"/>
      <c r="AS42" s="2033"/>
      <c r="AT42" s="2033"/>
      <c r="AU42" s="2033"/>
      <c r="AV42" s="2033"/>
      <c r="AW42" s="2033"/>
      <c r="AX42" s="2033"/>
      <c r="AY42" s="2033"/>
      <c r="AZ42" s="2033"/>
      <c r="BA42" s="2034"/>
      <c r="EA42" s="529" t="s">
        <v>5248</v>
      </c>
      <c r="EO42" s="529" t="s">
        <v>5247</v>
      </c>
    </row>
    <row r="43" spans="1:145" s="693" customFormat="1" ht="12" customHeight="1">
      <c r="A43" s="1956"/>
      <c r="B43" s="1930"/>
      <c r="C43" s="1930"/>
      <c r="D43" s="1930"/>
      <c r="E43" s="2894"/>
      <c r="F43" s="2894"/>
      <c r="G43" s="2988"/>
      <c r="H43" s="2986"/>
      <c r="I43" s="2986"/>
      <c r="J43" s="2986"/>
      <c r="K43" s="2986"/>
      <c r="L43" s="2987"/>
      <c r="M43" s="2998"/>
      <c r="N43" s="2033"/>
      <c r="O43" s="2033"/>
      <c r="P43" s="2033"/>
      <c r="Q43" s="2033"/>
      <c r="R43" s="2033"/>
      <c r="S43" s="2033"/>
      <c r="T43" s="2033"/>
      <c r="U43" s="2033"/>
      <c r="V43" s="2033"/>
      <c r="W43" s="2033"/>
      <c r="X43" s="2033"/>
      <c r="Y43" s="2033"/>
      <c r="Z43" s="2033"/>
      <c r="AA43" s="2033"/>
      <c r="AB43" s="2033"/>
      <c r="AC43" s="2033"/>
      <c r="AD43" s="2033"/>
      <c r="AE43" s="2033"/>
      <c r="AF43" s="2033"/>
      <c r="AG43" s="2033"/>
      <c r="AH43" s="2033"/>
      <c r="AI43" s="2033"/>
      <c r="AJ43" s="2033"/>
      <c r="AK43" s="2033"/>
      <c r="AL43" s="2033"/>
      <c r="AM43" s="2033"/>
      <c r="AN43" s="2033"/>
      <c r="AO43" s="2033"/>
      <c r="AP43" s="2033"/>
      <c r="AQ43" s="2033"/>
      <c r="AR43" s="2033"/>
      <c r="AS43" s="2033"/>
      <c r="AT43" s="2033"/>
      <c r="AU43" s="2033"/>
      <c r="AV43" s="2033"/>
      <c r="AW43" s="2033"/>
      <c r="AX43" s="2033"/>
      <c r="AY43" s="2033"/>
      <c r="AZ43" s="2033"/>
      <c r="BA43" s="2034"/>
      <c r="EA43" s="529" t="s">
        <v>11</v>
      </c>
      <c r="EO43" s="529" t="s">
        <v>5248</v>
      </c>
    </row>
    <row r="44" spans="1:145" s="693" customFormat="1" ht="12" customHeight="1" thickBot="1">
      <c r="A44" s="2209"/>
      <c r="B44" s="2935"/>
      <c r="C44" s="2935"/>
      <c r="D44" s="2935"/>
      <c r="E44" s="2901"/>
      <c r="F44" s="2901"/>
      <c r="G44" s="2989"/>
      <c r="H44" s="2990"/>
      <c r="I44" s="2990"/>
      <c r="J44" s="2990"/>
      <c r="K44" s="2990"/>
      <c r="L44" s="2991"/>
      <c r="M44" s="2999"/>
      <c r="N44" s="3000"/>
      <c r="O44" s="3000"/>
      <c r="P44" s="3000"/>
      <c r="Q44" s="3000"/>
      <c r="R44" s="3000"/>
      <c r="S44" s="3000"/>
      <c r="T44" s="3000"/>
      <c r="U44" s="3000"/>
      <c r="V44" s="3000"/>
      <c r="W44" s="3000"/>
      <c r="X44" s="3000"/>
      <c r="Y44" s="3000"/>
      <c r="Z44" s="3000"/>
      <c r="AA44" s="3000"/>
      <c r="AB44" s="3000"/>
      <c r="AC44" s="3000"/>
      <c r="AD44" s="3000"/>
      <c r="AE44" s="3000"/>
      <c r="AF44" s="3000"/>
      <c r="AG44" s="3000"/>
      <c r="AH44" s="3000"/>
      <c r="AI44" s="3000"/>
      <c r="AJ44" s="3000"/>
      <c r="AK44" s="3000"/>
      <c r="AL44" s="3000"/>
      <c r="AM44" s="3000"/>
      <c r="AN44" s="3000"/>
      <c r="AO44" s="3000"/>
      <c r="AP44" s="3000"/>
      <c r="AQ44" s="3000"/>
      <c r="AR44" s="3000"/>
      <c r="AS44" s="3000"/>
      <c r="AT44" s="3000"/>
      <c r="AU44" s="3000"/>
      <c r="AV44" s="3000"/>
      <c r="AW44" s="3000"/>
      <c r="AX44" s="3000"/>
      <c r="AY44" s="3000"/>
      <c r="AZ44" s="3000"/>
      <c r="BA44" s="3001"/>
      <c r="EA44" s="529" t="s">
        <v>12</v>
      </c>
      <c r="EO44" s="529" t="s">
        <v>11</v>
      </c>
    </row>
    <row r="45" spans="1:145" ht="12" customHeight="1">
      <c r="A45" s="3019"/>
      <c r="B45" s="3019"/>
      <c r="C45" s="3019"/>
      <c r="D45" s="3019"/>
      <c r="E45" s="3019"/>
      <c r="F45" s="3019"/>
      <c r="G45" s="3019"/>
      <c r="H45" s="3019"/>
      <c r="I45" s="3019"/>
      <c r="J45" s="3019"/>
      <c r="K45" s="3019"/>
      <c r="L45" s="3019"/>
      <c r="M45" s="3019"/>
      <c r="N45" s="3019"/>
      <c r="O45" s="3019"/>
      <c r="P45" s="3019"/>
      <c r="Q45" s="3019"/>
      <c r="R45" s="3019"/>
      <c r="S45" s="3019"/>
      <c r="T45" s="3019"/>
      <c r="U45" s="3019"/>
      <c r="V45" s="3019"/>
      <c r="W45" s="3019"/>
      <c r="X45" s="3019"/>
      <c r="Y45" s="3019"/>
      <c r="Z45" s="3019"/>
      <c r="AA45" s="3019"/>
      <c r="AB45" s="3019"/>
      <c r="AC45" s="3019"/>
      <c r="AD45" s="3019"/>
      <c r="AE45" s="3019"/>
      <c r="AF45" s="3019"/>
      <c r="AG45" s="3019"/>
      <c r="AH45" s="3019"/>
      <c r="AI45" s="3019"/>
      <c r="AJ45" s="3019"/>
      <c r="AK45" s="3019"/>
      <c r="AL45" s="3019"/>
      <c r="AM45" s="3019"/>
      <c r="AN45" s="3019"/>
      <c r="AO45" s="3019"/>
      <c r="AP45" s="3019"/>
      <c r="AQ45" s="3019"/>
      <c r="AR45" s="3019"/>
      <c r="AS45" s="3019"/>
      <c r="AT45" s="3019"/>
      <c r="AU45" s="3019"/>
      <c r="AV45" s="3019"/>
      <c r="AW45" s="3019"/>
      <c r="AX45" s="3019"/>
      <c r="AY45" s="3019"/>
      <c r="AZ45" s="3019"/>
      <c r="BA45" s="3019"/>
      <c r="EA45" s="529" t="s">
        <v>13</v>
      </c>
      <c r="EO45" s="529" t="s">
        <v>12</v>
      </c>
    </row>
    <row r="46" spans="1:145" ht="12" customHeight="1">
      <c r="A46" s="2219"/>
      <c r="B46" s="2219"/>
      <c r="C46" s="2219"/>
      <c r="D46" s="2219"/>
      <c r="E46" s="2219"/>
      <c r="F46" s="2219"/>
      <c r="G46" s="2219"/>
      <c r="H46" s="2219"/>
      <c r="I46" s="2219"/>
      <c r="J46" s="2219"/>
      <c r="K46" s="2219"/>
      <c r="L46" s="2219"/>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EA46" s="529" t="s">
        <v>14</v>
      </c>
      <c r="EO46" s="529" t="s">
        <v>13</v>
      </c>
    </row>
    <row r="47" spans="1:145" ht="12" customHeight="1">
      <c r="A47" s="2219"/>
      <c r="B47" s="2219"/>
      <c r="C47" s="2219"/>
      <c r="D47" s="2219"/>
      <c r="E47" s="2219"/>
      <c r="F47" s="2219"/>
      <c r="G47" s="2219"/>
      <c r="H47" s="2219"/>
      <c r="I47" s="2219"/>
      <c r="J47" s="2219"/>
      <c r="K47" s="2219"/>
      <c r="L47" s="2219"/>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EA47" s="529" t="s">
        <v>15</v>
      </c>
      <c r="EO47" s="529" t="s">
        <v>14</v>
      </c>
    </row>
    <row r="48" spans="1:145" ht="12" customHeight="1">
      <c r="A48" s="2219"/>
      <c r="B48" s="2219"/>
      <c r="C48" s="2219"/>
      <c r="D48" s="2219"/>
      <c r="E48" s="2219"/>
      <c r="F48" s="2219"/>
      <c r="G48" s="2219"/>
      <c r="H48" s="2219"/>
      <c r="I48" s="2219"/>
      <c r="J48" s="2219"/>
      <c r="K48" s="2219"/>
      <c r="L48" s="2219"/>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EA48" s="529" t="s">
        <v>16</v>
      </c>
      <c r="EO48" s="529" t="s">
        <v>15</v>
      </c>
    </row>
    <row r="49" spans="1:145" ht="12" customHeight="1">
      <c r="A49" s="2219"/>
      <c r="B49" s="2219"/>
      <c r="C49" s="2219"/>
      <c r="D49" s="2219"/>
      <c r="E49" s="2219"/>
      <c r="F49" s="2219"/>
      <c r="G49" s="2219"/>
      <c r="H49" s="2219"/>
      <c r="I49" s="2219"/>
      <c r="J49" s="2219"/>
      <c r="K49" s="2219"/>
      <c r="L49" s="2219"/>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c r="AS49" s="2219"/>
      <c r="AT49" s="2219"/>
      <c r="AU49" s="2219"/>
      <c r="AV49" s="2219"/>
      <c r="AW49" s="2219"/>
      <c r="AX49" s="2219"/>
      <c r="AY49" s="2219"/>
      <c r="AZ49" s="2219"/>
      <c r="BA49" s="2219"/>
      <c r="EA49" s="529" t="s">
        <v>17</v>
      </c>
      <c r="EO49" s="529" t="s">
        <v>16</v>
      </c>
    </row>
    <row r="50" spans="1:145" ht="12" customHeight="1">
      <c r="A50" s="2219"/>
      <c r="B50" s="2219"/>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c r="AS50" s="2219"/>
      <c r="AT50" s="2219"/>
      <c r="AU50" s="2219"/>
      <c r="AV50" s="2219"/>
      <c r="AW50" s="2219"/>
      <c r="AX50" s="2219"/>
      <c r="AY50" s="2219"/>
      <c r="AZ50" s="2219"/>
      <c r="BA50" s="2219"/>
      <c r="EA50" s="529" t="s">
        <v>18</v>
      </c>
      <c r="EO50" s="529" t="s">
        <v>17</v>
      </c>
    </row>
    <row r="51" spans="1:145" ht="12" customHeight="1">
      <c r="A51" s="2219"/>
      <c r="B51" s="2219"/>
      <c r="C51" s="2219"/>
      <c r="D51" s="2219"/>
      <c r="E51" s="2219"/>
      <c r="F51" s="2219"/>
      <c r="G51" s="2219"/>
      <c r="H51" s="2219"/>
      <c r="I51" s="2219"/>
      <c r="J51" s="2219"/>
      <c r="K51" s="2219"/>
      <c r="L51" s="2219"/>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c r="AS51" s="2219"/>
      <c r="AT51" s="2219"/>
      <c r="AU51" s="2219"/>
      <c r="AV51" s="2219"/>
      <c r="AW51" s="2219"/>
      <c r="AX51" s="2219"/>
      <c r="AY51" s="2219"/>
      <c r="AZ51" s="2219"/>
      <c r="BA51" s="2219"/>
      <c r="EA51" s="529" t="s">
        <v>19</v>
      </c>
      <c r="EO51" s="529" t="s">
        <v>18</v>
      </c>
    </row>
    <row r="52" spans="1:145" ht="12" customHeight="1">
      <c r="A52" s="2219"/>
      <c r="B52" s="2219"/>
      <c r="C52" s="2219"/>
      <c r="D52" s="2219"/>
      <c r="E52" s="2219"/>
      <c r="F52" s="2219"/>
      <c r="G52" s="2219"/>
      <c r="H52" s="2219"/>
      <c r="I52" s="2219"/>
      <c r="J52" s="2219"/>
      <c r="K52" s="2219"/>
      <c r="L52" s="2219"/>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c r="AS52" s="2219"/>
      <c r="AT52" s="2219"/>
      <c r="AU52" s="2219"/>
      <c r="AV52" s="2219"/>
      <c r="AW52" s="2219"/>
      <c r="AX52" s="2219"/>
      <c r="AY52" s="2219"/>
      <c r="AZ52" s="2219"/>
      <c r="BA52" s="2219"/>
      <c r="EA52" s="529" t="s">
        <v>20</v>
      </c>
      <c r="EO52" s="529" t="s">
        <v>19</v>
      </c>
    </row>
    <row r="53" spans="1:145" ht="12" customHeight="1">
      <c r="A53" s="2219"/>
      <c r="B53" s="2219"/>
      <c r="C53" s="2219"/>
      <c r="D53" s="2219"/>
      <c r="E53" s="2219"/>
      <c r="F53" s="2219"/>
      <c r="G53" s="2219"/>
      <c r="H53" s="2219"/>
      <c r="I53" s="2219"/>
      <c r="J53" s="2219"/>
      <c r="K53" s="2219"/>
      <c r="L53" s="2219"/>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c r="AS53" s="2219"/>
      <c r="AT53" s="2219"/>
      <c r="AU53" s="2219"/>
      <c r="AV53" s="2219"/>
      <c r="AW53" s="2219"/>
      <c r="AX53" s="2219"/>
      <c r="AY53" s="2219"/>
      <c r="AZ53" s="2219"/>
      <c r="BA53" s="2219"/>
      <c r="EA53" s="529" t="s">
        <v>21</v>
      </c>
      <c r="EO53" s="529" t="s">
        <v>20</v>
      </c>
    </row>
    <row r="54" spans="1:145" ht="12" customHeight="1">
      <c r="A54" s="2219"/>
      <c r="B54" s="2219"/>
      <c r="C54" s="2219"/>
      <c r="D54" s="2219"/>
      <c r="E54" s="2219"/>
      <c r="F54" s="2219"/>
      <c r="G54" s="2219"/>
      <c r="H54" s="2219"/>
      <c r="I54" s="2219"/>
      <c r="J54" s="2219"/>
      <c r="K54" s="2219"/>
      <c r="L54" s="2219"/>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c r="AS54" s="2219"/>
      <c r="AT54" s="2219"/>
      <c r="AU54" s="2219"/>
      <c r="AV54" s="2219"/>
      <c r="AW54" s="2219"/>
      <c r="AX54" s="2219"/>
      <c r="AY54" s="2219"/>
      <c r="AZ54" s="2219"/>
      <c r="BA54" s="2219"/>
      <c r="EA54" s="529" t="s">
        <v>22</v>
      </c>
      <c r="EO54" s="529" t="s">
        <v>21</v>
      </c>
    </row>
    <row r="55" spans="1:145" ht="12" customHeight="1">
      <c r="A55" s="2219"/>
      <c r="B55" s="2219"/>
      <c r="C55" s="2219"/>
      <c r="D55" s="2219"/>
      <c r="E55" s="2219"/>
      <c r="F55" s="2219"/>
      <c r="G55" s="2219"/>
      <c r="H55" s="2219"/>
      <c r="I55" s="2219"/>
      <c r="J55" s="2219"/>
      <c r="K55" s="2219"/>
      <c r="L55" s="2219"/>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c r="AS55" s="2219"/>
      <c r="AT55" s="2219"/>
      <c r="AU55" s="2219"/>
      <c r="AV55" s="2219"/>
      <c r="AW55" s="2219"/>
      <c r="AX55" s="2219"/>
      <c r="AY55" s="2219"/>
      <c r="AZ55" s="2219"/>
      <c r="BA55" s="2219"/>
      <c r="EA55" s="529" t="s">
        <v>23</v>
      </c>
      <c r="EO55" s="529" t="s">
        <v>22</v>
      </c>
    </row>
    <row r="56" spans="1:145" ht="12" customHeight="1">
      <c r="A56" s="2219"/>
      <c r="B56" s="2219"/>
      <c r="C56" s="2219"/>
      <c r="D56" s="2219"/>
      <c r="E56" s="2219"/>
      <c r="F56" s="2219"/>
      <c r="G56" s="2219"/>
      <c r="H56" s="2219"/>
      <c r="I56" s="2219"/>
      <c r="J56" s="2219"/>
      <c r="K56" s="2219"/>
      <c r="L56" s="2219"/>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c r="AS56" s="2219"/>
      <c r="AT56" s="2219"/>
      <c r="AU56" s="2219"/>
      <c r="AV56" s="2219"/>
      <c r="AW56" s="2219"/>
      <c r="AX56" s="2219"/>
      <c r="AY56" s="2219"/>
      <c r="AZ56" s="2219"/>
      <c r="BA56" s="2219"/>
      <c r="EA56" s="529" t="s">
        <v>25</v>
      </c>
      <c r="EO56" s="529" t="s">
        <v>23</v>
      </c>
    </row>
    <row r="57" spans="1:145" ht="12" customHeight="1">
      <c r="A57" s="2219"/>
      <c r="B57" s="2219"/>
      <c r="C57" s="2219"/>
      <c r="D57" s="2219"/>
      <c r="E57" s="2219"/>
      <c r="F57" s="2219"/>
      <c r="G57" s="2219"/>
      <c r="H57" s="2219"/>
      <c r="I57" s="2219"/>
      <c r="J57" s="2219"/>
      <c r="K57" s="2219"/>
      <c r="L57" s="2219"/>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c r="AS57" s="2219"/>
      <c r="AT57" s="2219"/>
      <c r="AU57" s="2219"/>
      <c r="AV57" s="2219"/>
      <c r="AW57" s="2219"/>
      <c r="AX57" s="2219"/>
      <c r="AY57" s="2219"/>
      <c r="AZ57" s="2219"/>
      <c r="BA57" s="2219"/>
      <c r="EA57" s="529" t="s">
        <v>5286</v>
      </c>
      <c r="EO57" s="529" t="s">
        <v>25</v>
      </c>
    </row>
    <row r="58" spans="1:145" ht="12" customHeight="1">
      <c r="A58" s="2219"/>
      <c r="B58" s="2219"/>
      <c r="C58" s="2219"/>
      <c r="D58" s="2219"/>
      <c r="E58" s="2219"/>
      <c r="F58" s="2219"/>
      <c r="G58" s="2219"/>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c r="AS58" s="2219"/>
      <c r="AT58" s="2219"/>
      <c r="AU58" s="2219"/>
      <c r="AV58" s="2219"/>
      <c r="AW58" s="2219"/>
      <c r="AX58" s="2219"/>
      <c r="AY58" s="2219"/>
      <c r="AZ58" s="2219"/>
      <c r="BA58" s="2219"/>
      <c r="EA58" s="529" t="s">
        <v>27</v>
      </c>
      <c r="EO58" s="529" t="s">
        <v>5286</v>
      </c>
    </row>
    <row r="59" spans="1:145" ht="12" customHeight="1">
      <c r="A59" s="2219"/>
      <c r="B59" s="2219"/>
      <c r="C59" s="2219"/>
      <c r="D59" s="2219"/>
      <c r="E59" s="2219"/>
      <c r="F59" s="2219"/>
      <c r="G59" s="2219"/>
      <c r="H59" s="2219"/>
      <c r="I59" s="2219"/>
      <c r="J59" s="2219"/>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c r="AS59" s="2219"/>
      <c r="AT59" s="2219"/>
      <c r="AU59" s="2219"/>
      <c r="AV59" s="2219"/>
      <c r="AW59" s="2219"/>
      <c r="AX59" s="2219"/>
      <c r="AY59" s="2219"/>
      <c r="AZ59" s="2219"/>
      <c r="BA59" s="2219"/>
      <c r="EA59" s="529" t="s">
        <v>28</v>
      </c>
      <c r="EO59" s="529" t="s">
        <v>27</v>
      </c>
    </row>
    <row r="60" spans="1:145" ht="12" customHeight="1">
      <c r="A60" s="2219"/>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c r="AS60" s="2219"/>
      <c r="AT60" s="2219"/>
      <c r="AU60" s="2219"/>
      <c r="AV60" s="2219"/>
      <c r="AW60" s="2219"/>
      <c r="AX60" s="2219"/>
      <c r="AY60" s="2219"/>
      <c r="AZ60" s="2219"/>
      <c r="BA60" s="2219"/>
      <c r="EA60" s="529" t="s">
        <v>24</v>
      </c>
      <c r="EO60" s="529" t="s">
        <v>28</v>
      </c>
    </row>
    <row r="61" spans="1:145" ht="12" customHeight="1">
      <c r="A61" s="2219"/>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c r="AS61" s="2219"/>
      <c r="AT61" s="2219"/>
      <c r="AU61" s="2219"/>
      <c r="AV61" s="2219"/>
      <c r="AW61" s="2219"/>
      <c r="AX61" s="2219"/>
      <c r="AY61" s="2219"/>
      <c r="AZ61" s="2219"/>
      <c r="BA61" s="2219"/>
      <c r="EA61" s="529" t="s">
        <v>26</v>
      </c>
      <c r="EO61" s="529" t="s">
        <v>24</v>
      </c>
    </row>
    <row r="62" spans="1:145" ht="12" customHeight="1">
      <c r="A62" s="2219"/>
      <c r="B62" s="2219"/>
      <c r="C62" s="2219"/>
      <c r="D62" s="2219"/>
      <c r="E62" s="2219"/>
      <c r="F62" s="2219"/>
      <c r="G62" s="2219"/>
      <c r="H62" s="2219"/>
      <c r="I62" s="2219"/>
      <c r="J62" s="2219"/>
      <c r="K62" s="2219"/>
      <c r="L62" s="2219"/>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c r="AS62" s="2219"/>
      <c r="AT62" s="2219"/>
      <c r="AU62" s="2219"/>
      <c r="AV62" s="2219"/>
      <c r="AW62" s="2219"/>
      <c r="AX62" s="2219"/>
      <c r="AY62" s="2219"/>
      <c r="AZ62" s="2219"/>
      <c r="BA62" s="2219"/>
      <c r="EA62" s="529" t="s">
        <v>29</v>
      </c>
      <c r="EO62" s="529" t="s">
        <v>26</v>
      </c>
    </row>
    <row r="63" spans="1:145" ht="12" customHeight="1">
      <c r="A63" s="2219"/>
      <c r="B63" s="2219"/>
      <c r="C63" s="2219"/>
      <c r="D63" s="2219"/>
      <c r="E63" s="2219"/>
      <c r="F63" s="2219"/>
      <c r="G63" s="2219"/>
      <c r="H63" s="2219"/>
      <c r="I63" s="2219"/>
      <c r="J63" s="2219"/>
      <c r="K63" s="2219"/>
      <c r="L63" s="2219"/>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c r="AS63" s="2219"/>
      <c r="AT63" s="2219"/>
      <c r="AU63" s="2219"/>
      <c r="AV63" s="2219"/>
      <c r="AW63" s="2219"/>
      <c r="AX63" s="2219"/>
      <c r="AY63" s="2219"/>
      <c r="AZ63" s="2219"/>
      <c r="BA63" s="2219"/>
      <c r="EA63" s="529" t="s">
        <v>30</v>
      </c>
      <c r="EO63" s="529" t="s">
        <v>29</v>
      </c>
    </row>
    <row r="64" spans="1:145" ht="12" customHeight="1">
      <c r="A64" s="2219"/>
      <c r="B64" s="2219"/>
      <c r="C64" s="2219"/>
      <c r="D64" s="2219"/>
      <c r="E64" s="2219"/>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c r="AS64" s="2219"/>
      <c r="AT64" s="2219"/>
      <c r="AU64" s="2219"/>
      <c r="AV64" s="2219"/>
      <c r="AW64" s="2219"/>
      <c r="AX64" s="2219"/>
      <c r="AY64" s="2219"/>
      <c r="AZ64" s="2219"/>
      <c r="BA64" s="2219"/>
      <c r="EA64" s="529" t="s">
        <v>31</v>
      </c>
      <c r="EO64" s="529" t="s">
        <v>30</v>
      </c>
    </row>
    <row r="65" spans="1:145" ht="12" customHeight="1">
      <c r="A65" s="2219"/>
      <c r="B65" s="2219"/>
      <c r="C65" s="2219"/>
      <c r="D65" s="2219"/>
      <c r="E65" s="2219"/>
      <c r="F65" s="2219"/>
      <c r="G65" s="2219"/>
      <c r="H65" s="2219"/>
      <c r="I65" s="2219"/>
      <c r="J65" s="2219"/>
      <c r="K65" s="2219"/>
      <c r="L65" s="2219"/>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c r="AS65" s="2219"/>
      <c r="AT65" s="2219"/>
      <c r="AU65" s="2219"/>
      <c r="AV65" s="2219"/>
      <c r="AW65" s="2219"/>
      <c r="AX65" s="2219"/>
      <c r="AY65" s="2219"/>
      <c r="AZ65" s="2219"/>
      <c r="BA65" s="2219"/>
      <c r="EA65" s="529" t="s">
        <v>32</v>
      </c>
      <c r="EO65" s="529" t="s">
        <v>31</v>
      </c>
    </row>
    <row r="66" spans="1:145" ht="12" customHeight="1">
      <c r="A66" s="2219"/>
      <c r="B66" s="2219"/>
      <c r="C66" s="2219"/>
      <c r="D66" s="2219"/>
      <c r="E66" s="2219"/>
      <c r="F66" s="2219"/>
      <c r="G66" s="2219"/>
      <c r="H66" s="2219"/>
      <c r="I66" s="2219"/>
      <c r="J66" s="2219"/>
      <c r="K66" s="2219"/>
      <c r="L66" s="2219"/>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c r="AS66" s="2219"/>
      <c r="AT66" s="2219"/>
      <c r="AU66" s="2219"/>
      <c r="AV66" s="2219"/>
      <c r="AW66" s="2219"/>
      <c r="AX66" s="2219"/>
      <c r="AY66" s="2219"/>
      <c r="AZ66" s="2219"/>
      <c r="BA66" s="2219"/>
      <c r="EA66" s="529" t="s">
        <v>33</v>
      </c>
      <c r="EO66" s="529" t="s">
        <v>32</v>
      </c>
    </row>
    <row r="67" spans="1:145" ht="12" customHeight="1">
      <c r="A67" s="2219"/>
      <c r="B67" s="2219"/>
      <c r="C67" s="2219"/>
      <c r="D67" s="2219"/>
      <c r="E67" s="2219"/>
      <c r="F67" s="2219"/>
      <c r="G67" s="2219"/>
      <c r="H67" s="2219"/>
      <c r="I67" s="2219"/>
      <c r="J67" s="2219"/>
      <c r="K67" s="2219"/>
      <c r="L67" s="2219"/>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c r="AS67" s="2219"/>
      <c r="AT67" s="2219"/>
      <c r="AU67" s="2219"/>
      <c r="AV67" s="2219"/>
      <c r="AW67" s="2219"/>
      <c r="AX67" s="2219"/>
      <c r="AY67" s="2219"/>
      <c r="AZ67" s="2219"/>
      <c r="BA67" s="2219"/>
      <c r="EA67" s="529" t="s">
        <v>34</v>
      </c>
      <c r="EO67" s="529" t="s">
        <v>33</v>
      </c>
    </row>
    <row r="68" spans="1:145" ht="12" customHeight="1">
      <c r="A68" s="2219"/>
      <c r="B68" s="2219"/>
      <c r="C68" s="2219"/>
      <c r="D68" s="2219"/>
      <c r="E68" s="2219"/>
      <c r="F68" s="2219"/>
      <c r="G68" s="2219"/>
      <c r="H68" s="2219"/>
      <c r="I68" s="2219"/>
      <c r="J68" s="2219"/>
      <c r="K68" s="2219"/>
      <c r="L68" s="2219"/>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31"/>
      <c r="AP68" s="2232"/>
      <c r="AQ68" s="2058"/>
      <c r="AR68" s="2058"/>
      <c r="AS68" s="2233"/>
      <c r="AT68" s="2232"/>
      <c r="AU68" s="2058"/>
      <c r="AV68" s="2058"/>
      <c r="AW68" s="2233"/>
      <c r="AX68" s="2232"/>
      <c r="AY68" s="2058"/>
      <c r="AZ68" s="2058"/>
      <c r="BA68" s="2233"/>
      <c r="EA68" s="529" t="s">
        <v>35</v>
      </c>
      <c r="EO68" s="529" t="s">
        <v>34</v>
      </c>
    </row>
    <row r="69" spans="1:145" ht="12" customHeight="1">
      <c r="A69" s="2219"/>
      <c r="B69" s="2219"/>
      <c r="C69" s="2219"/>
      <c r="D69" s="2219"/>
      <c r="E69" s="2219"/>
      <c r="F69" s="2219"/>
      <c r="G69" s="2219"/>
      <c r="H69" s="2219"/>
      <c r="I69" s="2219"/>
      <c r="J69" s="2219"/>
      <c r="K69" s="2219"/>
      <c r="L69" s="2219"/>
      <c r="M69" s="2219"/>
      <c r="N69" s="2219"/>
      <c r="O69" s="2219"/>
      <c r="P69" s="2219"/>
      <c r="Q69" s="2219"/>
      <c r="R69" s="2219"/>
      <c r="S69" s="2219"/>
      <c r="T69" s="2219"/>
      <c r="U69" s="2219"/>
      <c r="V69" s="2219"/>
      <c r="W69" s="2219"/>
      <c r="X69" s="2219"/>
      <c r="Y69" s="2219"/>
      <c r="Z69" s="2219"/>
      <c r="AA69" s="2219"/>
      <c r="AB69" s="2219"/>
      <c r="AC69" s="2219"/>
      <c r="AD69" s="2219"/>
      <c r="AE69" s="2219"/>
      <c r="AF69" s="2219"/>
      <c r="AG69" s="2219"/>
      <c r="AH69" s="2219"/>
      <c r="AI69" s="2219"/>
      <c r="AJ69" s="2219"/>
      <c r="AK69" s="2219"/>
      <c r="AL69" s="2219"/>
      <c r="AM69" s="2219"/>
      <c r="AN69" s="2219"/>
      <c r="AO69" s="2231"/>
      <c r="AP69" s="2234"/>
      <c r="AQ69" s="2059"/>
      <c r="AR69" s="2059"/>
      <c r="AS69" s="2235"/>
      <c r="AT69" s="2234"/>
      <c r="AU69" s="2059"/>
      <c r="AV69" s="2059"/>
      <c r="AW69" s="2235"/>
      <c r="AX69" s="2234"/>
      <c r="AY69" s="2059"/>
      <c r="AZ69" s="2059"/>
      <c r="BA69" s="2235"/>
      <c r="EA69" s="529" t="s">
        <v>36</v>
      </c>
      <c r="EO69" s="529" t="s">
        <v>35</v>
      </c>
    </row>
    <row r="70" spans="1:145" ht="15" customHeight="1">
      <c r="A70" s="2219"/>
      <c r="B70" s="2219"/>
      <c r="C70" s="2219"/>
      <c r="D70" s="2219"/>
      <c r="E70" s="2219"/>
      <c r="F70" s="2219"/>
      <c r="G70" s="2219"/>
      <c r="H70" s="2219"/>
      <c r="I70" s="2219"/>
      <c r="J70" s="2219"/>
      <c r="K70" s="2219"/>
      <c r="L70" s="2219"/>
      <c r="M70" s="2219"/>
      <c r="N70" s="2219"/>
      <c r="O70" s="2219"/>
      <c r="P70" s="2219"/>
      <c r="Q70" s="2219"/>
      <c r="R70" s="2219"/>
      <c r="S70" s="2219"/>
      <c r="T70" s="2219"/>
      <c r="U70" s="2219"/>
      <c r="V70" s="2219"/>
      <c r="W70" s="2219"/>
      <c r="X70" s="2219"/>
      <c r="Y70" s="2219"/>
      <c r="Z70" s="2219"/>
      <c r="AA70" s="2219"/>
      <c r="AB70" s="2219"/>
      <c r="AC70" s="2219"/>
      <c r="AD70" s="2219"/>
      <c r="AE70" s="2219"/>
      <c r="AF70" s="2219"/>
      <c r="AG70" s="2219"/>
      <c r="AH70" s="2219"/>
      <c r="AI70" s="2219"/>
      <c r="AJ70" s="2219"/>
      <c r="AK70" s="2219"/>
      <c r="AL70" s="2219"/>
      <c r="AM70" s="2219"/>
      <c r="AN70" s="2219"/>
      <c r="AO70" s="2231"/>
      <c r="AP70" s="2236"/>
      <c r="AQ70" s="2237"/>
      <c r="AR70" s="2237"/>
      <c r="AS70" s="2238"/>
      <c r="AT70" s="2236"/>
      <c r="AU70" s="2237"/>
      <c r="AV70" s="2237"/>
      <c r="AW70" s="2238"/>
      <c r="AX70" s="2236"/>
      <c r="AY70" s="2237"/>
      <c r="AZ70" s="2237"/>
      <c r="BA70" s="2238"/>
      <c r="EA70" s="529" t="s">
        <v>37</v>
      </c>
      <c r="EO70" s="529" t="s">
        <v>36</v>
      </c>
    </row>
    <row r="71" spans="1:145" ht="11.25" customHeight="1">
      <c r="EA71" s="529" t="s">
        <v>38</v>
      </c>
      <c r="EO71" s="529" t="s">
        <v>37</v>
      </c>
    </row>
    <row r="72" spans="1:145" ht="11.25" customHeight="1">
      <c r="EA72" s="529" t="s">
        <v>39</v>
      </c>
      <c r="EO72" s="529" t="s">
        <v>38</v>
      </c>
    </row>
    <row r="73" spans="1:145" ht="11.25" customHeight="1">
      <c r="EA73" s="529" t="s">
        <v>40</v>
      </c>
      <c r="EO73" s="529" t="s">
        <v>39</v>
      </c>
    </row>
    <row r="74" spans="1:145" ht="11.25" customHeight="1">
      <c r="EA74" s="529" t="s">
        <v>41</v>
      </c>
      <c r="EO74" s="529" t="s">
        <v>40</v>
      </c>
    </row>
    <row r="75" spans="1:145" ht="11.25" customHeight="1">
      <c r="EA75" s="529" t="s">
        <v>42</v>
      </c>
      <c r="EO75" s="529" t="s">
        <v>41</v>
      </c>
    </row>
    <row r="76" spans="1:145" ht="11.25" customHeight="1">
      <c r="EA76" s="529" t="s">
        <v>43</v>
      </c>
      <c r="EO76" s="529" t="s">
        <v>42</v>
      </c>
    </row>
    <row r="77" spans="1:145" ht="11.25" customHeight="1">
      <c r="EA77" s="529" t="s">
        <v>44</v>
      </c>
      <c r="EO77" s="529" t="s">
        <v>43</v>
      </c>
    </row>
    <row r="78" spans="1:145" ht="11.25" customHeight="1">
      <c r="EA78" s="529" t="s">
        <v>45</v>
      </c>
      <c r="EO78" s="529" t="s">
        <v>44</v>
      </c>
    </row>
    <row r="79" spans="1:145" ht="11.25" customHeight="1">
      <c r="EA79" s="529" t="s">
        <v>46</v>
      </c>
      <c r="EO79" s="529" t="s">
        <v>45</v>
      </c>
    </row>
    <row r="80" spans="1:145" ht="11.25" customHeight="1">
      <c r="EA80" s="529" t="s">
        <v>47</v>
      </c>
      <c r="EO80" s="529" t="s">
        <v>46</v>
      </c>
    </row>
    <row r="81" spans="131:145" ht="11.25" customHeight="1">
      <c r="EA81" s="529" t="s">
        <v>48</v>
      </c>
      <c r="EO81" s="529" t="s">
        <v>47</v>
      </c>
    </row>
    <row r="82" spans="131:145" ht="11.25" customHeight="1">
      <c r="EA82" s="529" t="s">
        <v>49</v>
      </c>
      <c r="EO82" s="529" t="s">
        <v>48</v>
      </c>
    </row>
    <row r="83" spans="131:145" ht="11.25" customHeight="1">
      <c r="EA83" s="529" t="s">
        <v>50</v>
      </c>
      <c r="EO83" s="529" t="s">
        <v>49</v>
      </c>
    </row>
    <row r="84" spans="131:145" ht="11.25" customHeight="1">
      <c r="EA84" s="529" t="s">
        <v>51</v>
      </c>
      <c r="EO84" s="529" t="s">
        <v>50</v>
      </c>
    </row>
    <row r="85" spans="131:145" ht="11.25" customHeight="1">
      <c r="EA85" s="529" t="s">
        <v>52</v>
      </c>
      <c r="EO85" s="529" t="s">
        <v>51</v>
      </c>
    </row>
    <row r="86" spans="131:145" ht="11.25" customHeight="1">
      <c r="EA86" s="529" t="s">
        <v>5331</v>
      </c>
      <c r="EO86" s="529" t="s">
        <v>52</v>
      </c>
    </row>
    <row r="87" spans="131:145" ht="11.25" customHeight="1">
      <c r="EA87" s="529" t="s">
        <v>53</v>
      </c>
      <c r="EO87" s="529" t="s">
        <v>5331</v>
      </c>
    </row>
    <row r="88" spans="131:145" ht="11.25" customHeight="1">
      <c r="EA88" s="529" t="s">
        <v>54</v>
      </c>
      <c r="EO88" s="529" t="s">
        <v>53</v>
      </c>
    </row>
    <row r="89" spans="131:145" ht="11.25" customHeight="1">
      <c r="EO89" s="529" t="s">
        <v>54</v>
      </c>
    </row>
  </sheetData>
  <sheetProtection algorithmName="SHA-512" hashValue="g23vhwnuB6Y430+Q9d4AQOHyHeoz4Vo+DpOWu5UaIb/GO5n/hqo2cRPt60xsZesTAQM3BcY/eQl9TFehX+D8cQ==" saltValue="EIsOENZ0FRSxXfoQD0xMHw==" spinCount="100000" sheet="1" selectLockedCells="1"/>
  <mergeCells count="73">
    <mergeCell ref="A45:BA67"/>
    <mergeCell ref="A68:AO70"/>
    <mergeCell ref="AP68:AS70"/>
    <mergeCell ref="AT68:AW70"/>
    <mergeCell ref="AX68:BA70"/>
    <mergeCell ref="BA39:BA40"/>
    <mergeCell ref="G39:L40"/>
    <mergeCell ref="AJ39:AK40"/>
    <mergeCell ref="AL39:AO40"/>
    <mergeCell ref="AP39:AP40"/>
    <mergeCell ref="AQ39:AZ40"/>
    <mergeCell ref="M39:AI40"/>
    <mergeCell ref="G41:L44"/>
    <mergeCell ref="M41:N41"/>
    <mergeCell ref="O41:R41"/>
    <mergeCell ref="T41:X41"/>
    <mergeCell ref="Y41:BA41"/>
    <mergeCell ref="M42:BA44"/>
    <mergeCell ref="AR33:AS35"/>
    <mergeCell ref="AT33:AU35"/>
    <mergeCell ref="AV33:AW35"/>
    <mergeCell ref="AN33:AO35"/>
    <mergeCell ref="AZ27:BA29"/>
    <mergeCell ref="AX33:AX38"/>
    <mergeCell ref="AR36:AR38"/>
    <mergeCell ref="AS36:AW38"/>
    <mergeCell ref="AN27:AO29"/>
    <mergeCell ref="AP27:AY29"/>
    <mergeCell ref="A30:L32"/>
    <mergeCell ref="M30:BA32"/>
    <mergeCell ref="A33:F44"/>
    <mergeCell ref="G33:L34"/>
    <mergeCell ref="M33:AC34"/>
    <mergeCell ref="AD33:AE35"/>
    <mergeCell ref="AF33:AI35"/>
    <mergeCell ref="AJ33:AM35"/>
    <mergeCell ref="AY33:BA38"/>
    <mergeCell ref="G35:L38"/>
    <mergeCell ref="M35:AC38"/>
    <mergeCell ref="AD36:AF38"/>
    <mergeCell ref="AG36:AK38"/>
    <mergeCell ref="AL36:AL38"/>
    <mergeCell ref="AM36:AQ38"/>
    <mergeCell ref="AP33:AQ35"/>
    <mergeCell ref="A27:L29"/>
    <mergeCell ref="M27:AG29"/>
    <mergeCell ref="AH27:AH29"/>
    <mergeCell ref="AI27:AL29"/>
    <mergeCell ref="AM27:AM29"/>
    <mergeCell ref="A21:BA24"/>
    <mergeCell ref="AT25:AU26"/>
    <mergeCell ref="AV25:AW26"/>
    <mergeCell ref="AX25:AY26"/>
    <mergeCell ref="AZ25:BA26"/>
    <mergeCell ref="AR25:AS26"/>
    <mergeCell ref="A25:AH26"/>
    <mergeCell ref="AI25:AK26"/>
    <mergeCell ref="AL25:AO26"/>
    <mergeCell ref="AP25:AQ26"/>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s>
  <phoneticPr fontId="55"/>
  <dataValidations count="4">
    <dataValidation imeMode="hiragana" allowBlank="1" showInputMessage="1" showErrorMessage="1" sqref="M42:BA44 M35:AC38 M30:BA32" xr:uid="{5CCC3EDB-063A-4F5C-B9B3-98C6C676FAB3}"/>
    <dataValidation errorStyle="information" imeMode="hiragana" allowBlank="1" showInputMessage="1" sqref="AF33:AI35" xr:uid="{749AF7E7-2506-46D9-819A-11CFC13EFA54}"/>
    <dataValidation imeMode="fullKatakana" allowBlank="1" showInputMessage="1" showErrorMessage="1" sqref="M33:AC34" xr:uid="{B2C94985-9662-4CC3-9F43-C353763CC2D1}"/>
    <dataValidation type="list" errorStyle="information" imeMode="hiragana" allowBlank="1" showInputMessage="1" sqref="AY33:BA38" xr:uid="{B84C25CE-5207-402C-BAA0-ECD10CD002CF}">
      <formula1>"　,男,女"</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20164" r:id="rId4"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883FB-F00F-47C1-B938-9A89AA92EC4C}">
  <sheetPr>
    <tabColor rgb="FF92D050"/>
  </sheetPr>
  <dimension ref="A1:EC79"/>
  <sheetViews>
    <sheetView showZeros="0" topLeftCell="B1" zoomScaleNormal="100" workbookViewId="0">
      <selection activeCell="N32" sqref="N32:AD33"/>
    </sheetView>
  </sheetViews>
  <sheetFormatPr defaultColWidth="1.875" defaultRowHeight="11.25" customHeight="1"/>
  <cols>
    <col min="1" max="50" width="1.875" style="339"/>
    <col min="51" max="52" width="1.5" style="339" customWidth="1"/>
    <col min="53" max="54" width="2.25" style="339" customWidth="1"/>
    <col min="55" max="124" width="1.875" style="339"/>
    <col min="125" max="132" width="1.875" style="339" customWidth="1"/>
    <col min="133" max="16384" width="1.875" style="339"/>
  </cols>
  <sheetData>
    <row r="1" spans="1:131" ht="15" customHeight="1">
      <c r="A1" s="1972" t="s">
        <v>5752</v>
      </c>
      <c r="B1" s="1972"/>
      <c r="C1" s="1972"/>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1972"/>
      <c r="AO1" s="1972"/>
      <c r="AP1" s="1972"/>
      <c r="AQ1" s="1972"/>
      <c r="AR1" s="1972"/>
      <c r="AS1" s="1972"/>
      <c r="AT1" s="1972"/>
      <c r="AU1" s="1972"/>
      <c r="AV1" s="1972"/>
      <c r="AW1" s="1972"/>
      <c r="AX1" s="1972"/>
      <c r="AY1" s="1972"/>
      <c r="AZ1" s="1972"/>
      <c r="BA1" s="1972"/>
      <c r="BB1" s="1972"/>
    </row>
    <row r="2" spans="1:131" s="789" customFormat="1" ht="15" customHeight="1">
      <c r="A2" s="1972" t="s">
        <v>5753</v>
      </c>
      <c r="B2" s="2907"/>
      <c r="C2" s="2907"/>
      <c r="D2" s="2907"/>
      <c r="E2" s="2907"/>
      <c r="F2" s="2907"/>
      <c r="G2" s="2907"/>
      <c r="H2" s="2907"/>
      <c r="I2" s="2907"/>
      <c r="J2" s="2907"/>
      <c r="K2" s="2907"/>
      <c r="L2" s="2907"/>
      <c r="M2" s="2907"/>
      <c r="N2" s="2907"/>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07"/>
      <c r="AZ2" s="2907"/>
      <c r="BA2" s="2907"/>
      <c r="BB2" s="2907"/>
    </row>
    <row r="3" spans="1:131" ht="11.25" customHeight="1">
      <c r="A3" s="1930"/>
      <c r="B3" s="1930"/>
      <c r="C3" s="1930"/>
      <c r="D3" s="1930"/>
      <c r="E3" s="1930"/>
      <c r="F3" s="1930"/>
      <c r="G3" s="1930"/>
      <c r="H3" s="1930"/>
      <c r="I3" s="1930"/>
      <c r="J3" s="1930"/>
      <c r="K3" s="1930"/>
      <c r="L3" s="1930"/>
      <c r="M3" s="1930"/>
      <c r="N3" s="1930"/>
      <c r="O3" s="1930"/>
      <c r="P3" s="1930"/>
      <c r="Q3" s="1930"/>
      <c r="R3" s="1930"/>
      <c r="S3" s="1930"/>
      <c r="T3" s="1930"/>
      <c r="U3" s="1930"/>
      <c r="V3" s="1930"/>
      <c r="W3" s="1930"/>
      <c r="X3" s="1930"/>
      <c r="Y3" s="1930"/>
      <c r="Z3" s="1930"/>
      <c r="AA3" s="1930"/>
      <c r="AB3" s="1930"/>
      <c r="AC3" s="1930"/>
      <c r="AD3" s="1930"/>
      <c r="AE3" s="1930"/>
      <c r="AF3" s="1930"/>
      <c r="AG3" s="1930"/>
      <c r="AH3" s="1930"/>
      <c r="AI3" s="1930"/>
      <c r="AJ3" s="1930"/>
      <c r="AK3" s="1930"/>
      <c r="AL3" s="1930"/>
      <c r="AM3" s="1930"/>
      <c r="AN3" s="1930"/>
      <c r="AO3" s="1930"/>
      <c r="AP3" s="1930"/>
      <c r="AQ3" s="1930"/>
      <c r="AR3" s="1930"/>
      <c r="AS3" s="1930"/>
      <c r="AT3" s="1930"/>
      <c r="AU3" s="1930"/>
      <c r="AV3" s="1930"/>
      <c r="AW3" s="1930"/>
      <c r="AX3" s="1930"/>
      <c r="AY3" s="1930"/>
      <c r="AZ3" s="1930"/>
      <c r="BA3" s="1930"/>
      <c r="BB3" s="1930"/>
    </row>
    <row r="4" spans="1:131" ht="11.25" customHeight="1">
      <c r="A4" s="3184" t="s">
        <v>5754</v>
      </c>
      <c r="B4" s="3185"/>
      <c r="C4" s="3185"/>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2894"/>
      <c r="AO4" s="2894"/>
      <c r="AP4" s="2894"/>
      <c r="AQ4" s="2894"/>
      <c r="AR4" s="2894"/>
      <c r="AS4" s="2894"/>
      <c r="AT4" s="2894"/>
      <c r="AU4" s="2894"/>
      <c r="AV4" s="2894"/>
      <c r="AW4" s="2894"/>
      <c r="AX4" s="2894"/>
      <c r="AY4" s="2894"/>
      <c r="AZ4" s="2894"/>
      <c r="BA4" s="2894"/>
      <c r="BB4" s="2894"/>
    </row>
    <row r="5" spans="1:131" ht="11.25" customHeight="1">
      <c r="A5" s="3184"/>
      <c r="B5" s="3185"/>
      <c r="C5" s="3185"/>
      <c r="D5" s="3185"/>
      <c r="E5" s="3185"/>
      <c r="F5" s="3185"/>
      <c r="G5" s="3185"/>
      <c r="H5" s="3185"/>
      <c r="I5" s="3185"/>
      <c r="J5" s="3185"/>
      <c r="K5" s="3185"/>
      <c r="L5" s="3185"/>
      <c r="M5" s="3185"/>
      <c r="N5" s="3185"/>
      <c r="O5" s="3185"/>
      <c r="P5" s="3185"/>
      <c r="Q5" s="3185"/>
      <c r="R5" s="3185"/>
      <c r="S5" s="3185"/>
      <c r="T5" s="3185"/>
      <c r="U5" s="3185"/>
      <c r="V5" s="3185"/>
      <c r="W5" s="3185"/>
      <c r="X5" s="3185"/>
      <c r="Y5" s="3185"/>
      <c r="Z5" s="3185"/>
      <c r="AA5" s="3185"/>
      <c r="AB5" s="3185"/>
      <c r="AC5" s="3185"/>
      <c r="AD5" s="3185"/>
      <c r="AE5" s="3185"/>
      <c r="AF5" s="3185"/>
      <c r="AG5" s="3185"/>
      <c r="AH5" s="3185"/>
      <c r="AI5" s="3185"/>
      <c r="AJ5" s="3185"/>
      <c r="AK5" s="3185"/>
      <c r="AL5" s="3185"/>
      <c r="AM5" s="3185"/>
      <c r="AN5" s="2894"/>
      <c r="AO5" s="2894"/>
      <c r="AP5" s="2894"/>
      <c r="AQ5" s="2894"/>
      <c r="AR5" s="2894"/>
      <c r="AS5" s="2894"/>
      <c r="AT5" s="2894"/>
      <c r="AU5" s="2894"/>
      <c r="AV5" s="2894"/>
      <c r="AW5" s="2894"/>
      <c r="AX5" s="2894"/>
      <c r="AY5" s="2894"/>
      <c r="AZ5" s="2894"/>
      <c r="BA5" s="2894"/>
      <c r="BB5" s="2894"/>
    </row>
    <row r="6" spans="1:131" ht="11.25" customHeight="1">
      <c r="A6" s="3185"/>
      <c r="B6" s="3185"/>
      <c r="C6" s="3185"/>
      <c r="D6" s="3185"/>
      <c r="E6" s="3185"/>
      <c r="F6" s="3185"/>
      <c r="G6" s="3185"/>
      <c r="H6" s="3185"/>
      <c r="I6" s="3185"/>
      <c r="J6" s="3185"/>
      <c r="K6" s="3185"/>
      <c r="L6" s="3185"/>
      <c r="M6" s="3185"/>
      <c r="N6" s="3185"/>
      <c r="O6" s="3185"/>
      <c r="P6" s="3185"/>
      <c r="Q6" s="3185"/>
      <c r="R6" s="3185"/>
      <c r="S6" s="3185"/>
      <c r="T6" s="3185"/>
      <c r="U6" s="3185"/>
      <c r="V6" s="3185"/>
      <c r="W6" s="3185"/>
      <c r="X6" s="3185"/>
      <c r="Y6" s="3185"/>
      <c r="Z6" s="3185"/>
      <c r="AA6" s="3185"/>
      <c r="AB6" s="3185"/>
      <c r="AC6" s="3185"/>
      <c r="AD6" s="3185"/>
      <c r="AE6" s="3185"/>
      <c r="AF6" s="3185"/>
      <c r="AG6" s="3185"/>
      <c r="AH6" s="3185"/>
      <c r="AI6" s="3185"/>
      <c r="AJ6" s="3185"/>
      <c r="AK6" s="3185"/>
      <c r="AL6" s="3185"/>
      <c r="AM6" s="3185"/>
      <c r="AN6" s="2894"/>
      <c r="AO6" s="2894"/>
      <c r="AP6" s="2894"/>
      <c r="AQ6" s="2894"/>
      <c r="AR6" s="2894"/>
      <c r="AS6" s="2894"/>
      <c r="AT6" s="2894"/>
      <c r="AU6" s="2894"/>
      <c r="AV6" s="2894"/>
      <c r="AW6" s="2894"/>
      <c r="AX6" s="2894"/>
      <c r="AY6" s="2894"/>
      <c r="AZ6" s="2894"/>
      <c r="BA6" s="2894"/>
      <c r="BB6" s="2894"/>
    </row>
    <row r="7" spans="1:131" ht="11.25" customHeight="1">
      <c r="A7" s="3185"/>
      <c r="B7" s="3185"/>
      <c r="C7" s="3185"/>
      <c r="D7" s="3185"/>
      <c r="E7" s="3185"/>
      <c r="F7" s="3185"/>
      <c r="G7" s="3185"/>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2894"/>
      <c r="AO7" s="2894"/>
      <c r="AP7" s="2894"/>
      <c r="AQ7" s="2894"/>
      <c r="AR7" s="2894"/>
      <c r="AS7" s="2894"/>
      <c r="AT7" s="2894"/>
      <c r="AU7" s="2894"/>
      <c r="AV7" s="2894"/>
      <c r="AW7" s="2894"/>
      <c r="AX7" s="2894"/>
      <c r="AY7" s="2894"/>
      <c r="AZ7" s="2894"/>
      <c r="BA7" s="2894"/>
      <c r="BB7" s="2894"/>
    </row>
    <row r="8" spans="1:131" ht="11.25" customHeight="1">
      <c r="A8" s="3186" t="s">
        <v>5216</v>
      </c>
      <c r="B8" s="3186"/>
      <c r="C8" s="3186"/>
      <c r="D8" s="3186"/>
      <c r="E8" s="3186"/>
      <c r="F8" s="3186"/>
      <c r="G8" s="3187" t="s">
        <v>5217</v>
      </c>
      <c r="H8" s="3187"/>
      <c r="I8" s="3187"/>
      <c r="J8" s="3187"/>
      <c r="K8" s="3187"/>
      <c r="L8" s="3187"/>
      <c r="M8" s="3187"/>
      <c r="N8" s="3187"/>
      <c r="O8" s="3187"/>
      <c r="P8" s="3187"/>
      <c r="Q8" s="2263" t="s">
        <v>5218</v>
      </c>
      <c r="R8" s="2263"/>
      <c r="S8" s="2263"/>
      <c r="T8" s="2263"/>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c r="AT8" s="2263"/>
      <c r="AU8" s="2263"/>
      <c r="AV8" s="2263"/>
      <c r="AW8" s="2263"/>
      <c r="AX8" s="2263"/>
      <c r="AY8" s="2263"/>
      <c r="AZ8" s="2263"/>
      <c r="BA8" s="2263"/>
      <c r="BB8" s="2263"/>
    </row>
    <row r="9" spans="1:131" ht="11.25" customHeight="1" thickBot="1">
      <c r="A9" s="3186"/>
      <c r="B9" s="3186"/>
      <c r="C9" s="3186"/>
      <c r="D9" s="3186"/>
      <c r="E9" s="3186"/>
      <c r="F9" s="3186"/>
      <c r="G9" s="3187"/>
      <c r="H9" s="3187"/>
      <c r="I9" s="3187"/>
      <c r="J9" s="3187"/>
      <c r="K9" s="3187"/>
      <c r="L9" s="3187"/>
      <c r="M9" s="3187"/>
      <c r="N9" s="3187"/>
      <c r="O9" s="3187"/>
      <c r="P9" s="3187"/>
      <c r="Q9" s="2263"/>
      <c r="R9" s="2263"/>
      <c r="S9" s="2263"/>
      <c r="T9" s="2263"/>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c r="AT9" s="2263"/>
      <c r="AU9" s="2263"/>
      <c r="AV9" s="2263"/>
      <c r="AW9" s="2263"/>
      <c r="AX9" s="2263"/>
      <c r="AY9" s="2263"/>
      <c r="AZ9" s="2263"/>
      <c r="BA9" s="2263"/>
      <c r="BB9" s="2263"/>
    </row>
    <row r="10" spans="1:131" ht="11.25" customHeight="1">
      <c r="A10" s="3189" t="s">
        <v>5219</v>
      </c>
      <c r="B10" s="3189"/>
      <c r="C10" s="3189"/>
      <c r="D10" s="3189"/>
      <c r="E10" s="3189"/>
      <c r="F10" s="3189"/>
      <c r="G10" s="3191" t="s">
        <v>5220</v>
      </c>
      <c r="H10" s="3191"/>
      <c r="I10" s="3191"/>
      <c r="J10" s="3191"/>
      <c r="K10" s="3191"/>
      <c r="L10" s="3191"/>
      <c r="M10" s="3191"/>
      <c r="N10" s="3191"/>
      <c r="O10" s="3191"/>
      <c r="P10" s="3191"/>
      <c r="Q10" s="2263"/>
      <c r="R10" s="2263"/>
      <c r="S10" s="3173"/>
      <c r="T10" s="3173"/>
      <c r="U10" s="3173"/>
      <c r="V10" s="3173"/>
      <c r="W10" s="3173"/>
      <c r="X10" s="3173"/>
      <c r="Y10" s="3173"/>
      <c r="Z10" s="3173"/>
      <c r="AA10" s="3173"/>
      <c r="AB10" s="3173"/>
      <c r="AC10" s="3173"/>
      <c r="AD10" s="3173"/>
      <c r="AE10" s="3173"/>
      <c r="AF10" s="3173"/>
      <c r="AG10" s="3173"/>
      <c r="AH10" s="3173"/>
      <c r="AI10" s="3174"/>
      <c r="AJ10" s="3160" t="s">
        <v>5222</v>
      </c>
      <c r="AK10" s="3177"/>
      <c r="AL10" s="3178"/>
      <c r="AM10" s="3180" t="s">
        <v>5755</v>
      </c>
      <c r="AN10" s="3177"/>
      <c r="AO10" s="3177"/>
      <c r="AP10" s="3177"/>
      <c r="AQ10" s="3182">
        <f>'①入会申込書（全日・保証）'!AP25</f>
        <v>0</v>
      </c>
      <c r="AR10" s="3183"/>
      <c r="AS10" s="3177" t="s">
        <v>61</v>
      </c>
      <c r="AT10" s="3177"/>
      <c r="AU10" s="3182">
        <f>'①入会申込書（全日・保証）'!AT25</f>
        <v>0</v>
      </c>
      <c r="AV10" s="3183"/>
      <c r="AW10" s="3177" t="s">
        <v>64</v>
      </c>
      <c r="AX10" s="3177"/>
      <c r="AY10" s="3182">
        <f>'①入会申込書（全日・保証）'!AX25</f>
        <v>0</v>
      </c>
      <c r="AZ10" s="3183"/>
      <c r="BA10" s="3177" t="s">
        <v>62</v>
      </c>
      <c r="BB10" s="3193"/>
      <c r="DU10" s="780"/>
    </row>
    <row r="11" spans="1:131" ht="11.25" customHeight="1" thickBot="1">
      <c r="A11" s="3190"/>
      <c r="B11" s="3190"/>
      <c r="C11" s="3190"/>
      <c r="D11" s="3190"/>
      <c r="E11" s="3190"/>
      <c r="F11" s="3190"/>
      <c r="G11" s="3192"/>
      <c r="H11" s="3192"/>
      <c r="I11" s="3192"/>
      <c r="J11" s="3192"/>
      <c r="K11" s="3192"/>
      <c r="L11" s="3192"/>
      <c r="M11" s="3192"/>
      <c r="N11" s="3192"/>
      <c r="O11" s="3192"/>
      <c r="P11" s="3192"/>
      <c r="Q11" s="3188"/>
      <c r="R11" s="3188"/>
      <c r="S11" s="3175"/>
      <c r="T11" s="3175"/>
      <c r="U11" s="3175"/>
      <c r="V11" s="3175"/>
      <c r="W11" s="3175"/>
      <c r="X11" s="3175"/>
      <c r="Y11" s="3175"/>
      <c r="Z11" s="3175"/>
      <c r="AA11" s="3175"/>
      <c r="AB11" s="3175"/>
      <c r="AC11" s="3175"/>
      <c r="AD11" s="3175"/>
      <c r="AE11" s="3175"/>
      <c r="AF11" s="3175"/>
      <c r="AG11" s="3175"/>
      <c r="AH11" s="3175"/>
      <c r="AI11" s="3176"/>
      <c r="AJ11" s="3144"/>
      <c r="AK11" s="3145"/>
      <c r="AL11" s="3179"/>
      <c r="AM11" s="3181"/>
      <c r="AN11" s="3145"/>
      <c r="AO11" s="3145"/>
      <c r="AP11" s="3145"/>
      <c r="AQ11" s="3170"/>
      <c r="AR11" s="3170"/>
      <c r="AS11" s="3145"/>
      <c r="AT11" s="3145"/>
      <c r="AU11" s="3170"/>
      <c r="AV11" s="3170"/>
      <c r="AW11" s="3145"/>
      <c r="AX11" s="3145"/>
      <c r="AY11" s="3170"/>
      <c r="AZ11" s="3170"/>
      <c r="BA11" s="3145"/>
      <c r="BB11" s="3194"/>
      <c r="DU11" s="780"/>
    </row>
    <row r="12" spans="1:131" ht="11.25" customHeight="1">
      <c r="A12" s="3160" t="s">
        <v>74</v>
      </c>
      <c r="B12" s="3161"/>
      <c r="C12" s="3161"/>
      <c r="D12" s="3161"/>
      <c r="E12" s="3161"/>
      <c r="F12" s="3161"/>
      <c r="G12" s="3161"/>
      <c r="H12" s="3161"/>
      <c r="I12" s="3161"/>
      <c r="J12" s="3161"/>
      <c r="K12" s="3161"/>
      <c r="L12" s="3161"/>
      <c r="M12" s="3162"/>
      <c r="N12" s="3165" t="str">
        <f>'①入会申込書（全日・保証）'!M27</f>
        <v>大阪府知事</v>
      </c>
      <c r="O12" s="2895"/>
      <c r="P12" s="2895"/>
      <c r="Q12" s="2895"/>
      <c r="R12" s="2895"/>
      <c r="S12" s="2895"/>
      <c r="T12" s="2895"/>
      <c r="U12" s="2895"/>
      <c r="V12" s="2895"/>
      <c r="W12" s="2895"/>
      <c r="X12" s="2895"/>
      <c r="Y12" s="2895"/>
      <c r="Z12" s="2895"/>
      <c r="AA12" s="2895"/>
      <c r="AB12" s="2895"/>
      <c r="AC12" s="2895"/>
      <c r="AD12" s="2895"/>
      <c r="AE12" s="2895"/>
      <c r="AF12" s="2895"/>
      <c r="AG12" s="2895"/>
      <c r="AH12" s="2895"/>
      <c r="AI12" s="3167" t="s">
        <v>5225</v>
      </c>
      <c r="AJ12" s="2920" t="str">
        <f>'①入会申込書（全日・保証）'!AI27</f>
        <v>( 1 )</v>
      </c>
      <c r="AK12" s="3169"/>
      <c r="AL12" s="3169"/>
      <c r="AM12" s="3169"/>
      <c r="AN12" s="3168" t="s">
        <v>5226</v>
      </c>
      <c r="AO12" s="2263" t="s">
        <v>75</v>
      </c>
      <c r="AP12" s="3142"/>
      <c r="AQ12" s="3171">
        <f>'①入会申込書（全日・保証）'!AP27</f>
        <v>0</v>
      </c>
      <c r="AR12" s="3172"/>
      <c r="AS12" s="3172"/>
      <c r="AT12" s="3172"/>
      <c r="AU12" s="3172"/>
      <c r="AV12" s="3172"/>
      <c r="AW12" s="3172"/>
      <c r="AX12" s="3172"/>
      <c r="AY12" s="3172"/>
      <c r="AZ12" s="3172"/>
      <c r="BA12" s="2263" t="s">
        <v>7</v>
      </c>
      <c r="BB12" s="3136"/>
      <c r="DU12" s="780"/>
      <c r="DV12" s="530" t="s">
        <v>2</v>
      </c>
      <c r="DW12" s="530" t="s">
        <v>5223</v>
      </c>
      <c r="EA12" s="530" t="s">
        <v>5223</v>
      </c>
    </row>
    <row r="13" spans="1:131" ht="11.25" customHeight="1">
      <c r="A13" s="3163"/>
      <c r="B13" s="3142"/>
      <c r="C13" s="3142"/>
      <c r="D13" s="3142"/>
      <c r="E13" s="3142"/>
      <c r="F13" s="3142"/>
      <c r="G13" s="3142"/>
      <c r="H13" s="3142"/>
      <c r="I13" s="3142"/>
      <c r="J13" s="3142"/>
      <c r="K13" s="3142"/>
      <c r="L13" s="3142"/>
      <c r="M13" s="3143"/>
      <c r="N13" s="3166"/>
      <c r="O13" s="2915"/>
      <c r="P13" s="2915"/>
      <c r="Q13" s="2915"/>
      <c r="R13" s="2915"/>
      <c r="S13" s="2915"/>
      <c r="T13" s="2915"/>
      <c r="U13" s="2915"/>
      <c r="V13" s="2915"/>
      <c r="W13" s="2915"/>
      <c r="X13" s="2915"/>
      <c r="Y13" s="2915"/>
      <c r="Z13" s="2915"/>
      <c r="AA13" s="2915"/>
      <c r="AB13" s="2915"/>
      <c r="AC13" s="2915"/>
      <c r="AD13" s="2915"/>
      <c r="AE13" s="2915"/>
      <c r="AF13" s="2915"/>
      <c r="AG13" s="2915"/>
      <c r="AH13" s="2915"/>
      <c r="AI13" s="3168"/>
      <c r="AJ13" s="3169"/>
      <c r="AK13" s="3169"/>
      <c r="AL13" s="3169"/>
      <c r="AM13" s="3169"/>
      <c r="AN13" s="3168"/>
      <c r="AO13" s="3142"/>
      <c r="AP13" s="3142"/>
      <c r="AQ13" s="3169"/>
      <c r="AR13" s="3169"/>
      <c r="AS13" s="3169"/>
      <c r="AT13" s="3169"/>
      <c r="AU13" s="3169"/>
      <c r="AV13" s="3169"/>
      <c r="AW13" s="3169"/>
      <c r="AX13" s="3169"/>
      <c r="AY13" s="3169"/>
      <c r="AZ13" s="3169"/>
      <c r="BA13" s="2263"/>
      <c r="BB13" s="3136"/>
      <c r="DU13" s="780"/>
      <c r="DV13" s="529" t="s">
        <v>5228</v>
      </c>
      <c r="DW13" s="529" t="s">
        <v>4939</v>
      </c>
      <c r="EA13" s="530" t="s">
        <v>2</v>
      </c>
    </row>
    <row r="14" spans="1:131" ht="11.25" customHeight="1">
      <c r="A14" s="3164"/>
      <c r="B14" s="3146"/>
      <c r="C14" s="3146"/>
      <c r="D14" s="3146"/>
      <c r="E14" s="3146"/>
      <c r="F14" s="3146"/>
      <c r="G14" s="3146"/>
      <c r="H14" s="3146"/>
      <c r="I14" s="3146"/>
      <c r="J14" s="3146"/>
      <c r="K14" s="3146"/>
      <c r="L14" s="3146"/>
      <c r="M14" s="3147"/>
      <c r="N14" s="2917"/>
      <c r="O14" s="2896"/>
      <c r="P14" s="2896"/>
      <c r="Q14" s="2896"/>
      <c r="R14" s="2896"/>
      <c r="S14" s="2896"/>
      <c r="T14" s="2896"/>
      <c r="U14" s="2896"/>
      <c r="V14" s="2896"/>
      <c r="W14" s="2896"/>
      <c r="X14" s="2896"/>
      <c r="Y14" s="2896"/>
      <c r="Z14" s="2896"/>
      <c r="AA14" s="2896"/>
      <c r="AB14" s="2896"/>
      <c r="AC14" s="2896"/>
      <c r="AD14" s="2896"/>
      <c r="AE14" s="2896"/>
      <c r="AF14" s="2896"/>
      <c r="AG14" s="2896"/>
      <c r="AH14" s="2896"/>
      <c r="AI14" s="3168"/>
      <c r="AJ14" s="3170"/>
      <c r="AK14" s="3170"/>
      <c r="AL14" s="3170"/>
      <c r="AM14" s="3170"/>
      <c r="AN14" s="3168"/>
      <c r="AO14" s="3142"/>
      <c r="AP14" s="3142"/>
      <c r="AQ14" s="3170"/>
      <c r="AR14" s="3170"/>
      <c r="AS14" s="3170"/>
      <c r="AT14" s="3170"/>
      <c r="AU14" s="3170"/>
      <c r="AV14" s="3170"/>
      <c r="AW14" s="3170"/>
      <c r="AX14" s="3170"/>
      <c r="AY14" s="3170"/>
      <c r="AZ14" s="3170"/>
      <c r="BA14" s="2263"/>
      <c r="BB14" s="3136"/>
      <c r="DU14" s="780"/>
      <c r="DV14" s="529" t="s">
        <v>5227</v>
      </c>
      <c r="DW14" s="529" t="s">
        <v>4942</v>
      </c>
      <c r="EA14" s="529" t="s">
        <v>5228</v>
      </c>
    </row>
    <row r="15" spans="1:131" ht="11.25" customHeight="1">
      <c r="A15" s="3137" t="s">
        <v>5756</v>
      </c>
      <c r="B15" s="3138"/>
      <c r="C15" s="3138"/>
      <c r="D15" s="3138"/>
      <c r="E15" s="3138"/>
      <c r="F15" s="3139"/>
      <c r="G15" s="3139"/>
      <c r="H15" s="3139"/>
      <c r="I15" s="3139"/>
      <c r="J15" s="3139"/>
      <c r="K15" s="3139"/>
      <c r="L15" s="3139"/>
      <c r="M15" s="3140"/>
      <c r="N15" s="3148">
        <f>★入力画面!L11</f>
        <v>0</v>
      </c>
      <c r="O15" s="3149"/>
      <c r="P15" s="3149"/>
      <c r="Q15" s="3149"/>
      <c r="R15" s="3149"/>
      <c r="S15" s="3149"/>
      <c r="T15" s="3149"/>
      <c r="U15" s="3149"/>
      <c r="V15" s="3149"/>
      <c r="W15" s="3149"/>
      <c r="X15" s="3149"/>
      <c r="Y15" s="3149"/>
      <c r="Z15" s="3149"/>
      <c r="AA15" s="3149"/>
      <c r="AB15" s="3149"/>
      <c r="AC15" s="3149"/>
      <c r="AD15" s="3149"/>
      <c r="AE15" s="3149"/>
      <c r="AF15" s="3149"/>
      <c r="AG15" s="3149"/>
      <c r="AH15" s="3149"/>
      <c r="AI15" s="3149"/>
      <c r="AJ15" s="3149"/>
      <c r="AK15" s="3149"/>
      <c r="AL15" s="3149"/>
      <c r="AM15" s="3149"/>
      <c r="AN15" s="3149"/>
      <c r="AO15" s="3149"/>
      <c r="AP15" s="3149"/>
      <c r="AQ15" s="3149"/>
      <c r="AR15" s="3149"/>
      <c r="AS15" s="3149"/>
      <c r="AT15" s="3149"/>
      <c r="AU15" s="3149"/>
      <c r="AV15" s="3149"/>
      <c r="AW15" s="3149"/>
      <c r="AX15" s="3149"/>
      <c r="AY15" s="3149"/>
      <c r="AZ15" s="3149"/>
      <c r="BA15" s="3149"/>
      <c r="BB15" s="3150"/>
      <c r="DU15" s="780"/>
      <c r="DV15" s="529" t="s">
        <v>5231</v>
      </c>
      <c r="DW15" s="529" t="s">
        <v>5232</v>
      </c>
      <c r="EA15" s="529" t="s">
        <v>5227</v>
      </c>
    </row>
    <row r="16" spans="1:131" ht="11.25" customHeight="1">
      <c r="A16" s="3141"/>
      <c r="B16" s="2263"/>
      <c r="C16" s="2263"/>
      <c r="D16" s="2263"/>
      <c r="E16" s="2263"/>
      <c r="F16" s="3142"/>
      <c r="G16" s="3142"/>
      <c r="H16" s="3142"/>
      <c r="I16" s="3142"/>
      <c r="J16" s="3142"/>
      <c r="K16" s="3142"/>
      <c r="L16" s="3142"/>
      <c r="M16" s="3143"/>
      <c r="N16" s="3151"/>
      <c r="O16" s="3151"/>
      <c r="P16" s="3151"/>
      <c r="Q16" s="3151"/>
      <c r="R16" s="3151"/>
      <c r="S16" s="3151"/>
      <c r="T16" s="3151"/>
      <c r="U16" s="3151"/>
      <c r="V16" s="3151"/>
      <c r="W16" s="3151"/>
      <c r="X16" s="3151"/>
      <c r="Y16" s="3151"/>
      <c r="Z16" s="3151"/>
      <c r="AA16" s="3151"/>
      <c r="AB16" s="3151"/>
      <c r="AC16" s="3151"/>
      <c r="AD16" s="3151"/>
      <c r="AE16" s="3151"/>
      <c r="AF16" s="3151"/>
      <c r="AG16" s="3151"/>
      <c r="AH16" s="3151"/>
      <c r="AI16" s="3151"/>
      <c r="AJ16" s="3151"/>
      <c r="AK16" s="3151"/>
      <c r="AL16" s="3151"/>
      <c r="AM16" s="3151"/>
      <c r="AN16" s="3151"/>
      <c r="AO16" s="3151"/>
      <c r="AP16" s="3151"/>
      <c r="AQ16" s="3151"/>
      <c r="AR16" s="3151"/>
      <c r="AS16" s="3151"/>
      <c r="AT16" s="3151"/>
      <c r="AU16" s="3151"/>
      <c r="AV16" s="3151"/>
      <c r="AW16" s="3151"/>
      <c r="AX16" s="3151"/>
      <c r="AY16" s="3151"/>
      <c r="AZ16" s="3151"/>
      <c r="BA16" s="3151"/>
      <c r="BB16" s="3152"/>
      <c r="DU16" s="780"/>
      <c r="DV16" s="529" t="s">
        <v>5233</v>
      </c>
      <c r="DW16" s="529" t="s">
        <v>4951</v>
      </c>
      <c r="EA16" s="529" t="s">
        <v>5231</v>
      </c>
    </row>
    <row r="17" spans="1:133" ht="11.25" customHeight="1">
      <c r="A17" s="3144"/>
      <c r="B17" s="3145"/>
      <c r="C17" s="3145"/>
      <c r="D17" s="3145"/>
      <c r="E17" s="3145"/>
      <c r="F17" s="3146"/>
      <c r="G17" s="3146"/>
      <c r="H17" s="3146"/>
      <c r="I17" s="3146"/>
      <c r="J17" s="3146"/>
      <c r="K17" s="3146"/>
      <c r="L17" s="3146"/>
      <c r="M17" s="3147"/>
      <c r="N17" s="3153"/>
      <c r="O17" s="3153"/>
      <c r="P17" s="3153"/>
      <c r="Q17" s="3153"/>
      <c r="R17" s="3153"/>
      <c r="S17" s="3153"/>
      <c r="T17" s="3153"/>
      <c r="U17" s="3153"/>
      <c r="V17" s="3153"/>
      <c r="W17" s="3153"/>
      <c r="X17" s="3153"/>
      <c r="Y17" s="3153"/>
      <c r="Z17" s="3153"/>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4"/>
      <c r="DU17" s="780"/>
      <c r="DV17" s="529" t="s">
        <v>5234</v>
      </c>
      <c r="DW17" s="529" t="s">
        <v>4955</v>
      </c>
      <c r="EA17" s="529" t="s">
        <v>5233</v>
      </c>
    </row>
    <row r="18" spans="1:133" ht="11.25" customHeight="1">
      <c r="A18" s="2007" t="s">
        <v>5757</v>
      </c>
      <c r="B18" s="1971"/>
      <c r="C18" s="1971"/>
      <c r="D18" s="1971"/>
      <c r="E18" s="1971"/>
      <c r="F18" s="3155"/>
      <c r="G18" s="3155"/>
      <c r="H18" s="3155"/>
      <c r="I18" s="3155"/>
      <c r="J18" s="3155"/>
      <c r="K18" s="3155"/>
      <c r="L18" s="3155"/>
      <c r="M18" s="3156"/>
      <c r="N18" s="3148">
        <f>★入力画面!L12</f>
        <v>0</v>
      </c>
      <c r="O18" s="3149"/>
      <c r="P18" s="3149"/>
      <c r="Q18" s="3149"/>
      <c r="R18" s="3149"/>
      <c r="S18" s="3149"/>
      <c r="T18" s="3149"/>
      <c r="U18" s="3149"/>
      <c r="V18" s="3149"/>
      <c r="W18" s="3149"/>
      <c r="X18" s="3149"/>
      <c r="Y18" s="3149"/>
      <c r="Z18" s="3149"/>
      <c r="AA18" s="3149"/>
      <c r="AB18" s="3149"/>
      <c r="AC18" s="3149"/>
      <c r="AD18" s="3149"/>
      <c r="AE18" s="3149"/>
      <c r="AF18" s="3149"/>
      <c r="AG18" s="3149"/>
      <c r="AH18" s="3149"/>
      <c r="AI18" s="3149"/>
      <c r="AJ18" s="3149"/>
      <c r="AK18" s="3149"/>
      <c r="AL18" s="3149"/>
      <c r="AM18" s="3149"/>
      <c r="AN18" s="3149"/>
      <c r="AO18" s="3149"/>
      <c r="AP18" s="3149"/>
      <c r="AQ18" s="3149"/>
      <c r="AR18" s="3149"/>
      <c r="AS18" s="3149"/>
      <c r="AT18" s="3149"/>
      <c r="AU18" s="3149"/>
      <c r="AV18" s="3149"/>
      <c r="AW18" s="3149"/>
      <c r="AX18" s="3149"/>
      <c r="AY18" s="3149"/>
      <c r="AZ18" s="3149"/>
      <c r="BA18" s="3149"/>
      <c r="BB18" s="3150"/>
      <c r="DU18" s="780"/>
      <c r="DV18" s="529" t="s">
        <v>5235</v>
      </c>
      <c r="DW18" s="529" t="s">
        <v>4958</v>
      </c>
      <c r="EA18" s="529" t="s">
        <v>5234</v>
      </c>
    </row>
    <row r="19" spans="1:133" ht="11.25" customHeight="1">
      <c r="A19" s="1956"/>
      <c r="B19" s="1930"/>
      <c r="C19" s="1930"/>
      <c r="D19" s="1930"/>
      <c r="E19" s="1930"/>
      <c r="F19" s="2894"/>
      <c r="G19" s="2894"/>
      <c r="H19" s="2894"/>
      <c r="I19" s="2894"/>
      <c r="J19" s="2894"/>
      <c r="K19" s="2894"/>
      <c r="L19" s="2894"/>
      <c r="M19" s="2924"/>
      <c r="N19" s="3151"/>
      <c r="O19" s="3151"/>
      <c r="P19" s="3151"/>
      <c r="Q19" s="3151"/>
      <c r="R19" s="3151"/>
      <c r="S19" s="3151"/>
      <c r="T19" s="3151"/>
      <c r="U19" s="3151"/>
      <c r="V19" s="3151"/>
      <c r="W19" s="3151"/>
      <c r="X19" s="3151"/>
      <c r="Y19" s="3151"/>
      <c r="Z19" s="3151"/>
      <c r="AA19" s="3151"/>
      <c r="AB19" s="3151"/>
      <c r="AC19" s="3151"/>
      <c r="AD19" s="3151"/>
      <c r="AE19" s="3151"/>
      <c r="AF19" s="3151"/>
      <c r="AG19" s="3151"/>
      <c r="AH19" s="3151"/>
      <c r="AI19" s="3151"/>
      <c r="AJ19" s="3151"/>
      <c r="AK19" s="3151"/>
      <c r="AL19" s="3151"/>
      <c r="AM19" s="3151"/>
      <c r="AN19" s="3151"/>
      <c r="AO19" s="3151"/>
      <c r="AP19" s="3151"/>
      <c r="AQ19" s="3151"/>
      <c r="AR19" s="3151"/>
      <c r="AS19" s="3151"/>
      <c r="AT19" s="3151"/>
      <c r="AU19" s="3151"/>
      <c r="AV19" s="3151"/>
      <c r="AW19" s="3151"/>
      <c r="AX19" s="3151"/>
      <c r="AY19" s="3151"/>
      <c r="AZ19" s="3151"/>
      <c r="BA19" s="3151"/>
      <c r="BB19" s="3152"/>
      <c r="DU19" s="780"/>
      <c r="DV19" s="529" t="s">
        <v>5237</v>
      </c>
      <c r="DW19" s="529" t="s">
        <v>5238</v>
      </c>
      <c r="EA19" s="529" t="s">
        <v>5235</v>
      </c>
    </row>
    <row r="20" spans="1:133" ht="11.25" customHeight="1">
      <c r="A20" s="1957"/>
      <c r="B20" s="2898"/>
      <c r="C20" s="2898"/>
      <c r="D20" s="2898"/>
      <c r="E20" s="2898"/>
      <c r="F20" s="2909"/>
      <c r="G20" s="2909"/>
      <c r="H20" s="2909"/>
      <c r="I20" s="2909"/>
      <c r="J20" s="2909"/>
      <c r="K20" s="2909"/>
      <c r="L20" s="2909"/>
      <c r="M20" s="2925"/>
      <c r="N20" s="3153"/>
      <c r="O20" s="3153"/>
      <c r="P20" s="3153"/>
      <c r="Q20" s="3153"/>
      <c r="R20" s="3153"/>
      <c r="S20" s="3153"/>
      <c r="T20" s="3153"/>
      <c r="U20" s="3153"/>
      <c r="V20" s="3153"/>
      <c r="W20" s="3153"/>
      <c r="X20" s="3153"/>
      <c r="Y20" s="3153"/>
      <c r="Z20" s="3153"/>
      <c r="AA20" s="3153"/>
      <c r="AB20" s="3153"/>
      <c r="AC20" s="3153"/>
      <c r="AD20" s="3153"/>
      <c r="AE20" s="3153"/>
      <c r="AF20" s="3153"/>
      <c r="AG20" s="3153"/>
      <c r="AH20" s="3153"/>
      <c r="AI20" s="3153"/>
      <c r="AJ20" s="3153"/>
      <c r="AK20" s="3153"/>
      <c r="AL20" s="3153"/>
      <c r="AM20" s="3153"/>
      <c r="AN20" s="3153"/>
      <c r="AO20" s="3153"/>
      <c r="AP20" s="3153"/>
      <c r="AQ20" s="3153"/>
      <c r="AR20" s="3153"/>
      <c r="AS20" s="3153"/>
      <c r="AT20" s="3153"/>
      <c r="AU20" s="3153"/>
      <c r="AV20" s="3153"/>
      <c r="AW20" s="3153"/>
      <c r="AX20" s="3153"/>
      <c r="AY20" s="3153"/>
      <c r="AZ20" s="3153"/>
      <c r="BA20" s="3153"/>
      <c r="BB20" s="3154"/>
      <c r="DU20" s="780"/>
      <c r="DV20" s="529" t="s">
        <v>5239</v>
      </c>
      <c r="DW20" s="529" t="s">
        <v>4965</v>
      </c>
      <c r="EA20" s="529" t="s">
        <v>5237</v>
      </c>
      <c r="EC20" s="788"/>
    </row>
    <row r="21" spans="1:133" s="790" customFormat="1" ht="11.25" customHeight="1">
      <c r="A21" s="3094" t="s">
        <v>5758</v>
      </c>
      <c r="B21" s="3095"/>
      <c r="C21" s="3095"/>
      <c r="D21" s="3095"/>
      <c r="E21" s="3095"/>
      <c r="F21" s="3095"/>
      <c r="G21" s="3096"/>
      <c r="H21" s="3103" t="s">
        <v>59</v>
      </c>
      <c r="I21" s="3104"/>
      <c r="J21" s="3104"/>
      <c r="K21" s="3104"/>
      <c r="L21" s="3104"/>
      <c r="M21" s="3105"/>
      <c r="N21" s="3109">
        <f>★入力画面!L152</f>
        <v>0</v>
      </c>
      <c r="O21" s="3110"/>
      <c r="P21" s="3110"/>
      <c r="Q21" s="3110"/>
      <c r="R21" s="3110"/>
      <c r="S21" s="3110"/>
      <c r="T21" s="3110"/>
      <c r="U21" s="3110"/>
      <c r="V21" s="3110"/>
      <c r="W21" s="3110"/>
      <c r="X21" s="3110"/>
      <c r="Y21" s="3110"/>
      <c r="Z21" s="3110"/>
      <c r="AA21" s="3110"/>
      <c r="AB21" s="3110"/>
      <c r="AC21" s="3110"/>
      <c r="AD21" s="3111"/>
      <c r="AE21" s="3112" t="s">
        <v>8</v>
      </c>
      <c r="AF21" s="3113"/>
      <c r="AG21" s="3088" t="str">
        <f>★入力画面!L162</f>
        <v>平成</v>
      </c>
      <c r="AH21" s="3118"/>
      <c r="AI21" s="3118"/>
      <c r="AJ21" s="3118"/>
      <c r="AK21" s="3075">
        <f>★入力画面!O162</f>
        <v>0</v>
      </c>
      <c r="AL21" s="3076"/>
      <c r="AM21" s="3076"/>
      <c r="AN21" s="3076"/>
      <c r="AO21" s="3078" t="s">
        <v>61</v>
      </c>
      <c r="AP21" s="3078"/>
      <c r="AQ21" s="3075">
        <f>★入力画面!R162</f>
        <v>0</v>
      </c>
      <c r="AR21" s="3076"/>
      <c r="AS21" s="3078" t="s">
        <v>64</v>
      </c>
      <c r="AT21" s="3079"/>
      <c r="AU21" s="3075">
        <f>★入力画面!U162</f>
        <v>0</v>
      </c>
      <c r="AV21" s="3076"/>
      <c r="AW21" s="3078" t="s">
        <v>62</v>
      </c>
      <c r="AX21" s="3078"/>
      <c r="AY21" s="3082" t="s">
        <v>60</v>
      </c>
      <c r="AZ21" s="3083"/>
      <c r="BA21" s="3088">
        <f>★入力画面!AI162</f>
        <v>0</v>
      </c>
      <c r="BB21" s="3089"/>
      <c r="DU21" s="791"/>
      <c r="DV21" s="792" t="s">
        <v>5240</v>
      </c>
      <c r="DW21" s="792" t="s">
        <v>4969</v>
      </c>
      <c r="EA21" s="792" t="s">
        <v>5239</v>
      </c>
    </row>
    <row r="22" spans="1:133" s="790" customFormat="1" ht="11.25" customHeight="1">
      <c r="A22" s="3097"/>
      <c r="B22" s="3098"/>
      <c r="C22" s="3098"/>
      <c r="D22" s="3098"/>
      <c r="E22" s="3098"/>
      <c r="F22" s="3098"/>
      <c r="G22" s="3099"/>
      <c r="H22" s="3106"/>
      <c r="I22" s="3107"/>
      <c r="J22" s="3107"/>
      <c r="K22" s="3107"/>
      <c r="L22" s="3107"/>
      <c r="M22" s="3108"/>
      <c r="N22" s="3056"/>
      <c r="O22" s="3057"/>
      <c r="P22" s="3057"/>
      <c r="Q22" s="3057"/>
      <c r="R22" s="3057"/>
      <c r="S22" s="3057"/>
      <c r="T22" s="3057"/>
      <c r="U22" s="3057"/>
      <c r="V22" s="3057"/>
      <c r="W22" s="3057"/>
      <c r="X22" s="3057"/>
      <c r="Y22" s="3057"/>
      <c r="Z22" s="3057"/>
      <c r="AA22" s="3057"/>
      <c r="AB22" s="3057"/>
      <c r="AC22" s="3057"/>
      <c r="AD22" s="3067"/>
      <c r="AE22" s="3114"/>
      <c r="AF22" s="3115"/>
      <c r="AG22" s="3090"/>
      <c r="AH22" s="3119"/>
      <c r="AI22" s="3119"/>
      <c r="AJ22" s="3119"/>
      <c r="AK22" s="3077"/>
      <c r="AL22" s="3077"/>
      <c r="AM22" s="3077"/>
      <c r="AN22" s="3077"/>
      <c r="AO22" s="3081"/>
      <c r="AP22" s="3081"/>
      <c r="AQ22" s="3077"/>
      <c r="AR22" s="3077"/>
      <c r="AS22" s="3080"/>
      <c r="AT22" s="3080"/>
      <c r="AU22" s="3077"/>
      <c r="AV22" s="3077"/>
      <c r="AW22" s="3081"/>
      <c r="AX22" s="3081"/>
      <c r="AY22" s="3084"/>
      <c r="AZ22" s="3085"/>
      <c r="BA22" s="3090"/>
      <c r="BB22" s="3091"/>
      <c r="DU22" s="791"/>
      <c r="DV22" s="792" t="s">
        <v>5241</v>
      </c>
      <c r="DW22" s="792" t="s">
        <v>4974</v>
      </c>
      <c r="EA22" s="792" t="s">
        <v>5240</v>
      </c>
    </row>
    <row r="23" spans="1:133" s="790" customFormat="1" ht="11.25" customHeight="1">
      <c r="A23" s="3097"/>
      <c r="B23" s="3098"/>
      <c r="C23" s="3098"/>
      <c r="D23" s="3098"/>
      <c r="E23" s="3098"/>
      <c r="F23" s="3098"/>
      <c r="G23" s="3099"/>
      <c r="H23" s="3130" t="s">
        <v>5264</v>
      </c>
      <c r="I23" s="3124"/>
      <c r="J23" s="3124"/>
      <c r="K23" s="3124"/>
      <c r="L23" s="3124"/>
      <c r="M23" s="3125"/>
      <c r="N23" s="3063">
        <f>★入力画面!L154</f>
        <v>0</v>
      </c>
      <c r="O23" s="3064"/>
      <c r="P23" s="3064"/>
      <c r="Q23" s="3064"/>
      <c r="R23" s="3064"/>
      <c r="S23" s="3064"/>
      <c r="T23" s="3064"/>
      <c r="U23" s="3064"/>
      <c r="V23" s="3064"/>
      <c r="W23" s="3064"/>
      <c r="X23" s="3064"/>
      <c r="Y23" s="3064"/>
      <c r="Z23" s="3064"/>
      <c r="AA23" s="3064"/>
      <c r="AB23" s="3064"/>
      <c r="AC23" s="3064"/>
      <c r="AD23" s="3065"/>
      <c r="AE23" s="3116"/>
      <c r="AF23" s="3117"/>
      <c r="AG23" s="3092"/>
      <c r="AH23" s="3120"/>
      <c r="AI23" s="3120"/>
      <c r="AJ23" s="3120"/>
      <c r="AK23" s="3073"/>
      <c r="AL23" s="3073"/>
      <c r="AM23" s="3073"/>
      <c r="AN23" s="3073"/>
      <c r="AO23" s="3069"/>
      <c r="AP23" s="3069"/>
      <c r="AQ23" s="3073"/>
      <c r="AR23" s="3073"/>
      <c r="AS23" s="3074"/>
      <c r="AT23" s="3074"/>
      <c r="AU23" s="3073"/>
      <c r="AV23" s="3073"/>
      <c r="AW23" s="3069"/>
      <c r="AX23" s="3069"/>
      <c r="AY23" s="3084"/>
      <c r="AZ23" s="3085"/>
      <c r="BA23" s="3090"/>
      <c r="BB23" s="3091"/>
      <c r="DU23" s="791"/>
      <c r="DV23" s="792" t="s">
        <v>5242</v>
      </c>
      <c r="DW23" s="792" t="s">
        <v>4977</v>
      </c>
      <c r="EA23" s="792" t="s">
        <v>5241</v>
      </c>
    </row>
    <row r="24" spans="1:133" s="790" customFormat="1" ht="11.25" customHeight="1">
      <c r="A24" s="3097"/>
      <c r="B24" s="3098"/>
      <c r="C24" s="3098"/>
      <c r="D24" s="3098"/>
      <c r="E24" s="3098"/>
      <c r="F24" s="3098"/>
      <c r="G24" s="3099"/>
      <c r="H24" s="3157"/>
      <c r="I24" s="3158"/>
      <c r="J24" s="3158"/>
      <c r="K24" s="3158"/>
      <c r="L24" s="3158"/>
      <c r="M24" s="3159"/>
      <c r="N24" s="3055"/>
      <c r="O24" s="3053"/>
      <c r="P24" s="3053"/>
      <c r="Q24" s="3053"/>
      <c r="R24" s="3053"/>
      <c r="S24" s="3053"/>
      <c r="T24" s="3053"/>
      <c r="U24" s="3053"/>
      <c r="V24" s="3053"/>
      <c r="W24" s="3053"/>
      <c r="X24" s="3053"/>
      <c r="Y24" s="3053"/>
      <c r="Z24" s="3053"/>
      <c r="AA24" s="3053"/>
      <c r="AB24" s="3053"/>
      <c r="AC24" s="3053"/>
      <c r="AD24" s="3066"/>
      <c r="AE24" s="3030" t="s">
        <v>87</v>
      </c>
      <c r="AF24" s="3020"/>
      <c r="AG24" s="3031"/>
      <c r="AH24" s="3071">
        <f>★入力画面!L158</f>
        <v>0</v>
      </c>
      <c r="AI24" s="3023"/>
      <c r="AJ24" s="3023"/>
      <c r="AK24" s="3023"/>
      <c r="AL24" s="3023"/>
      <c r="AM24" s="3020" t="s">
        <v>5225</v>
      </c>
      <c r="AN24" s="3071">
        <f>★入力画面!O158</f>
        <v>0</v>
      </c>
      <c r="AO24" s="3023"/>
      <c r="AP24" s="3023"/>
      <c r="AQ24" s="3023"/>
      <c r="AR24" s="3023"/>
      <c r="AS24" s="3020" t="s">
        <v>5226</v>
      </c>
      <c r="AT24" s="3022">
        <f>★入力画面!S158</f>
        <v>0</v>
      </c>
      <c r="AU24" s="3023"/>
      <c r="AV24" s="3023"/>
      <c r="AW24" s="3023"/>
      <c r="AX24" s="3023"/>
      <c r="AY24" s="3084"/>
      <c r="AZ24" s="3085"/>
      <c r="BA24" s="3090"/>
      <c r="BB24" s="3091"/>
      <c r="DU24" s="791"/>
      <c r="DV24" s="792" t="s">
        <v>5245</v>
      </c>
      <c r="DW24" s="792" t="s">
        <v>4980</v>
      </c>
      <c r="EA24" s="792" t="s">
        <v>5242</v>
      </c>
    </row>
    <row r="25" spans="1:133" s="790" customFormat="1" ht="11.25" customHeight="1">
      <c r="A25" s="3097"/>
      <c r="B25" s="3098"/>
      <c r="C25" s="3098"/>
      <c r="D25" s="3098"/>
      <c r="E25" s="3098"/>
      <c r="F25" s="3098"/>
      <c r="G25" s="3099"/>
      <c r="H25" s="3106"/>
      <c r="I25" s="3107"/>
      <c r="J25" s="3107"/>
      <c r="K25" s="3107"/>
      <c r="L25" s="3107"/>
      <c r="M25" s="3108"/>
      <c r="N25" s="3056"/>
      <c r="O25" s="3057"/>
      <c r="P25" s="3057"/>
      <c r="Q25" s="3057"/>
      <c r="R25" s="3057"/>
      <c r="S25" s="3057"/>
      <c r="T25" s="3057"/>
      <c r="U25" s="3057"/>
      <c r="V25" s="3057"/>
      <c r="W25" s="3057"/>
      <c r="X25" s="3057"/>
      <c r="Y25" s="3057"/>
      <c r="Z25" s="3057"/>
      <c r="AA25" s="3057"/>
      <c r="AB25" s="3057"/>
      <c r="AC25" s="3057"/>
      <c r="AD25" s="3067"/>
      <c r="AE25" s="3068"/>
      <c r="AF25" s="3069"/>
      <c r="AG25" s="3070"/>
      <c r="AH25" s="3072"/>
      <c r="AI25" s="3073"/>
      <c r="AJ25" s="3073"/>
      <c r="AK25" s="3073"/>
      <c r="AL25" s="3073"/>
      <c r="AM25" s="3074"/>
      <c r="AN25" s="3072"/>
      <c r="AO25" s="3073"/>
      <c r="AP25" s="3073"/>
      <c r="AQ25" s="3073"/>
      <c r="AR25" s="3073"/>
      <c r="AS25" s="3074"/>
      <c r="AT25" s="3073"/>
      <c r="AU25" s="3073"/>
      <c r="AV25" s="3073"/>
      <c r="AW25" s="3073"/>
      <c r="AX25" s="3073"/>
      <c r="AY25" s="3086"/>
      <c r="AZ25" s="3087"/>
      <c r="BA25" s="3092"/>
      <c r="BB25" s="3093"/>
      <c r="DU25" s="791"/>
      <c r="DV25" s="792" t="s">
        <v>5246</v>
      </c>
      <c r="DW25" s="792" t="s">
        <v>4983</v>
      </c>
      <c r="EA25" s="792" t="s">
        <v>5245</v>
      </c>
    </row>
    <row r="26" spans="1:133" s="790" customFormat="1" ht="11.25" customHeight="1">
      <c r="A26" s="3097"/>
      <c r="B26" s="3098"/>
      <c r="C26" s="3098"/>
      <c r="D26" s="3098"/>
      <c r="E26" s="3098"/>
      <c r="F26" s="3098"/>
      <c r="G26" s="3099"/>
      <c r="H26" s="3130" t="s">
        <v>5273</v>
      </c>
      <c r="I26" s="3124"/>
      <c r="J26" s="3124"/>
      <c r="K26" s="3124"/>
      <c r="L26" s="3124"/>
      <c r="M26" s="3125"/>
      <c r="N26" s="3126" t="s">
        <v>5244</v>
      </c>
      <c r="O26" s="3049"/>
      <c r="P26" s="3050">
        <f>★入力画面!L156</f>
        <v>0</v>
      </c>
      <c r="Q26" s="3051"/>
      <c r="R26" s="3051"/>
      <c r="S26" s="3051"/>
      <c r="T26" s="793" t="s">
        <v>90</v>
      </c>
      <c r="U26" s="3050">
        <f>★入力画面!O156</f>
        <v>0</v>
      </c>
      <c r="V26" s="3051"/>
      <c r="W26" s="3051"/>
      <c r="X26" s="3051"/>
      <c r="Y26" s="3051"/>
      <c r="Z26" s="3020"/>
      <c r="AA26" s="3020"/>
      <c r="AB26" s="3020"/>
      <c r="AC26" s="3020"/>
      <c r="AD26" s="3020"/>
      <c r="AE26" s="3020"/>
      <c r="AF26" s="3020"/>
      <c r="AG26" s="3020"/>
      <c r="AH26" s="3020"/>
      <c r="AI26" s="3020"/>
      <c r="AJ26" s="3020"/>
      <c r="AK26" s="3020"/>
      <c r="AL26" s="3020"/>
      <c r="AM26" s="3020"/>
      <c r="AN26" s="3020"/>
      <c r="AO26" s="3020"/>
      <c r="AP26" s="3020"/>
      <c r="AQ26" s="3020"/>
      <c r="AR26" s="3020"/>
      <c r="AS26" s="3020"/>
      <c r="AT26" s="3020"/>
      <c r="AU26" s="3020"/>
      <c r="AV26" s="3020"/>
      <c r="AW26" s="3020"/>
      <c r="AX26" s="3020"/>
      <c r="AY26" s="3020"/>
      <c r="AZ26" s="3020"/>
      <c r="BA26" s="3020"/>
      <c r="BB26" s="3025"/>
      <c r="DU26" s="794"/>
      <c r="DV26" s="792" t="s">
        <v>5247</v>
      </c>
      <c r="DW26" s="792" t="s">
        <v>4987</v>
      </c>
      <c r="EA26" s="792" t="s">
        <v>5246</v>
      </c>
    </row>
    <row r="27" spans="1:133" s="790" customFormat="1" ht="11.25" customHeight="1">
      <c r="A27" s="3097"/>
      <c r="B27" s="3098"/>
      <c r="C27" s="3098"/>
      <c r="D27" s="3098"/>
      <c r="E27" s="3098"/>
      <c r="F27" s="3098"/>
      <c r="G27" s="3099"/>
      <c r="H27" s="3157"/>
      <c r="I27" s="3158"/>
      <c r="J27" s="3158"/>
      <c r="K27" s="3158"/>
      <c r="L27" s="3158"/>
      <c r="M27" s="3159"/>
      <c r="N27" s="3052">
        <f>★入力画面!L157</f>
        <v>0</v>
      </c>
      <c r="O27" s="3053"/>
      <c r="P27" s="3053"/>
      <c r="Q27" s="3053"/>
      <c r="R27" s="3053"/>
      <c r="S27" s="3053"/>
      <c r="T27" s="3053"/>
      <c r="U27" s="3053"/>
      <c r="V27" s="3053"/>
      <c r="W27" s="3053"/>
      <c r="X27" s="3053"/>
      <c r="Y27" s="3053"/>
      <c r="Z27" s="3053"/>
      <c r="AA27" s="3053"/>
      <c r="AB27" s="3053"/>
      <c r="AC27" s="3053"/>
      <c r="AD27" s="3053"/>
      <c r="AE27" s="3053"/>
      <c r="AF27" s="3053"/>
      <c r="AG27" s="3053"/>
      <c r="AH27" s="3053"/>
      <c r="AI27" s="3053"/>
      <c r="AJ27" s="3053"/>
      <c r="AK27" s="3053"/>
      <c r="AL27" s="3053"/>
      <c r="AM27" s="3053"/>
      <c r="AN27" s="3053"/>
      <c r="AO27" s="3053"/>
      <c r="AP27" s="3053"/>
      <c r="AQ27" s="3053"/>
      <c r="AR27" s="3053"/>
      <c r="AS27" s="3053"/>
      <c r="AT27" s="3053"/>
      <c r="AU27" s="3053"/>
      <c r="AV27" s="3053"/>
      <c r="AW27" s="3053"/>
      <c r="AX27" s="3053"/>
      <c r="AY27" s="3053"/>
      <c r="AZ27" s="3053"/>
      <c r="BA27" s="3053"/>
      <c r="BB27" s="3054"/>
      <c r="BW27" s="795"/>
      <c r="DU27" s="794"/>
      <c r="DV27" s="792" t="s">
        <v>5248</v>
      </c>
      <c r="DW27" s="792" t="s">
        <v>4990</v>
      </c>
      <c r="EA27" s="792" t="s">
        <v>5247</v>
      </c>
    </row>
    <row r="28" spans="1:133" s="790" customFormat="1" ht="11.25" customHeight="1">
      <c r="A28" s="3097"/>
      <c r="B28" s="3098"/>
      <c r="C28" s="3098"/>
      <c r="D28" s="3098"/>
      <c r="E28" s="3098"/>
      <c r="F28" s="3098"/>
      <c r="G28" s="3099"/>
      <c r="H28" s="3157"/>
      <c r="I28" s="3158"/>
      <c r="J28" s="3158"/>
      <c r="K28" s="3158"/>
      <c r="L28" s="3158"/>
      <c r="M28" s="3159"/>
      <c r="N28" s="3055"/>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3053"/>
      <c r="AT28" s="3053"/>
      <c r="AU28" s="3053"/>
      <c r="AV28" s="3053"/>
      <c r="AW28" s="3053"/>
      <c r="AX28" s="3053"/>
      <c r="AY28" s="3053"/>
      <c r="AZ28" s="3053"/>
      <c r="BA28" s="3053"/>
      <c r="BB28" s="3054"/>
      <c r="DU28" s="791"/>
      <c r="DV28" s="792" t="s">
        <v>11</v>
      </c>
      <c r="DW28" s="792" t="s">
        <v>5249</v>
      </c>
      <c r="EA28" s="792" t="s">
        <v>5248</v>
      </c>
    </row>
    <row r="29" spans="1:133" s="790" customFormat="1" ht="11.25" customHeight="1">
      <c r="A29" s="3097"/>
      <c r="B29" s="3098"/>
      <c r="C29" s="3098"/>
      <c r="D29" s="3098"/>
      <c r="E29" s="3098"/>
      <c r="F29" s="3098"/>
      <c r="G29" s="3099"/>
      <c r="H29" s="3106"/>
      <c r="I29" s="3107"/>
      <c r="J29" s="3107"/>
      <c r="K29" s="3107"/>
      <c r="L29" s="3107"/>
      <c r="M29" s="3108"/>
      <c r="N29" s="3056"/>
      <c r="O29" s="3057"/>
      <c r="P29" s="3057"/>
      <c r="Q29" s="3057"/>
      <c r="R29" s="3057"/>
      <c r="S29" s="3057"/>
      <c r="T29" s="3057"/>
      <c r="U29" s="3057"/>
      <c r="V29" s="3057"/>
      <c r="W29" s="3057"/>
      <c r="X29" s="3057"/>
      <c r="Y29" s="3057"/>
      <c r="Z29" s="3057"/>
      <c r="AA29" s="3057"/>
      <c r="AB29" s="3057"/>
      <c r="AC29" s="3057"/>
      <c r="AD29" s="3057"/>
      <c r="AE29" s="3057"/>
      <c r="AF29" s="3057"/>
      <c r="AG29" s="3057"/>
      <c r="AH29" s="3057"/>
      <c r="AI29" s="3057"/>
      <c r="AJ29" s="3057"/>
      <c r="AK29" s="3057"/>
      <c r="AL29" s="3057"/>
      <c r="AM29" s="3057"/>
      <c r="AN29" s="3057"/>
      <c r="AO29" s="3057"/>
      <c r="AP29" s="3057"/>
      <c r="AQ29" s="3057"/>
      <c r="AR29" s="3057"/>
      <c r="AS29" s="3057"/>
      <c r="AT29" s="3057"/>
      <c r="AU29" s="3057"/>
      <c r="AV29" s="3057"/>
      <c r="AW29" s="3057"/>
      <c r="AX29" s="3057"/>
      <c r="AY29" s="3057"/>
      <c r="AZ29" s="3057"/>
      <c r="BA29" s="3057"/>
      <c r="BB29" s="3058"/>
      <c r="DU29" s="791"/>
      <c r="DV29" s="792" t="s">
        <v>12</v>
      </c>
      <c r="DW29" s="792" t="s">
        <v>5759</v>
      </c>
      <c r="EA29" s="792" t="s">
        <v>11</v>
      </c>
    </row>
    <row r="30" spans="1:133" s="790" customFormat="1" ht="11.25" customHeight="1">
      <c r="A30" s="3097"/>
      <c r="B30" s="3098"/>
      <c r="C30" s="3098"/>
      <c r="D30" s="3098"/>
      <c r="E30" s="3098"/>
      <c r="F30" s="3098"/>
      <c r="G30" s="3099"/>
      <c r="H30" s="3130" t="s">
        <v>95</v>
      </c>
      <c r="I30" s="3131"/>
      <c r="J30" s="3131"/>
      <c r="K30" s="3131"/>
      <c r="L30" s="3131"/>
      <c r="M30" s="3132"/>
      <c r="N30" s="3044" t="s">
        <v>5225</v>
      </c>
      <c r="O30" s="3046" t="str">
        <f>★入力画面!L159</f>
        <v>大阪府</v>
      </c>
      <c r="P30" s="3035"/>
      <c r="Q30" s="3035"/>
      <c r="R30" s="3035"/>
      <c r="S30" s="3035"/>
      <c r="T30" s="3035"/>
      <c r="U30" s="3035"/>
      <c r="V30" s="3047" t="s">
        <v>5226</v>
      </c>
      <c r="W30" s="3020" t="s">
        <v>75</v>
      </c>
      <c r="X30" s="3049"/>
      <c r="Y30" s="3022">
        <f>★入力画面!M160</f>
        <v>0</v>
      </c>
      <c r="Z30" s="3023"/>
      <c r="AA30" s="3023"/>
      <c r="AB30" s="3023"/>
      <c r="AC30" s="3023"/>
      <c r="AD30" s="3023"/>
      <c r="AE30" s="3023"/>
      <c r="AF30" s="3023"/>
      <c r="AG30" s="3020" t="s">
        <v>7</v>
      </c>
      <c r="AH30" s="3027"/>
      <c r="AI30" s="3030" t="s">
        <v>96</v>
      </c>
      <c r="AJ30" s="3020"/>
      <c r="AK30" s="3020"/>
      <c r="AL30" s="3020"/>
      <c r="AM30" s="3031"/>
      <c r="AN30" s="3034" t="str">
        <f>★入力画面!AA160</f>
        <v>平成</v>
      </c>
      <c r="AO30" s="3035"/>
      <c r="AP30" s="3035"/>
      <c r="AQ30" s="3022">
        <f>★入力画面!AD160</f>
        <v>0</v>
      </c>
      <c r="AR30" s="3023"/>
      <c r="AS30" s="3020" t="s">
        <v>61</v>
      </c>
      <c r="AT30" s="3020"/>
      <c r="AU30" s="3022">
        <f>★入力画面!AG160</f>
        <v>0</v>
      </c>
      <c r="AV30" s="3023"/>
      <c r="AW30" s="3020" t="s">
        <v>64</v>
      </c>
      <c r="AX30" s="3020"/>
      <c r="AY30" s="3022">
        <f>★入力画面!AJ160</f>
        <v>0</v>
      </c>
      <c r="AZ30" s="3023"/>
      <c r="BA30" s="3020" t="s">
        <v>62</v>
      </c>
      <c r="BB30" s="3025"/>
      <c r="DU30" s="791"/>
      <c r="DV30" s="792" t="s">
        <v>13</v>
      </c>
      <c r="DW30" s="792" t="s">
        <v>5760</v>
      </c>
      <c r="EA30" s="792" t="s">
        <v>12</v>
      </c>
    </row>
    <row r="31" spans="1:133" s="790" customFormat="1" ht="11.25" customHeight="1">
      <c r="A31" s="3127"/>
      <c r="B31" s="3128"/>
      <c r="C31" s="3128"/>
      <c r="D31" s="3128"/>
      <c r="E31" s="3128"/>
      <c r="F31" s="3128"/>
      <c r="G31" s="3129"/>
      <c r="H31" s="3133"/>
      <c r="I31" s="3134"/>
      <c r="J31" s="3134"/>
      <c r="K31" s="3134"/>
      <c r="L31" s="3134"/>
      <c r="M31" s="3135"/>
      <c r="N31" s="3045"/>
      <c r="O31" s="3037"/>
      <c r="P31" s="3037"/>
      <c r="Q31" s="3037"/>
      <c r="R31" s="3037"/>
      <c r="S31" s="3037"/>
      <c r="T31" s="3037"/>
      <c r="U31" s="3037"/>
      <c r="V31" s="3048"/>
      <c r="W31" s="3028"/>
      <c r="X31" s="3028"/>
      <c r="Y31" s="3024"/>
      <c r="Z31" s="3024"/>
      <c r="AA31" s="3024"/>
      <c r="AB31" s="3024"/>
      <c r="AC31" s="3024"/>
      <c r="AD31" s="3024"/>
      <c r="AE31" s="3024"/>
      <c r="AF31" s="3024"/>
      <c r="AG31" s="3028"/>
      <c r="AH31" s="3029"/>
      <c r="AI31" s="3032"/>
      <c r="AJ31" s="3021"/>
      <c r="AK31" s="3021"/>
      <c r="AL31" s="3021"/>
      <c r="AM31" s="3033"/>
      <c r="AN31" s="3036"/>
      <c r="AO31" s="3037"/>
      <c r="AP31" s="3037"/>
      <c r="AQ31" s="3024"/>
      <c r="AR31" s="3024"/>
      <c r="AS31" s="3021"/>
      <c r="AT31" s="3021"/>
      <c r="AU31" s="3024"/>
      <c r="AV31" s="3024"/>
      <c r="AW31" s="3021"/>
      <c r="AX31" s="3021"/>
      <c r="AY31" s="3024"/>
      <c r="AZ31" s="3024"/>
      <c r="BA31" s="3021"/>
      <c r="BB31" s="3026"/>
      <c r="DU31" s="791"/>
      <c r="DV31" s="792" t="s">
        <v>14</v>
      </c>
      <c r="DW31" s="792" t="s">
        <v>5761</v>
      </c>
      <c r="EA31" s="792" t="s">
        <v>13</v>
      </c>
    </row>
    <row r="32" spans="1:133" s="790" customFormat="1" ht="11.25" customHeight="1">
      <c r="A32" s="3094" t="s">
        <v>5758</v>
      </c>
      <c r="B32" s="3095"/>
      <c r="C32" s="3095"/>
      <c r="D32" s="3095"/>
      <c r="E32" s="3095"/>
      <c r="F32" s="3095"/>
      <c r="G32" s="3096"/>
      <c r="H32" s="3103" t="s">
        <v>59</v>
      </c>
      <c r="I32" s="3104"/>
      <c r="J32" s="3104"/>
      <c r="K32" s="3104"/>
      <c r="L32" s="3104"/>
      <c r="M32" s="3105"/>
      <c r="N32" s="3109">
        <f>★入力画面!L163</f>
        <v>0</v>
      </c>
      <c r="O32" s="3110"/>
      <c r="P32" s="3110"/>
      <c r="Q32" s="3110"/>
      <c r="R32" s="3110"/>
      <c r="S32" s="3110"/>
      <c r="T32" s="3110"/>
      <c r="U32" s="3110"/>
      <c r="V32" s="3110"/>
      <c r="W32" s="3110"/>
      <c r="X32" s="3110"/>
      <c r="Y32" s="3110"/>
      <c r="Z32" s="3110"/>
      <c r="AA32" s="3110"/>
      <c r="AB32" s="3110"/>
      <c r="AC32" s="3110"/>
      <c r="AD32" s="3111"/>
      <c r="AE32" s="3112" t="s">
        <v>8</v>
      </c>
      <c r="AF32" s="3113"/>
      <c r="AG32" s="3088" t="str">
        <f>★入力画面!L173</f>
        <v>平成</v>
      </c>
      <c r="AH32" s="3118"/>
      <c r="AI32" s="3118"/>
      <c r="AJ32" s="3118"/>
      <c r="AK32" s="3075">
        <f>★入力画面!O173</f>
        <v>0</v>
      </c>
      <c r="AL32" s="3076"/>
      <c r="AM32" s="3076"/>
      <c r="AN32" s="3076"/>
      <c r="AO32" s="3078" t="s">
        <v>61</v>
      </c>
      <c r="AP32" s="3078"/>
      <c r="AQ32" s="3075">
        <f>★入力画面!R173</f>
        <v>0</v>
      </c>
      <c r="AR32" s="3076"/>
      <c r="AS32" s="3078" t="s">
        <v>64</v>
      </c>
      <c r="AT32" s="3079"/>
      <c r="AU32" s="3075">
        <f>★入力画面!U173</f>
        <v>0</v>
      </c>
      <c r="AV32" s="3076"/>
      <c r="AW32" s="3078" t="s">
        <v>62</v>
      </c>
      <c r="AX32" s="3078"/>
      <c r="AY32" s="3082" t="s">
        <v>60</v>
      </c>
      <c r="AZ32" s="3083"/>
      <c r="BA32" s="3088">
        <f>★入力画面!AI173</f>
        <v>0</v>
      </c>
      <c r="BB32" s="3089"/>
      <c r="DU32" s="791"/>
      <c r="DV32" s="792" t="s">
        <v>15</v>
      </c>
      <c r="DW32" s="792" t="s">
        <v>5762</v>
      </c>
      <c r="EA32" s="792" t="s">
        <v>14</v>
      </c>
    </row>
    <row r="33" spans="1:131" s="790" customFormat="1" ht="11.25" customHeight="1">
      <c r="A33" s="3097"/>
      <c r="B33" s="3098"/>
      <c r="C33" s="3098"/>
      <c r="D33" s="3098"/>
      <c r="E33" s="3098"/>
      <c r="F33" s="3098"/>
      <c r="G33" s="3099"/>
      <c r="H33" s="3106"/>
      <c r="I33" s="3107"/>
      <c r="J33" s="3107"/>
      <c r="K33" s="3107"/>
      <c r="L33" s="3107"/>
      <c r="M33" s="3108"/>
      <c r="N33" s="3056"/>
      <c r="O33" s="3057"/>
      <c r="P33" s="3057"/>
      <c r="Q33" s="3057"/>
      <c r="R33" s="3057"/>
      <c r="S33" s="3057"/>
      <c r="T33" s="3057"/>
      <c r="U33" s="3057"/>
      <c r="V33" s="3057"/>
      <c r="W33" s="3057"/>
      <c r="X33" s="3057"/>
      <c r="Y33" s="3057"/>
      <c r="Z33" s="3057"/>
      <c r="AA33" s="3057"/>
      <c r="AB33" s="3057"/>
      <c r="AC33" s="3057"/>
      <c r="AD33" s="3067"/>
      <c r="AE33" s="3114"/>
      <c r="AF33" s="3115"/>
      <c r="AG33" s="3090"/>
      <c r="AH33" s="3119"/>
      <c r="AI33" s="3119"/>
      <c r="AJ33" s="3119"/>
      <c r="AK33" s="3077"/>
      <c r="AL33" s="3077"/>
      <c r="AM33" s="3077"/>
      <c r="AN33" s="3077"/>
      <c r="AO33" s="3081"/>
      <c r="AP33" s="3081"/>
      <c r="AQ33" s="3077"/>
      <c r="AR33" s="3077"/>
      <c r="AS33" s="3080"/>
      <c r="AT33" s="3080"/>
      <c r="AU33" s="3077"/>
      <c r="AV33" s="3077"/>
      <c r="AW33" s="3081"/>
      <c r="AX33" s="3081"/>
      <c r="AY33" s="3084"/>
      <c r="AZ33" s="3085"/>
      <c r="BA33" s="3090"/>
      <c r="BB33" s="3091"/>
      <c r="DU33" s="791"/>
      <c r="DV33" s="792" t="s">
        <v>16</v>
      </c>
      <c r="DW33" s="792" t="s">
        <v>5763</v>
      </c>
      <c r="EA33" s="792" t="s">
        <v>15</v>
      </c>
    </row>
    <row r="34" spans="1:131" s="790" customFormat="1" ht="11.25" customHeight="1">
      <c r="A34" s="3097"/>
      <c r="B34" s="3098"/>
      <c r="C34" s="3098"/>
      <c r="D34" s="3098"/>
      <c r="E34" s="3098"/>
      <c r="F34" s="3098"/>
      <c r="G34" s="3099"/>
      <c r="H34" s="3059" t="s">
        <v>5264</v>
      </c>
      <c r="I34" s="3060"/>
      <c r="J34" s="3060"/>
      <c r="K34" s="3060"/>
      <c r="L34" s="3060"/>
      <c r="M34" s="3061"/>
      <c r="N34" s="3063">
        <f>★入力画面!L165</f>
        <v>0</v>
      </c>
      <c r="O34" s="3064"/>
      <c r="P34" s="3064"/>
      <c r="Q34" s="3064"/>
      <c r="R34" s="3064"/>
      <c r="S34" s="3064"/>
      <c r="T34" s="3064"/>
      <c r="U34" s="3064"/>
      <c r="V34" s="3064"/>
      <c r="W34" s="3064"/>
      <c r="X34" s="3064"/>
      <c r="Y34" s="3064"/>
      <c r="Z34" s="3064"/>
      <c r="AA34" s="3064"/>
      <c r="AB34" s="3064"/>
      <c r="AC34" s="3064"/>
      <c r="AD34" s="3065"/>
      <c r="AE34" s="3116"/>
      <c r="AF34" s="3117"/>
      <c r="AG34" s="3092"/>
      <c r="AH34" s="3120"/>
      <c r="AI34" s="3120"/>
      <c r="AJ34" s="3120"/>
      <c r="AK34" s="3073"/>
      <c r="AL34" s="3073"/>
      <c r="AM34" s="3073"/>
      <c r="AN34" s="3073"/>
      <c r="AO34" s="3069"/>
      <c r="AP34" s="3069"/>
      <c r="AQ34" s="3073"/>
      <c r="AR34" s="3073"/>
      <c r="AS34" s="3074"/>
      <c r="AT34" s="3074"/>
      <c r="AU34" s="3073"/>
      <c r="AV34" s="3073"/>
      <c r="AW34" s="3069"/>
      <c r="AX34" s="3069"/>
      <c r="AY34" s="3084"/>
      <c r="AZ34" s="3085"/>
      <c r="BA34" s="3090"/>
      <c r="BB34" s="3091"/>
      <c r="DU34" s="791"/>
      <c r="DV34" s="792" t="s">
        <v>17</v>
      </c>
      <c r="DW34" s="792" t="s">
        <v>5764</v>
      </c>
      <c r="EA34" s="792" t="s">
        <v>16</v>
      </c>
    </row>
    <row r="35" spans="1:131" s="790" customFormat="1" ht="11.25" customHeight="1">
      <c r="A35" s="3097"/>
      <c r="B35" s="3098"/>
      <c r="C35" s="3098"/>
      <c r="D35" s="3098"/>
      <c r="E35" s="3098"/>
      <c r="F35" s="3098"/>
      <c r="G35" s="3099"/>
      <c r="H35" s="3062"/>
      <c r="I35" s="3060"/>
      <c r="J35" s="3060"/>
      <c r="K35" s="3060"/>
      <c r="L35" s="3060"/>
      <c r="M35" s="3061"/>
      <c r="N35" s="3055"/>
      <c r="O35" s="3053"/>
      <c r="P35" s="3053"/>
      <c r="Q35" s="3053"/>
      <c r="R35" s="3053"/>
      <c r="S35" s="3053"/>
      <c r="T35" s="3053"/>
      <c r="U35" s="3053"/>
      <c r="V35" s="3053"/>
      <c r="W35" s="3053"/>
      <c r="X35" s="3053"/>
      <c r="Y35" s="3053"/>
      <c r="Z35" s="3053"/>
      <c r="AA35" s="3053"/>
      <c r="AB35" s="3053"/>
      <c r="AC35" s="3053"/>
      <c r="AD35" s="3066"/>
      <c r="AE35" s="3030" t="s">
        <v>87</v>
      </c>
      <c r="AF35" s="3020"/>
      <c r="AG35" s="3031"/>
      <c r="AH35" s="3071">
        <f>★入力画面!L169</f>
        <v>0</v>
      </c>
      <c r="AI35" s="3023"/>
      <c r="AJ35" s="3023"/>
      <c r="AK35" s="3023"/>
      <c r="AL35" s="3023"/>
      <c r="AM35" s="3020" t="s">
        <v>5225</v>
      </c>
      <c r="AN35" s="3071">
        <f>★入力画面!O169</f>
        <v>0</v>
      </c>
      <c r="AO35" s="3023"/>
      <c r="AP35" s="3023"/>
      <c r="AQ35" s="3023"/>
      <c r="AR35" s="3023"/>
      <c r="AS35" s="3020" t="s">
        <v>5226</v>
      </c>
      <c r="AT35" s="3022">
        <f>★入力画面!S169</f>
        <v>0</v>
      </c>
      <c r="AU35" s="3023"/>
      <c r="AV35" s="3023"/>
      <c r="AW35" s="3023"/>
      <c r="AX35" s="3023"/>
      <c r="AY35" s="3084"/>
      <c r="AZ35" s="3085"/>
      <c r="BA35" s="3090"/>
      <c r="BB35" s="3091"/>
      <c r="DU35" s="791"/>
      <c r="DV35" s="792" t="s">
        <v>18</v>
      </c>
      <c r="DW35" s="792" t="s">
        <v>5765</v>
      </c>
      <c r="EA35" s="792" t="s">
        <v>17</v>
      </c>
    </row>
    <row r="36" spans="1:131" s="790" customFormat="1" ht="11.25" customHeight="1">
      <c r="A36" s="3097"/>
      <c r="B36" s="3098"/>
      <c r="C36" s="3098"/>
      <c r="D36" s="3098"/>
      <c r="E36" s="3098"/>
      <c r="F36" s="3098"/>
      <c r="G36" s="3099"/>
      <c r="H36" s="3062"/>
      <c r="I36" s="3060"/>
      <c r="J36" s="3060"/>
      <c r="K36" s="3060"/>
      <c r="L36" s="3060"/>
      <c r="M36" s="3061"/>
      <c r="N36" s="3056"/>
      <c r="O36" s="3057"/>
      <c r="P36" s="3057"/>
      <c r="Q36" s="3057"/>
      <c r="R36" s="3057"/>
      <c r="S36" s="3057"/>
      <c r="T36" s="3057"/>
      <c r="U36" s="3057"/>
      <c r="V36" s="3057"/>
      <c r="W36" s="3057"/>
      <c r="X36" s="3057"/>
      <c r="Y36" s="3057"/>
      <c r="Z36" s="3057"/>
      <c r="AA36" s="3057"/>
      <c r="AB36" s="3057"/>
      <c r="AC36" s="3057"/>
      <c r="AD36" s="3067"/>
      <c r="AE36" s="3068"/>
      <c r="AF36" s="3069"/>
      <c r="AG36" s="3070"/>
      <c r="AH36" s="3072"/>
      <c r="AI36" s="3073"/>
      <c r="AJ36" s="3073"/>
      <c r="AK36" s="3073"/>
      <c r="AL36" s="3073"/>
      <c r="AM36" s="3074"/>
      <c r="AN36" s="3072"/>
      <c r="AO36" s="3073"/>
      <c r="AP36" s="3073"/>
      <c r="AQ36" s="3073"/>
      <c r="AR36" s="3073"/>
      <c r="AS36" s="3074"/>
      <c r="AT36" s="3073"/>
      <c r="AU36" s="3073"/>
      <c r="AV36" s="3073"/>
      <c r="AW36" s="3073"/>
      <c r="AX36" s="3073"/>
      <c r="AY36" s="3086"/>
      <c r="AZ36" s="3087"/>
      <c r="BA36" s="3092"/>
      <c r="BB36" s="3093"/>
      <c r="DU36" s="791"/>
      <c r="DV36" s="792" t="s">
        <v>19</v>
      </c>
      <c r="DW36" s="792" t="s">
        <v>5766</v>
      </c>
      <c r="EA36" s="792" t="s">
        <v>18</v>
      </c>
    </row>
    <row r="37" spans="1:131" s="790" customFormat="1" ht="11.25" customHeight="1">
      <c r="A37" s="3097"/>
      <c r="B37" s="3098"/>
      <c r="C37" s="3098"/>
      <c r="D37" s="3098"/>
      <c r="E37" s="3098"/>
      <c r="F37" s="3098"/>
      <c r="G37" s="3099"/>
      <c r="H37" s="3059" t="s">
        <v>5273</v>
      </c>
      <c r="I37" s="3060"/>
      <c r="J37" s="3060"/>
      <c r="K37" s="3060"/>
      <c r="L37" s="3060"/>
      <c r="M37" s="3061"/>
      <c r="N37" s="3126" t="s">
        <v>5244</v>
      </c>
      <c r="O37" s="3049"/>
      <c r="P37" s="3050">
        <f>★入力画面!L167</f>
        <v>0</v>
      </c>
      <c r="Q37" s="3051"/>
      <c r="R37" s="3051"/>
      <c r="S37" s="3051"/>
      <c r="T37" s="793" t="s">
        <v>90</v>
      </c>
      <c r="U37" s="3050">
        <f>★入力画面!O167</f>
        <v>0</v>
      </c>
      <c r="V37" s="3051"/>
      <c r="W37" s="3051"/>
      <c r="X37" s="3051"/>
      <c r="Y37" s="3051"/>
      <c r="Z37" s="3020"/>
      <c r="AA37" s="3020"/>
      <c r="AB37" s="3020"/>
      <c r="AC37" s="3020"/>
      <c r="AD37" s="3020"/>
      <c r="AE37" s="3020"/>
      <c r="AF37" s="3020"/>
      <c r="AG37" s="3020"/>
      <c r="AH37" s="3020"/>
      <c r="AI37" s="3020"/>
      <c r="AJ37" s="3020"/>
      <c r="AK37" s="3020"/>
      <c r="AL37" s="3020"/>
      <c r="AM37" s="3020"/>
      <c r="AN37" s="3020"/>
      <c r="AO37" s="3020"/>
      <c r="AP37" s="3020"/>
      <c r="AQ37" s="3020"/>
      <c r="AR37" s="3020"/>
      <c r="AS37" s="3020"/>
      <c r="AT37" s="3020"/>
      <c r="AU37" s="3020"/>
      <c r="AV37" s="3020"/>
      <c r="AW37" s="3020"/>
      <c r="AX37" s="3020"/>
      <c r="AY37" s="3020"/>
      <c r="AZ37" s="3020"/>
      <c r="BA37" s="3020"/>
      <c r="BB37" s="3025"/>
      <c r="DU37" s="794"/>
      <c r="DV37" s="792" t="s">
        <v>20</v>
      </c>
      <c r="DW37" s="792" t="s">
        <v>5767</v>
      </c>
      <c r="EA37" s="792" t="s">
        <v>19</v>
      </c>
    </row>
    <row r="38" spans="1:131" s="790" customFormat="1" ht="11.25" customHeight="1">
      <c r="A38" s="3097"/>
      <c r="B38" s="3098"/>
      <c r="C38" s="3098"/>
      <c r="D38" s="3098"/>
      <c r="E38" s="3098"/>
      <c r="F38" s="3098"/>
      <c r="G38" s="3099"/>
      <c r="H38" s="3062"/>
      <c r="I38" s="3060"/>
      <c r="J38" s="3060"/>
      <c r="K38" s="3060"/>
      <c r="L38" s="3060"/>
      <c r="M38" s="3061"/>
      <c r="N38" s="3052">
        <f>★入力画面!L168</f>
        <v>0</v>
      </c>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c r="BA38" s="3053"/>
      <c r="BB38" s="3054"/>
      <c r="DU38" s="794"/>
      <c r="DV38" s="792" t="s">
        <v>21</v>
      </c>
      <c r="DW38" s="792" t="s">
        <v>5768</v>
      </c>
      <c r="EA38" s="792" t="s">
        <v>20</v>
      </c>
    </row>
    <row r="39" spans="1:131" s="790" customFormat="1" ht="11.25" customHeight="1">
      <c r="A39" s="3097"/>
      <c r="B39" s="3098"/>
      <c r="C39" s="3098"/>
      <c r="D39" s="3098"/>
      <c r="E39" s="3098"/>
      <c r="F39" s="3098"/>
      <c r="G39" s="3099"/>
      <c r="H39" s="3123"/>
      <c r="I39" s="3124"/>
      <c r="J39" s="3124"/>
      <c r="K39" s="3124"/>
      <c r="L39" s="3124"/>
      <c r="M39" s="3125"/>
      <c r="N39" s="3055"/>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c r="BA39" s="3053"/>
      <c r="BB39" s="3054"/>
      <c r="DU39" s="791"/>
      <c r="DV39" s="792" t="s">
        <v>22</v>
      </c>
      <c r="DW39" s="792" t="s">
        <v>5769</v>
      </c>
      <c r="EA39" s="792" t="s">
        <v>21</v>
      </c>
    </row>
    <row r="40" spans="1:131" s="790" customFormat="1" ht="11.25" customHeight="1">
      <c r="A40" s="3097"/>
      <c r="B40" s="3098"/>
      <c r="C40" s="3098"/>
      <c r="D40" s="3098"/>
      <c r="E40" s="3098"/>
      <c r="F40" s="3098"/>
      <c r="G40" s="3099"/>
      <c r="H40" s="3062"/>
      <c r="I40" s="3060"/>
      <c r="J40" s="3060"/>
      <c r="K40" s="3060"/>
      <c r="L40" s="3060"/>
      <c r="M40" s="3061"/>
      <c r="N40" s="3056"/>
      <c r="O40" s="3057"/>
      <c r="P40" s="3057"/>
      <c r="Q40" s="3057"/>
      <c r="R40" s="3057"/>
      <c r="S40" s="3057"/>
      <c r="T40" s="3057"/>
      <c r="U40" s="3057"/>
      <c r="V40" s="3057"/>
      <c r="W40" s="3057"/>
      <c r="X40" s="3057"/>
      <c r="Y40" s="3057"/>
      <c r="Z40" s="3057"/>
      <c r="AA40" s="3057"/>
      <c r="AB40" s="3057"/>
      <c r="AC40" s="3057"/>
      <c r="AD40" s="3057"/>
      <c r="AE40" s="3057"/>
      <c r="AF40" s="3057"/>
      <c r="AG40" s="3057"/>
      <c r="AH40" s="3057"/>
      <c r="AI40" s="3057"/>
      <c r="AJ40" s="3057"/>
      <c r="AK40" s="3057"/>
      <c r="AL40" s="3057"/>
      <c r="AM40" s="3057"/>
      <c r="AN40" s="3057"/>
      <c r="AO40" s="3057"/>
      <c r="AP40" s="3057"/>
      <c r="AQ40" s="3057"/>
      <c r="AR40" s="3057"/>
      <c r="AS40" s="3057"/>
      <c r="AT40" s="3057"/>
      <c r="AU40" s="3057"/>
      <c r="AV40" s="3057"/>
      <c r="AW40" s="3057"/>
      <c r="AX40" s="3057"/>
      <c r="AY40" s="3057"/>
      <c r="AZ40" s="3057"/>
      <c r="BA40" s="3057"/>
      <c r="BB40" s="3058"/>
      <c r="DU40" s="791"/>
      <c r="DV40" s="792" t="s">
        <v>23</v>
      </c>
      <c r="DW40" s="792" t="s">
        <v>5770</v>
      </c>
      <c r="EA40" s="792" t="s">
        <v>22</v>
      </c>
    </row>
    <row r="41" spans="1:131" s="790" customFormat="1" ht="11.25" customHeight="1">
      <c r="A41" s="3097"/>
      <c r="B41" s="3098"/>
      <c r="C41" s="3098"/>
      <c r="D41" s="3098"/>
      <c r="E41" s="3098"/>
      <c r="F41" s="3098"/>
      <c r="G41" s="3099"/>
      <c r="H41" s="3038" t="s">
        <v>95</v>
      </c>
      <c r="I41" s="3039"/>
      <c r="J41" s="3039"/>
      <c r="K41" s="3039"/>
      <c r="L41" s="3039"/>
      <c r="M41" s="3040"/>
      <c r="N41" s="3044" t="s">
        <v>5225</v>
      </c>
      <c r="O41" s="3046" t="str">
        <f>★入力画面!L170</f>
        <v>大阪府</v>
      </c>
      <c r="P41" s="3035"/>
      <c r="Q41" s="3035"/>
      <c r="R41" s="3035"/>
      <c r="S41" s="3035"/>
      <c r="T41" s="3035"/>
      <c r="U41" s="3035"/>
      <c r="V41" s="3047" t="s">
        <v>5226</v>
      </c>
      <c r="W41" s="3020" t="s">
        <v>75</v>
      </c>
      <c r="X41" s="3049"/>
      <c r="Y41" s="3022">
        <f>★入力画面!M171</f>
        <v>0</v>
      </c>
      <c r="Z41" s="3023"/>
      <c r="AA41" s="3023"/>
      <c r="AB41" s="3023"/>
      <c r="AC41" s="3023"/>
      <c r="AD41" s="3023"/>
      <c r="AE41" s="3023"/>
      <c r="AF41" s="3023"/>
      <c r="AG41" s="3020" t="s">
        <v>7</v>
      </c>
      <c r="AH41" s="3027"/>
      <c r="AI41" s="3030" t="s">
        <v>96</v>
      </c>
      <c r="AJ41" s="3020"/>
      <c r="AK41" s="3020"/>
      <c r="AL41" s="3020"/>
      <c r="AM41" s="3031"/>
      <c r="AN41" s="3034" t="str">
        <f>★入力画面!AA171</f>
        <v>平成</v>
      </c>
      <c r="AO41" s="3035"/>
      <c r="AP41" s="3035"/>
      <c r="AQ41" s="3022">
        <f>★入力画面!AD171</f>
        <v>0</v>
      </c>
      <c r="AR41" s="3023"/>
      <c r="AS41" s="3020" t="s">
        <v>61</v>
      </c>
      <c r="AT41" s="3020"/>
      <c r="AU41" s="3022">
        <f>★入力画面!AG171</f>
        <v>0</v>
      </c>
      <c r="AV41" s="3023"/>
      <c r="AW41" s="3020" t="s">
        <v>64</v>
      </c>
      <c r="AX41" s="3020"/>
      <c r="AY41" s="3022">
        <f>★入力画面!AJ171</f>
        <v>0</v>
      </c>
      <c r="AZ41" s="3023"/>
      <c r="BA41" s="3020" t="s">
        <v>62</v>
      </c>
      <c r="BB41" s="3025"/>
      <c r="DU41" s="791"/>
      <c r="DV41" s="792" t="s">
        <v>25</v>
      </c>
      <c r="DW41" s="792" t="s">
        <v>5771</v>
      </c>
      <c r="EA41" s="792" t="s">
        <v>23</v>
      </c>
    </row>
    <row r="42" spans="1:131" s="790" customFormat="1" ht="11.25" customHeight="1">
      <c r="A42" s="3127"/>
      <c r="B42" s="3128"/>
      <c r="C42" s="3128"/>
      <c r="D42" s="3128"/>
      <c r="E42" s="3128"/>
      <c r="F42" s="3128"/>
      <c r="G42" s="3129"/>
      <c r="H42" s="3059"/>
      <c r="I42" s="3121"/>
      <c r="J42" s="3121"/>
      <c r="K42" s="3121"/>
      <c r="L42" s="3121"/>
      <c r="M42" s="3122"/>
      <c r="N42" s="3045"/>
      <c r="O42" s="3037"/>
      <c r="P42" s="3037"/>
      <c r="Q42" s="3037"/>
      <c r="R42" s="3037"/>
      <c r="S42" s="3037"/>
      <c r="T42" s="3037"/>
      <c r="U42" s="3037"/>
      <c r="V42" s="3048"/>
      <c r="W42" s="3028"/>
      <c r="X42" s="3028"/>
      <c r="Y42" s="3024"/>
      <c r="Z42" s="3024"/>
      <c r="AA42" s="3024"/>
      <c r="AB42" s="3024"/>
      <c r="AC42" s="3024"/>
      <c r="AD42" s="3024"/>
      <c r="AE42" s="3024"/>
      <c r="AF42" s="3024"/>
      <c r="AG42" s="3028"/>
      <c r="AH42" s="3029"/>
      <c r="AI42" s="3032"/>
      <c r="AJ42" s="3021"/>
      <c r="AK42" s="3021"/>
      <c r="AL42" s="3021"/>
      <c r="AM42" s="3033"/>
      <c r="AN42" s="3036"/>
      <c r="AO42" s="3037"/>
      <c r="AP42" s="3037"/>
      <c r="AQ42" s="3024"/>
      <c r="AR42" s="3024"/>
      <c r="AS42" s="3021"/>
      <c r="AT42" s="3021"/>
      <c r="AU42" s="3024"/>
      <c r="AV42" s="3024"/>
      <c r="AW42" s="3021"/>
      <c r="AX42" s="3021"/>
      <c r="AY42" s="3024"/>
      <c r="AZ42" s="3024"/>
      <c r="BA42" s="3021"/>
      <c r="BB42" s="3026"/>
      <c r="DU42" s="791"/>
      <c r="DV42" s="792" t="s">
        <v>5286</v>
      </c>
      <c r="DW42" s="792" t="s">
        <v>5772</v>
      </c>
      <c r="EA42" s="792" t="s">
        <v>25</v>
      </c>
    </row>
    <row r="43" spans="1:131" s="790" customFormat="1" ht="11.25" customHeight="1">
      <c r="A43" s="3094" t="s">
        <v>5758</v>
      </c>
      <c r="B43" s="3095"/>
      <c r="C43" s="3095"/>
      <c r="D43" s="3095"/>
      <c r="E43" s="3095"/>
      <c r="F43" s="3095"/>
      <c r="G43" s="3096"/>
      <c r="H43" s="3103" t="s">
        <v>59</v>
      </c>
      <c r="I43" s="3104"/>
      <c r="J43" s="3104"/>
      <c r="K43" s="3104"/>
      <c r="L43" s="3104"/>
      <c r="M43" s="3105"/>
      <c r="N43" s="3109">
        <f>★入力画面!L174</f>
        <v>0</v>
      </c>
      <c r="O43" s="3110"/>
      <c r="P43" s="3110"/>
      <c r="Q43" s="3110"/>
      <c r="R43" s="3110"/>
      <c r="S43" s="3110"/>
      <c r="T43" s="3110"/>
      <c r="U43" s="3110"/>
      <c r="V43" s="3110"/>
      <c r="W43" s="3110"/>
      <c r="X43" s="3110"/>
      <c r="Y43" s="3110"/>
      <c r="Z43" s="3110"/>
      <c r="AA43" s="3110"/>
      <c r="AB43" s="3110"/>
      <c r="AC43" s="3110"/>
      <c r="AD43" s="3111"/>
      <c r="AE43" s="3112" t="s">
        <v>8</v>
      </c>
      <c r="AF43" s="3113"/>
      <c r="AG43" s="3088" t="str">
        <f>★入力画面!L184</f>
        <v>平成</v>
      </c>
      <c r="AH43" s="3118"/>
      <c r="AI43" s="3118"/>
      <c r="AJ43" s="3118"/>
      <c r="AK43" s="3075">
        <f>★入力画面!O184</f>
        <v>0</v>
      </c>
      <c r="AL43" s="3076"/>
      <c r="AM43" s="3076"/>
      <c r="AN43" s="3076"/>
      <c r="AO43" s="3078" t="s">
        <v>61</v>
      </c>
      <c r="AP43" s="3078"/>
      <c r="AQ43" s="3075">
        <f>★入力画面!R184</f>
        <v>0</v>
      </c>
      <c r="AR43" s="3076"/>
      <c r="AS43" s="3078" t="s">
        <v>64</v>
      </c>
      <c r="AT43" s="3079"/>
      <c r="AU43" s="3075">
        <f>★入力画面!U184</f>
        <v>0</v>
      </c>
      <c r="AV43" s="3076"/>
      <c r="AW43" s="3078" t="s">
        <v>62</v>
      </c>
      <c r="AX43" s="3078"/>
      <c r="AY43" s="3082" t="s">
        <v>60</v>
      </c>
      <c r="AZ43" s="3083"/>
      <c r="BA43" s="3088">
        <f>★入力画面!AI184</f>
        <v>0</v>
      </c>
      <c r="BB43" s="3089"/>
      <c r="DU43" s="791"/>
      <c r="DV43" s="792" t="s">
        <v>27</v>
      </c>
      <c r="DW43" s="792" t="s">
        <v>5773</v>
      </c>
      <c r="EA43" s="792" t="s">
        <v>5286</v>
      </c>
    </row>
    <row r="44" spans="1:131" s="790" customFormat="1" ht="11.25" customHeight="1">
      <c r="A44" s="3097"/>
      <c r="B44" s="3098"/>
      <c r="C44" s="3098"/>
      <c r="D44" s="3098"/>
      <c r="E44" s="3098"/>
      <c r="F44" s="3098"/>
      <c r="G44" s="3099"/>
      <c r="H44" s="3106"/>
      <c r="I44" s="3107"/>
      <c r="J44" s="3107"/>
      <c r="K44" s="3107"/>
      <c r="L44" s="3107"/>
      <c r="M44" s="3108"/>
      <c r="N44" s="3056"/>
      <c r="O44" s="3057"/>
      <c r="P44" s="3057"/>
      <c r="Q44" s="3057"/>
      <c r="R44" s="3057"/>
      <c r="S44" s="3057"/>
      <c r="T44" s="3057"/>
      <c r="U44" s="3057"/>
      <c r="V44" s="3057"/>
      <c r="W44" s="3057"/>
      <c r="X44" s="3057"/>
      <c r="Y44" s="3057"/>
      <c r="Z44" s="3057"/>
      <c r="AA44" s="3057"/>
      <c r="AB44" s="3057"/>
      <c r="AC44" s="3057"/>
      <c r="AD44" s="3067"/>
      <c r="AE44" s="3114"/>
      <c r="AF44" s="3115"/>
      <c r="AG44" s="3090"/>
      <c r="AH44" s="3119"/>
      <c r="AI44" s="3119"/>
      <c r="AJ44" s="3119"/>
      <c r="AK44" s="3077"/>
      <c r="AL44" s="3077"/>
      <c r="AM44" s="3077"/>
      <c r="AN44" s="3077"/>
      <c r="AO44" s="3081"/>
      <c r="AP44" s="3081"/>
      <c r="AQ44" s="3077"/>
      <c r="AR44" s="3077"/>
      <c r="AS44" s="3080"/>
      <c r="AT44" s="3080"/>
      <c r="AU44" s="3077"/>
      <c r="AV44" s="3077"/>
      <c r="AW44" s="3081"/>
      <c r="AX44" s="3081"/>
      <c r="AY44" s="3084"/>
      <c r="AZ44" s="3085"/>
      <c r="BA44" s="3090"/>
      <c r="BB44" s="3091"/>
      <c r="DU44" s="791"/>
      <c r="DV44" s="792" t="s">
        <v>28</v>
      </c>
      <c r="DW44" s="792" t="s">
        <v>5774</v>
      </c>
      <c r="EA44" s="792" t="s">
        <v>27</v>
      </c>
    </row>
    <row r="45" spans="1:131" s="790" customFormat="1" ht="11.25" customHeight="1">
      <c r="A45" s="3097"/>
      <c r="B45" s="3098"/>
      <c r="C45" s="3098"/>
      <c r="D45" s="3098"/>
      <c r="E45" s="3098"/>
      <c r="F45" s="3098"/>
      <c r="G45" s="3099"/>
      <c r="H45" s="3059" t="s">
        <v>5264</v>
      </c>
      <c r="I45" s="3060"/>
      <c r="J45" s="3060"/>
      <c r="K45" s="3060"/>
      <c r="L45" s="3060"/>
      <c r="M45" s="3061"/>
      <c r="N45" s="3063">
        <f>★入力画面!L176</f>
        <v>0</v>
      </c>
      <c r="O45" s="3064"/>
      <c r="P45" s="3064"/>
      <c r="Q45" s="3064"/>
      <c r="R45" s="3064"/>
      <c r="S45" s="3064"/>
      <c r="T45" s="3064"/>
      <c r="U45" s="3064"/>
      <c r="V45" s="3064"/>
      <c r="W45" s="3064"/>
      <c r="X45" s="3064"/>
      <c r="Y45" s="3064"/>
      <c r="Z45" s="3064"/>
      <c r="AA45" s="3064"/>
      <c r="AB45" s="3064"/>
      <c r="AC45" s="3064"/>
      <c r="AD45" s="3065"/>
      <c r="AE45" s="3116"/>
      <c r="AF45" s="3117"/>
      <c r="AG45" s="3092"/>
      <c r="AH45" s="3120"/>
      <c r="AI45" s="3120"/>
      <c r="AJ45" s="3120"/>
      <c r="AK45" s="3073"/>
      <c r="AL45" s="3073"/>
      <c r="AM45" s="3073"/>
      <c r="AN45" s="3073"/>
      <c r="AO45" s="3069"/>
      <c r="AP45" s="3069"/>
      <c r="AQ45" s="3073"/>
      <c r="AR45" s="3073"/>
      <c r="AS45" s="3074"/>
      <c r="AT45" s="3074"/>
      <c r="AU45" s="3073"/>
      <c r="AV45" s="3073"/>
      <c r="AW45" s="3069"/>
      <c r="AX45" s="3069"/>
      <c r="AY45" s="3084"/>
      <c r="AZ45" s="3085"/>
      <c r="BA45" s="3090"/>
      <c r="BB45" s="3091"/>
      <c r="DU45" s="791"/>
      <c r="DV45" s="792" t="s">
        <v>24</v>
      </c>
      <c r="DW45" s="792" t="s">
        <v>5775</v>
      </c>
      <c r="EA45" s="792" t="s">
        <v>28</v>
      </c>
    </row>
    <row r="46" spans="1:131" s="790" customFormat="1" ht="11.25" customHeight="1">
      <c r="A46" s="3097"/>
      <c r="B46" s="3098"/>
      <c r="C46" s="3098"/>
      <c r="D46" s="3098"/>
      <c r="E46" s="3098"/>
      <c r="F46" s="3098"/>
      <c r="G46" s="3099"/>
      <c r="H46" s="3062"/>
      <c r="I46" s="3060"/>
      <c r="J46" s="3060"/>
      <c r="K46" s="3060"/>
      <c r="L46" s="3060"/>
      <c r="M46" s="3061"/>
      <c r="N46" s="3055"/>
      <c r="O46" s="3053"/>
      <c r="P46" s="3053"/>
      <c r="Q46" s="3053"/>
      <c r="R46" s="3053"/>
      <c r="S46" s="3053"/>
      <c r="T46" s="3053"/>
      <c r="U46" s="3053"/>
      <c r="V46" s="3053"/>
      <c r="W46" s="3053"/>
      <c r="X46" s="3053"/>
      <c r="Y46" s="3053"/>
      <c r="Z46" s="3053"/>
      <c r="AA46" s="3053"/>
      <c r="AB46" s="3053"/>
      <c r="AC46" s="3053"/>
      <c r="AD46" s="3066"/>
      <c r="AE46" s="3030" t="s">
        <v>87</v>
      </c>
      <c r="AF46" s="3020"/>
      <c r="AG46" s="3031"/>
      <c r="AH46" s="3071">
        <f>★入力画面!L180</f>
        <v>0</v>
      </c>
      <c r="AI46" s="3023"/>
      <c r="AJ46" s="3023"/>
      <c r="AK46" s="3023"/>
      <c r="AL46" s="3023"/>
      <c r="AM46" s="3020" t="s">
        <v>5225</v>
      </c>
      <c r="AN46" s="3071">
        <f>★入力画面!O180</f>
        <v>0</v>
      </c>
      <c r="AO46" s="3023"/>
      <c r="AP46" s="3023"/>
      <c r="AQ46" s="3023"/>
      <c r="AR46" s="3023"/>
      <c r="AS46" s="3020" t="s">
        <v>5226</v>
      </c>
      <c r="AT46" s="3022">
        <f>★入力画面!S180</f>
        <v>0</v>
      </c>
      <c r="AU46" s="3023"/>
      <c r="AV46" s="3023"/>
      <c r="AW46" s="3023"/>
      <c r="AX46" s="3023"/>
      <c r="AY46" s="3084"/>
      <c r="AZ46" s="3085"/>
      <c r="BA46" s="3090"/>
      <c r="BB46" s="3091"/>
      <c r="DU46" s="791"/>
      <c r="DV46" s="792" t="s">
        <v>26</v>
      </c>
      <c r="DW46" s="792" t="s">
        <v>5776</v>
      </c>
      <c r="EA46" s="792" t="s">
        <v>24</v>
      </c>
    </row>
    <row r="47" spans="1:131" s="790" customFormat="1" ht="11.25" customHeight="1">
      <c r="A47" s="3097"/>
      <c r="B47" s="3098"/>
      <c r="C47" s="3098"/>
      <c r="D47" s="3098"/>
      <c r="E47" s="3098"/>
      <c r="F47" s="3098"/>
      <c r="G47" s="3099"/>
      <c r="H47" s="3062"/>
      <c r="I47" s="3060"/>
      <c r="J47" s="3060"/>
      <c r="K47" s="3060"/>
      <c r="L47" s="3060"/>
      <c r="M47" s="3061"/>
      <c r="N47" s="3056"/>
      <c r="O47" s="3057"/>
      <c r="P47" s="3057"/>
      <c r="Q47" s="3057"/>
      <c r="R47" s="3057"/>
      <c r="S47" s="3057"/>
      <c r="T47" s="3057"/>
      <c r="U47" s="3057"/>
      <c r="V47" s="3057"/>
      <c r="W47" s="3057"/>
      <c r="X47" s="3057"/>
      <c r="Y47" s="3057"/>
      <c r="Z47" s="3057"/>
      <c r="AA47" s="3057"/>
      <c r="AB47" s="3057"/>
      <c r="AC47" s="3057"/>
      <c r="AD47" s="3067"/>
      <c r="AE47" s="3068"/>
      <c r="AF47" s="3069"/>
      <c r="AG47" s="3070"/>
      <c r="AH47" s="3072"/>
      <c r="AI47" s="3073"/>
      <c r="AJ47" s="3073"/>
      <c r="AK47" s="3073"/>
      <c r="AL47" s="3073"/>
      <c r="AM47" s="3074"/>
      <c r="AN47" s="3072"/>
      <c r="AO47" s="3073"/>
      <c r="AP47" s="3073"/>
      <c r="AQ47" s="3073"/>
      <c r="AR47" s="3073"/>
      <c r="AS47" s="3074"/>
      <c r="AT47" s="3073"/>
      <c r="AU47" s="3073"/>
      <c r="AV47" s="3073"/>
      <c r="AW47" s="3073"/>
      <c r="AX47" s="3073"/>
      <c r="AY47" s="3086"/>
      <c r="AZ47" s="3087"/>
      <c r="BA47" s="3092"/>
      <c r="BB47" s="3093"/>
      <c r="DU47" s="791"/>
      <c r="DV47" s="792" t="s">
        <v>29</v>
      </c>
      <c r="DW47" s="792" t="s">
        <v>5777</v>
      </c>
      <c r="EA47" s="792" t="s">
        <v>26</v>
      </c>
    </row>
    <row r="48" spans="1:131" s="790" customFormat="1" ht="11.25" customHeight="1">
      <c r="A48" s="3097"/>
      <c r="B48" s="3098"/>
      <c r="C48" s="3098"/>
      <c r="D48" s="3098"/>
      <c r="E48" s="3098"/>
      <c r="F48" s="3098"/>
      <c r="G48" s="3099"/>
      <c r="H48" s="3059" t="s">
        <v>5273</v>
      </c>
      <c r="I48" s="3060"/>
      <c r="J48" s="3060"/>
      <c r="K48" s="3060"/>
      <c r="L48" s="3060"/>
      <c r="M48" s="3061"/>
      <c r="N48" s="3126" t="s">
        <v>5244</v>
      </c>
      <c r="O48" s="3049"/>
      <c r="P48" s="3050">
        <f>★入力画面!L178</f>
        <v>0</v>
      </c>
      <c r="Q48" s="3051"/>
      <c r="R48" s="3051"/>
      <c r="S48" s="3051"/>
      <c r="T48" s="793" t="s">
        <v>90</v>
      </c>
      <c r="U48" s="3050">
        <f>★入力画面!O178</f>
        <v>0</v>
      </c>
      <c r="V48" s="3051"/>
      <c r="W48" s="3051"/>
      <c r="X48" s="3051"/>
      <c r="Y48" s="3051"/>
      <c r="Z48" s="3020"/>
      <c r="AA48" s="3020"/>
      <c r="AB48" s="3020"/>
      <c r="AC48" s="3020"/>
      <c r="AD48" s="3020"/>
      <c r="AE48" s="3020"/>
      <c r="AF48" s="3020"/>
      <c r="AG48" s="3020"/>
      <c r="AH48" s="3020"/>
      <c r="AI48" s="3020"/>
      <c r="AJ48" s="3020"/>
      <c r="AK48" s="3020"/>
      <c r="AL48" s="3020"/>
      <c r="AM48" s="3020"/>
      <c r="AN48" s="3020"/>
      <c r="AO48" s="3020"/>
      <c r="AP48" s="3020"/>
      <c r="AQ48" s="3020"/>
      <c r="AR48" s="3020"/>
      <c r="AS48" s="3020"/>
      <c r="AT48" s="3020"/>
      <c r="AU48" s="3020"/>
      <c r="AV48" s="3020"/>
      <c r="AW48" s="3020"/>
      <c r="AX48" s="3020"/>
      <c r="AY48" s="3020"/>
      <c r="AZ48" s="3020"/>
      <c r="BA48" s="3020"/>
      <c r="BB48" s="3025"/>
      <c r="DU48" s="794"/>
      <c r="DV48" s="792" t="s">
        <v>30</v>
      </c>
      <c r="DW48" s="792" t="s">
        <v>5778</v>
      </c>
      <c r="EA48" s="792" t="s">
        <v>29</v>
      </c>
    </row>
    <row r="49" spans="1:131" s="790" customFormat="1" ht="11.25" customHeight="1">
      <c r="A49" s="3097"/>
      <c r="B49" s="3098"/>
      <c r="C49" s="3098"/>
      <c r="D49" s="3098"/>
      <c r="E49" s="3098"/>
      <c r="F49" s="3098"/>
      <c r="G49" s="3099"/>
      <c r="H49" s="3062"/>
      <c r="I49" s="3060"/>
      <c r="J49" s="3060"/>
      <c r="K49" s="3060"/>
      <c r="L49" s="3060"/>
      <c r="M49" s="3061"/>
      <c r="N49" s="3052">
        <f>★入力画面!L179</f>
        <v>0</v>
      </c>
      <c r="O49" s="3053"/>
      <c r="P49" s="3053"/>
      <c r="Q49" s="3053"/>
      <c r="R49" s="3053"/>
      <c r="S49" s="3053"/>
      <c r="T49" s="3053"/>
      <c r="U49" s="3053"/>
      <c r="V49" s="3053"/>
      <c r="W49" s="3053"/>
      <c r="X49" s="3053"/>
      <c r="Y49" s="3053"/>
      <c r="Z49" s="3053"/>
      <c r="AA49" s="3053"/>
      <c r="AB49" s="3053"/>
      <c r="AC49" s="3053"/>
      <c r="AD49" s="3053"/>
      <c r="AE49" s="3053"/>
      <c r="AF49" s="3053"/>
      <c r="AG49" s="3053"/>
      <c r="AH49" s="3053"/>
      <c r="AI49" s="3053"/>
      <c r="AJ49" s="3053"/>
      <c r="AK49" s="3053"/>
      <c r="AL49" s="3053"/>
      <c r="AM49" s="3053"/>
      <c r="AN49" s="3053"/>
      <c r="AO49" s="3053"/>
      <c r="AP49" s="3053"/>
      <c r="AQ49" s="3053"/>
      <c r="AR49" s="3053"/>
      <c r="AS49" s="3053"/>
      <c r="AT49" s="3053"/>
      <c r="AU49" s="3053"/>
      <c r="AV49" s="3053"/>
      <c r="AW49" s="3053"/>
      <c r="AX49" s="3053"/>
      <c r="AY49" s="3053"/>
      <c r="AZ49" s="3053"/>
      <c r="BA49" s="3053"/>
      <c r="BB49" s="3054"/>
      <c r="DU49" s="794"/>
      <c r="DV49" s="792" t="s">
        <v>31</v>
      </c>
      <c r="DW49" s="792" t="s">
        <v>5779</v>
      </c>
      <c r="EA49" s="792" t="s">
        <v>30</v>
      </c>
    </row>
    <row r="50" spans="1:131" s="790" customFormat="1" ht="11.25" customHeight="1">
      <c r="A50" s="3097"/>
      <c r="B50" s="3098"/>
      <c r="C50" s="3098"/>
      <c r="D50" s="3098"/>
      <c r="E50" s="3098"/>
      <c r="F50" s="3098"/>
      <c r="G50" s="3099"/>
      <c r="H50" s="3123"/>
      <c r="I50" s="3124"/>
      <c r="J50" s="3124"/>
      <c r="K50" s="3124"/>
      <c r="L50" s="3124"/>
      <c r="M50" s="3125"/>
      <c r="N50" s="3055"/>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c r="BA50" s="3053"/>
      <c r="BB50" s="3054"/>
      <c r="DU50" s="791"/>
      <c r="DV50" s="792" t="s">
        <v>32</v>
      </c>
      <c r="DW50" s="792" t="s">
        <v>5780</v>
      </c>
      <c r="EA50" s="792" t="s">
        <v>31</v>
      </c>
    </row>
    <row r="51" spans="1:131" s="790" customFormat="1" ht="11.25" customHeight="1">
      <c r="A51" s="3097"/>
      <c r="B51" s="3098"/>
      <c r="C51" s="3098"/>
      <c r="D51" s="3098"/>
      <c r="E51" s="3098"/>
      <c r="F51" s="3098"/>
      <c r="G51" s="3099"/>
      <c r="H51" s="3062"/>
      <c r="I51" s="3060"/>
      <c r="J51" s="3060"/>
      <c r="K51" s="3060"/>
      <c r="L51" s="3060"/>
      <c r="M51" s="3061"/>
      <c r="N51" s="3056"/>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c r="AP51" s="3057"/>
      <c r="AQ51" s="3057"/>
      <c r="AR51" s="3057"/>
      <c r="AS51" s="3057"/>
      <c r="AT51" s="3057"/>
      <c r="AU51" s="3057"/>
      <c r="AV51" s="3057"/>
      <c r="AW51" s="3057"/>
      <c r="AX51" s="3057"/>
      <c r="AY51" s="3057"/>
      <c r="AZ51" s="3057"/>
      <c r="BA51" s="3057"/>
      <c r="BB51" s="3058"/>
      <c r="DU51" s="791"/>
      <c r="DV51" s="792" t="s">
        <v>33</v>
      </c>
      <c r="DW51" s="792" t="s">
        <v>5781</v>
      </c>
      <c r="EA51" s="792" t="s">
        <v>32</v>
      </c>
    </row>
    <row r="52" spans="1:131" s="790" customFormat="1" ht="11.25" customHeight="1">
      <c r="A52" s="3097"/>
      <c r="B52" s="3098"/>
      <c r="C52" s="3098"/>
      <c r="D52" s="3098"/>
      <c r="E52" s="3098"/>
      <c r="F52" s="3098"/>
      <c r="G52" s="3099"/>
      <c r="H52" s="3038" t="s">
        <v>95</v>
      </c>
      <c r="I52" s="3039"/>
      <c r="J52" s="3039"/>
      <c r="K52" s="3039"/>
      <c r="L52" s="3039"/>
      <c r="M52" s="3040"/>
      <c r="N52" s="3044" t="s">
        <v>5225</v>
      </c>
      <c r="O52" s="3046" t="str">
        <f>★入力画面!L181</f>
        <v>大阪府</v>
      </c>
      <c r="P52" s="3035"/>
      <c r="Q52" s="3035"/>
      <c r="R52" s="3035"/>
      <c r="S52" s="3035"/>
      <c r="T52" s="3035"/>
      <c r="U52" s="3035"/>
      <c r="V52" s="3047" t="s">
        <v>5226</v>
      </c>
      <c r="W52" s="3020" t="s">
        <v>75</v>
      </c>
      <c r="X52" s="3049"/>
      <c r="Y52" s="3022">
        <f>★入力画面!M182</f>
        <v>0</v>
      </c>
      <c r="Z52" s="3023"/>
      <c r="AA52" s="3023"/>
      <c r="AB52" s="3023"/>
      <c r="AC52" s="3023"/>
      <c r="AD52" s="3023"/>
      <c r="AE52" s="3023"/>
      <c r="AF52" s="3023"/>
      <c r="AG52" s="3020" t="s">
        <v>7</v>
      </c>
      <c r="AH52" s="3027"/>
      <c r="AI52" s="3030" t="s">
        <v>96</v>
      </c>
      <c r="AJ52" s="3020"/>
      <c r="AK52" s="3020"/>
      <c r="AL52" s="3020"/>
      <c r="AM52" s="3031"/>
      <c r="AN52" s="3034" t="str">
        <f>★入力画面!AA182</f>
        <v>令和</v>
      </c>
      <c r="AO52" s="3035"/>
      <c r="AP52" s="3035"/>
      <c r="AQ52" s="3022">
        <f>★入力画面!AD182</f>
        <v>0</v>
      </c>
      <c r="AR52" s="3023"/>
      <c r="AS52" s="3020" t="s">
        <v>61</v>
      </c>
      <c r="AT52" s="3020"/>
      <c r="AU52" s="3022">
        <f>★入力画面!AG182</f>
        <v>0</v>
      </c>
      <c r="AV52" s="3023"/>
      <c r="AW52" s="3020" t="s">
        <v>64</v>
      </c>
      <c r="AX52" s="3020"/>
      <c r="AY52" s="3022">
        <f>★入力画面!AJ182</f>
        <v>0</v>
      </c>
      <c r="AZ52" s="3023"/>
      <c r="BA52" s="3020" t="s">
        <v>62</v>
      </c>
      <c r="BB52" s="3025"/>
      <c r="DU52" s="791"/>
      <c r="DV52" s="792" t="s">
        <v>34</v>
      </c>
      <c r="DW52" s="792" t="s">
        <v>5782</v>
      </c>
      <c r="EA52" s="792" t="s">
        <v>33</v>
      </c>
    </row>
    <row r="53" spans="1:131" s="790" customFormat="1" ht="11.25" customHeight="1">
      <c r="A53" s="3127"/>
      <c r="B53" s="3128"/>
      <c r="C53" s="3128"/>
      <c r="D53" s="3128"/>
      <c r="E53" s="3128"/>
      <c r="F53" s="3128"/>
      <c r="G53" s="3129"/>
      <c r="H53" s="3059"/>
      <c r="I53" s="3121"/>
      <c r="J53" s="3121"/>
      <c r="K53" s="3121"/>
      <c r="L53" s="3121"/>
      <c r="M53" s="3122"/>
      <c r="N53" s="3045"/>
      <c r="O53" s="3037"/>
      <c r="P53" s="3037"/>
      <c r="Q53" s="3037"/>
      <c r="R53" s="3037"/>
      <c r="S53" s="3037"/>
      <c r="T53" s="3037"/>
      <c r="U53" s="3037"/>
      <c r="V53" s="3048"/>
      <c r="W53" s="3028"/>
      <c r="X53" s="3028"/>
      <c r="Y53" s="3024"/>
      <c r="Z53" s="3024"/>
      <c r="AA53" s="3024"/>
      <c r="AB53" s="3024"/>
      <c r="AC53" s="3024"/>
      <c r="AD53" s="3024"/>
      <c r="AE53" s="3024"/>
      <c r="AF53" s="3024"/>
      <c r="AG53" s="3028"/>
      <c r="AH53" s="3029"/>
      <c r="AI53" s="3032"/>
      <c r="AJ53" s="3021"/>
      <c r="AK53" s="3021"/>
      <c r="AL53" s="3021"/>
      <c r="AM53" s="3033"/>
      <c r="AN53" s="3036"/>
      <c r="AO53" s="3037"/>
      <c r="AP53" s="3037"/>
      <c r="AQ53" s="3024"/>
      <c r="AR53" s="3024"/>
      <c r="AS53" s="3021"/>
      <c r="AT53" s="3021"/>
      <c r="AU53" s="3024"/>
      <c r="AV53" s="3024"/>
      <c r="AW53" s="3021"/>
      <c r="AX53" s="3021"/>
      <c r="AY53" s="3024"/>
      <c r="AZ53" s="3024"/>
      <c r="BA53" s="3021"/>
      <c r="BB53" s="3026"/>
      <c r="DU53" s="791"/>
      <c r="DV53" s="792" t="s">
        <v>35</v>
      </c>
      <c r="DW53" s="792" t="s">
        <v>5783</v>
      </c>
      <c r="EA53" s="792" t="s">
        <v>34</v>
      </c>
    </row>
    <row r="54" spans="1:131" s="790" customFormat="1" ht="11.25" customHeight="1">
      <c r="A54" s="3094" t="s">
        <v>5758</v>
      </c>
      <c r="B54" s="3095"/>
      <c r="C54" s="3095"/>
      <c r="D54" s="3095"/>
      <c r="E54" s="3095"/>
      <c r="F54" s="3095"/>
      <c r="G54" s="3096"/>
      <c r="H54" s="3103" t="s">
        <v>59</v>
      </c>
      <c r="I54" s="3104"/>
      <c r="J54" s="3104"/>
      <c r="K54" s="3104"/>
      <c r="L54" s="3104"/>
      <c r="M54" s="3105"/>
      <c r="N54" s="3109">
        <f>★入力画面!L185</f>
        <v>0</v>
      </c>
      <c r="O54" s="3110"/>
      <c r="P54" s="3110"/>
      <c r="Q54" s="3110"/>
      <c r="R54" s="3110"/>
      <c r="S54" s="3110"/>
      <c r="T54" s="3110"/>
      <c r="U54" s="3110"/>
      <c r="V54" s="3110"/>
      <c r="W54" s="3110"/>
      <c r="X54" s="3110"/>
      <c r="Y54" s="3110"/>
      <c r="Z54" s="3110"/>
      <c r="AA54" s="3110"/>
      <c r="AB54" s="3110"/>
      <c r="AC54" s="3110"/>
      <c r="AD54" s="3111"/>
      <c r="AE54" s="3112" t="s">
        <v>8</v>
      </c>
      <c r="AF54" s="3113"/>
      <c r="AG54" s="3088" t="str">
        <f>★入力画面!L195</f>
        <v>平成</v>
      </c>
      <c r="AH54" s="3118"/>
      <c r="AI54" s="3118"/>
      <c r="AJ54" s="3118"/>
      <c r="AK54" s="3075">
        <f>★入力画面!O195</f>
        <v>0</v>
      </c>
      <c r="AL54" s="3076"/>
      <c r="AM54" s="3076"/>
      <c r="AN54" s="3076"/>
      <c r="AO54" s="3078" t="s">
        <v>61</v>
      </c>
      <c r="AP54" s="3078"/>
      <c r="AQ54" s="3075">
        <f>★入力画面!R195</f>
        <v>0</v>
      </c>
      <c r="AR54" s="3076"/>
      <c r="AS54" s="3078" t="s">
        <v>64</v>
      </c>
      <c r="AT54" s="3079"/>
      <c r="AU54" s="3075">
        <f>★入力画面!U195</f>
        <v>0</v>
      </c>
      <c r="AV54" s="3076"/>
      <c r="AW54" s="3078" t="s">
        <v>62</v>
      </c>
      <c r="AX54" s="3078"/>
      <c r="AY54" s="3082" t="s">
        <v>60</v>
      </c>
      <c r="AZ54" s="3083"/>
      <c r="BA54" s="3088">
        <f>★入力画面!AI195</f>
        <v>0</v>
      </c>
      <c r="BB54" s="3089"/>
      <c r="DU54" s="791"/>
      <c r="DV54" s="792" t="s">
        <v>36</v>
      </c>
      <c r="DW54" s="792" t="s">
        <v>5784</v>
      </c>
      <c r="EA54" s="792" t="s">
        <v>35</v>
      </c>
    </row>
    <row r="55" spans="1:131" s="790" customFormat="1" ht="11.25" customHeight="1">
      <c r="A55" s="3097"/>
      <c r="B55" s="3098"/>
      <c r="C55" s="3098"/>
      <c r="D55" s="3098"/>
      <c r="E55" s="3098"/>
      <c r="F55" s="3098"/>
      <c r="G55" s="3099"/>
      <c r="H55" s="3106"/>
      <c r="I55" s="3107"/>
      <c r="J55" s="3107"/>
      <c r="K55" s="3107"/>
      <c r="L55" s="3107"/>
      <c r="M55" s="3108"/>
      <c r="N55" s="3056"/>
      <c r="O55" s="3057"/>
      <c r="P55" s="3057"/>
      <c r="Q55" s="3057"/>
      <c r="R55" s="3057"/>
      <c r="S55" s="3057"/>
      <c r="T55" s="3057"/>
      <c r="U55" s="3057"/>
      <c r="V55" s="3057"/>
      <c r="W55" s="3057"/>
      <c r="X55" s="3057"/>
      <c r="Y55" s="3057"/>
      <c r="Z55" s="3057"/>
      <c r="AA55" s="3057"/>
      <c r="AB55" s="3057"/>
      <c r="AC55" s="3057"/>
      <c r="AD55" s="3067"/>
      <c r="AE55" s="3114"/>
      <c r="AF55" s="3115"/>
      <c r="AG55" s="3090"/>
      <c r="AH55" s="3119"/>
      <c r="AI55" s="3119"/>
      <c r="AJ55" s="3119"/>
      <c r="AK55" s="3077"/>
      <c r="AL55" s="3077"/>
      <c r="AM55" s="3077"/>
      <c r="AN55" s="3077"/>
      <c r="AO55" s="3081"/>
      <c r="AP55" s="3081"/>
      <c r="AQ55" s="3077"/>
      <c r="AR55" s="3077"/>
      <c r="AS55" s="3080"/>
      <c r="AT55" s="3080"/>
      <c r="AU55" s="3077"/>
      <c r="AV55" s="3077"/>
      <c r="AW55" s="3081"/>
      <c r="AX55" s="3081"/>
      <c r="AY55" s="3084"/>
      <c r="AZ55" s="3085"/>
      <c r="BA55" s="3090"/>
      <c r="BB55" s="3091"/>
      <c r="DU55" s="791"/>
      <c r="DV55" s="792" t="s">
        <v>37</v>
      </c>
      <c r="DW55" s="792" t="s">
        <v>5785</v>
      </c>
      <c r="EA55" s="792" t="s">
        <v>36</v>
      </c>
    </row>
    <row r="56" spans="1:131" s="790" customFormat="1" ht="11.25" customHeight="1">
      <c r="A56" s="3097"/>
      <c r="B56" s="3098"/>
      <c r="C56" s="3098"/>
      <c r="D56" s="3098"/>
      <c r="E56" s="3098"/>
      <c r="F56" s="3098"/>
      <c r="G56" s="3099"/>
      <c r="H56" s="3059" t="s">
        <v>5264</v>
      </c>
      <c r="I56" s="3060"/>
      <c r="J56" s="3060"/>
      <c r="K56" s="3060"/>
      <c r="L56" s="3060"/>
      <c r="M56" s="3061"/>
      <c r="N56" s="3063">
        <f>★入力画面!L187</f>
        <v>0</v>
      </c>
      <c r="O56" s="3064"/>
      <c r="P56" s="3064"/>
      <c r="Q56" s="3064"/>
      <c r="R56" s="3064"/>
      <c r="S56" s="3064"/>
      <c r="T56" s="3064"/>
      <c r="U56" s="3064"/>
      <c r="V56" s="3064"/>
      <c r="W56" s="3064"/>
      <c r="X56" s="3064"/>
      <c r="Y56" s="3064"/>
      <c r="Z56" s="3064"/>
      <c r="AA56" s="3064"/>
      <c r="AB56" s="3064"/>
      <c r="AC56" s="3064"/>
      <c r="AD56" s="3065"/>
      <c r="AE56" s="3116"/>
      <c r="AF56" s="3117"/>
      <c r="AG56" s="3092"/>
      <c r="AH56" s="3120"/>
      <c r="AI56" s="3120"/>
      <c r="AJ56" s="3120"/>
      <c r="AK56" s="3073"/>
      <c r="AL56" s="3073"/>
      <c r="AM56" s="3073"/>
      <c r="AN56" s="3073"/>
      <c r="AO56" s="3069"/>
      <c r="AP56" s="3069"/>
      <c r="AQ56" s="3073"/>
      <c r="AR56" s="3073"/>
      <c r="AS56" s="3074"/>
      <c r="AT56" s="3074"/>
      <c r="AU56" s="3073"/>
      <c r="AV56" s="3073"/>
      <c r="AW56" s="3069"/>
      <c r="AX56" s="3069"/>
      <c r="AY56" s="3084"/>
      <c r="AZ56" s="3085"/>
      <c r="BA56" s="3090"/>
      <c r="BB56" s="3091"/>
      <c r="DU56" s="791"/>
      <c r="DV56" s="792" t="s">
        <v>38</v>
      </c>
      <c r="DW56" s="792" t="s">
        <v>5786</v>
      </c>
      <c r="EA56" s="792" t="s">
        <v>37</v>
      </c>
    </row>
    <row r="57" spans="1:131" s="790" customFormat="1" ht="11.25" customHeight="1">
      <c r="A57" s="3097"/>
      <c r="B57" s="3098"/>
      <c r="C57" s="3098"/>
      <c r="D57" s="3098"/>
      <c r="E57" s="3098"/>
      <c r="F57" s="3098"/>
      <c r="G57" s="3099"/>
      <c r="H57" s="3062"/>
      <c r="I57" s="3060"/>
      <c r="J57" s="3060"/>
      <c r="K57" s="3060"/>
      <c r="L57" s="3060"/>
      <c r="M57" s="3061"/>
      <c r="N57" s="3055"/>
      <c r="O57" s="3053"/>
      <c r="P57" s="3053"/>
      <c r="Q57" s="3053"/>
      <c r="R57" s="3053"/>
      <c r="S57" s="3053"/>
      <c r="T57" s="3053"/>
      <c r="U57" s="3053"/>
      <c r="V57" s="3053"/>
      <c r="W57" s="3053"/>
      <c r="X57" s="3053"/>
      <c r="Y57" s="3053"/>
      <c r="Z57" s="3053"/>
      <c r="AA57" s="3053"/>
      <c r="AB57" s="3053"/>
      <c r="AC57" s="3053"/>
      <c r="AD57" s="3066"/>
      <c r="AE57" s="3030" t="s">
        <v>87</v>
      </c>
      <c r="AF57" s="3020"/>
      <c r="AG57" s="3031"/>
      <c r="AH57" s="3071">
        <f>★入力画面!L191</f>
        <v>0</v>
      </c>
      <c r="AI57" s="3023"/>
      <c r="AJ57" s="3023"/>
      <c r="AK57" s="3023"/>
      <c r="AL57" s="3023"/>
      <c r="AM57" s="3020" t="s">
        <v>5225</v>
      </c>
      <c r="AN57" s="3071">
        <f>★入力画面!O191</f>
        <v>0</v>
      </c>
      <c r="AO57" s="3023"/>
      <c r="AP57" s="3023"/>
      <c r="AQ57" s="3023"/>
      <c r="AR57" s="3023"/>
      <c r="AS57" s="3020" t="s">
        <v>5226</v>
      </c>
      <c r="AT57" s="3022">
        <f>★入力画面!S191</f>
        <v>0</v>
      </c>
      <c r="AU57" s="3023"/>
      <c r="AV57" s="3023"/>
      <c r="AW57" s="3023"/>
      <c r="AX57" s="3023"/>
      <c r="AY57" s="3084"/>
      <c r="AZ57" s="3085"/>
      <c r="BA57" s="3090"/>
      <c r="BB57" s="3091"/>
      <c r="DU57" s="791"/>
      <c r="DV57" s="792" t="s">
        <v>39</v>
      </c>
      <c r="DW57" s="792" t="s">
        <v>5787</v>
      </c>
      <c r="EA57" s="792" t="s">
        <v>38</v>
      </c>
    </row>
    <row r="58" spans="1:131" s="790" customFormat="1" ht="11.25" customHeight="1">
      <c r="A58" s="3097"/>
      <c r="B58" s="3098"/>
      <c r="C58" s="3098"/>
      <c r="D58" s="3098"/>
      <c r="E58" s="3098"/>
      <c r="F58" s="3098"/>
      <c r="G58" s="3099"/>
      <c r="H58" s="3062"/>
      <c r="I58" s="3060"/>
      <c r="J58" s="3060"/>
      <c r="K58" s="3060"/>
      <c r="L58" s="3060"/>
      <c r="M58" s="3061"/>
      <c r="N58" s="3056"/>
      <c r="O58" s="3057"/>
      <c r="P58" s="3057"/>
      <c r="Q58" s="3057"/>
      <c r="R58" s="3057"/>
      <c r="S58" s="3057"/>
      <c r="T58" s="3057"/>
      <c r="U58" s="3057"/>
      <c r="V58" s="3057"/>
      <c r="W58" s="3057"/>
      <c r="X58" s="3057"/>
      <c r="Y58" s="3057"/>
      <c r="Z58" s="3057"/>
      <c r="AA58" s="3057"/>
      <c r="AB58" s="3057"/>
      <c r="AC58" s="3057"/>
      <c r="AD58" s="3067"/>
      <c r="AE58" s="3068"/>
      <c r="AF58" s="3069"/>
      <c r="AG58" s="3070"/>
      <c r="AH58" s="3072"/>
      <c r="AI58" s="3073"/>
      <c r="AJ58" s="3073"/>
      <c r="AK58" s="3073"/>
      <c r="AL58" s="3073"/>
      <c r="AM58" s="3074"/>
      <c r="AN58" s="3072"/>
      <c r="AO58" s="3073"/>
      <c r="AP58" s="3073"/>
      <c r="AQ58" s="3073"/>
      <c r="AR58" s="3073"/>
      <c r="AS58" s="3074"/>
      <c r="AT58" s="3073"/>
      <c r="AU58" s="3073"/>
      <c r="AV58" s="3073"/>
      <c r="AW58" s="3073"/>
      <c r="AX58" s="3073"/>
      <c r="AY58" s="3086"/>
      <c r="AZ58" s="3087"/>
      <c r="BA58" s="3092"/>
      <c r="BB58" s="3093"/>
      <c r="DU58" s="791"/>
      <c r="DV58" s="792" t="s">
        <v>40</v>
      </c>
      <c r="DW58" s="792" t="s">
        <v>5788</v>
      </c>
      <c r="EA58" s="792" t="s">
        <v>39</v>
      </c>
    </row>
    <row r="59" spans="1:131" s="790" customFormat="1" ht="11.25" customHeight="1">
      <c r="A59" s="3097"/>
      <c r="B59" s="3098"/>
      <c r="C59" s="3098"/>
      <c r="D59" s="3098"/>
      <c r="E59" s="3098"/>
      <c r="F59" s="3098"/>
      <c r="G59" s="3099"/>
      <c r="H59" s="3059" t="s">
        <v>5273</v>
      </c>
      <c r="I59" s="3060"/>
      <c r="J59" s="3060"/>
      <c r="K59" s="3060"/>
      <c r="L59" s="3060"/>
      <c r="M59" s="3061"/>
      <c r="N59" s="3126" t="s">
        <v>5244</v>
      </c>
      <c r="O59" s="3049"/>
      <c r="P59" s="3050">
        <f>★入力画面!L189</f>
        <v>0</v>
      </c>
      <c r="Q59" s="3051"/>
      <c r="R59" s="3051"/>
      <c r="S59" s="3051"/>
      <c r="T59" s="793" t="s">
        <v>90</v>
      </c>
      <c r="U59" s="3050">
        <f>★入力画面!O189</f>
        <v>0</v>
      </c>
      <c r="V59" s="3051"/>
      <c r="W59" s="3051"/>
      <c r="X59" s="3051"/>
      <c r="Y59" s="3051"/>
      <c r="Z59" s="3020"/>
      <c r="AA59" s="3020"/>
      <c r="AB59" s="3020"/>
      <c r="AC59" s="3020"/>
      <c r="AD59" s="3020"/>
      <c r="AE59" s="3020"/>
      <c r="AF59" s="3020"/>
      <c r="AG59" s="3020"/>
      <c r="AH59" s="3020"/>
      <c r="AI59" s="3020"/>
      <c r="AJ59" s="3020"/>
      <c r="AK59" s="3020"/>
      <c r="AL59" s="3020"/>
      <c r="AM59" s="3020"/>
      <c r="AN59" s="3020"/>
      <c r="AO59" s="3020"/>
      <c r="AP59" s="3020"/>
      <c r="AQ59" s="3020"/>
      <c r="AR59" s="3020"/>
      <c r="AS59" s="3020"/>
      <c r="AT59" s="3020"/>
      <c r="AU59" s="3020"/>
      <c r="AV59" s="3020"/>
      <c r="AW59" s="3020"/>
      <c r="AX59" s="3020"/>
      <c r="AY59" s="3020"/>
      <c r="AZ59" s="3020"/>
      <c r="BA59" s="3020"/>
      <c r="BB59" s="3025"/>
      <c r="DU59" s="794"/>
      <c r="DV59" s="792" t="s">
        <v>41</v>
      </c>
      <c r="DW59" s="792" t="s">
        <v>5789</v>
      </c>
      <c r="EA59" s="792" t="s">
        <v>40</v>
      </c>
    </row>
    <row r="60" spans="1:131" s="790" customFormat="1" ht="11.25" customHeight="1">
      <c r="A60" s="3097"/>
      <c r="B60" s="3098"/>
      <c r="C60" s="3098"/>
      <c r="D60" s="3098"/>
      <c r="E60" s="3098"/>
      <c r="F60" s="3098"/>
      <c r="G60" s="3099"/>
      <c r="H60" s="3062"/>
      <c r="I60" s="3060"/>
      <c r="J60" s="3060"/>
      <c r="K60" s="3060"/>
      <c r="L60" s="3060"/>
      <c r="M60" s="3061"/>
      <c r="N60" s="3052">
        <f>★入力画面!L190</f>
        <v>0</v>
      </c>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c r="BA60" s="3053"/>
      <c r="BB60" s="3054"/>
      <c r="DU60" s="794"/>
      <c r="DV60" s="792" t="s">
        <v>42</v>
      </c>
      <c r="DW60" s="792" t="s">
        <v>5790</v>
      </c>
      <c r="EA60" s="792" t="s">
        <v>41</v>
      </c>
    </row>
    <row r="61" spans="1:131" s="790" customFormat="1" ht="11.25" customHeight="1">
      <c r="A61" s="3097"/>
      <c r="B61" s="3098"/>
      <c r="C61" s="3098"/>
      <c r="D61" s="3098"/>
      <c r="E61" s="3098"/>
      <c r="F61" s="3098"/>
      <c r="G61" s="3099"/>
      <c r="H61" s="3123"/>
      <c r="I61" s="3124"/>
      <c r="J61" s="3124"/>
      <c r="K61" s="3124"/>
      <c r="L61" s="3124"/>
      <c r="M61" s="3125"/>
      <c r="N61" s="3055"/>
      <c r="O61" s="3053"/>
      <c r="P61" s="3053"/>
      <c r="Q61" s="3053"/>
      <c r="R61" s="3053"/>
      <c r="S61" s="3053"/>
      <c r="T61" s="3053"/>
      <c r="U61" s="3053"/>
      <c r="V61" s="3053"/>
      <c r="W61" s="3053"/>
      <c r="X61" s="3053"/>
      <c r="Y61" s="3053"/>
      <c r="Z61" s="3053"/>
      <c r="AA61" s="3053"/>
      <c r="AB61" s="3053"/>
      <c r="AC61" s="3053"/>
      <c r="AD61" s="3053"/>
      <c r="AE61" s="3053"/>
      <c r="AF61" s="3053"/>
      <c r="AG61" s="3053"/>
      <c r="AH61" s="3053"/>
      <c r="AI61" s="3053"/>
      <c r="AJ61" s="3053"/>
      <c r="AK61" s="3053"/>
      <c r="AL61" s="3053"/>
      <c r="AM61" s="3053"/>
      <c r="AN61" s="3053"/>
      <c r="AO61" s="3053"/>
      <c r="AP61" s="3053"/>
      <c r="AQ61" s="3053"/>
      <c r="AR61" s="3053"/>
      <c r="AS61" s="3053"/>
      <c r="AT61" s="3053"/>
      <c r="AU61" s="3053"/>
      <c r="AV61" s="3053"/>
      <c r="AW61" s="3053"/>
      <c r="AX61" s="3053"/>
      <c r="AY61" s="3053"/>
      <c r="AZ61" s="3053"/>
      <c r="BA61" s="3053"/>
      <c r="BB61" s="3054"/>
      <c r="DU61" s="791"/>
      <c r="DV61" s="792" t="s">
        <v>43</v>
      </c>
      <c r="DW61" s="792" t="s">
        <v>5791</v>
      </c>
      <c r="EA61" s="792" t="s">
        <v>42</v>
      </c>
    </row>
    <row r="62" spans="1:131" s="790" customFormat="1" ht="11.25" customHeight="1">
      <c r="A62" s="3097"/>
      <c r="B62" s="3098"/>
      <c r="C62" s="3098"/>
      <c r="D62" s="3098"/>
      <c r="E62" s="3098"/>
      <c r="F62" s="3098"/>
      <c r="G62" s="3099"/>
      <c r="H62" s="3062"/>
      <c r="I62" s="3060"/>
      <c r="J62" s="3060"/>
      <c r="K62" s="3060"/>
      <c r="L62" s="3060"/>
      <c r="M62" s="3061"/>
      <c r="N62" s="3056"/>
      <c r="O62" s="3057"/>
      <c r="P62" s="3057"/>
      <c r="Q62" s="3057"/>
      <c r="R62" s="3057"/>
      <c r="S62" s="3057"/>
      <c r="T62" s="3057"/>
      <c r="U62" s="3057"/>
      <c r="V62" s="3057"/>
      <c r="W62" s="3057"/>
      <c r="X62" s="3057"/>
      <c r="Y62" s="3057"/>
      <c r="Z62" s="3057"/>
      <c r="AA62" s="3057"/>
      <c r="AB62" s="3057"/>
      <c r="AC62" s="3057"/>
      <c r="AD62" s="3057"/>
      <c r="AE62" s="3057"/>
      <c r="AF62" s="3057"/>
      <c r="AG62" s="3057"/>
      <c r="AH62" s="3057"/>
      <c r="AI62" s="3057"/>
      <c r="AJ62" s="3057"/>
      <c r="AK62" s="3057"/>
      <c r="AL62" s="3057"/>
      <c r="AM62" s="3057"/>
      <c r="AN62" s="3057"/>
      <c r="AO62" s="3057"/>
      <c r="AP62" s="3057"/>
      <c r="AQ62" s="3057"/>
      <c r="AR62" s="3057"/>
      <c r="AS62" s="3057"/>
      <c r="AT62" s="3057"/>
      <c r="AU62" s="3057"/>
      <c r="AV62" s="3057"/>
      <c r="AW62" s="3057"/>
      <c r="AX62" s="3057"/>
      <c r="AY62" s="3057"/>
      <c r="AZ62" s="3057"/>
      <c r="BA62" s="3057"/>
      <c r="BB62" s="3058"/>
      <c r="DU62" s="791"/>
      <c r="DV62" s="792" t="s">
        <v>44</v>
      </c>
      <c r="DW62" s="792" t="s">
        <v>5792</v>
      </c>
      <c r="EA62" s="792" t="s">
        <v>43</v>
      </c>
    </row>
    <row r="63" spans="1:131" s="790" customFormat="1" ht="11.25" customHeight="1">
      <c r="A63" s="3097"/>
      <c r="B63" s="3098"/>
      <c r="C63" s="3098"/>
      <c r="D63" s="3098"/>
      <c r="E63" s="3098"/>
      <c r="F63" s="3098"/>
      <c r="G63" s="3099"/>
      <c r="H63" s="3038" t="s">
        <v>95</v>
      </c>
      <c r="I63" s="3039"/>
      <c r="J63" s="3039"/>
      <c r="K63" s="3039"/>
      <c r="L63" s="3039"/>
      <c r="M63" s="3040"/>
      <c r="N63" s="3044" t="s">
        <v>5225</v>
      </c>
      <c r="O63" s="3046" t="str">
        <f>★入力画面!L192</f>
        <v>大阪府</v>
      </c>
      <c r="P63" s="3035"/>
      <c r="Q63" s="3035"/>
      <c r="R63" s="3035"/>
      <c r="S63" s="3035"/>
      <c r="T63" s="3035"/>
      <c r="U63" s="3035"/>
      <c r="V63" s="3047" t="s">
        <v>5226</v>
      </c>
      <c r="W63" s="3020" t="s">
        <v>75</v>
      </c>
      <c r="X63" s="3049"/>
      <c r="Y63" s="3022">
        <f>★入力画面!M193</f>
        <v>0</v>
      </c>
      <c r="Z63" s="3023"/>
      <c r="AA63" s="3023"/>
      <c r="AB63" s="3023"/>
      <c r="AC63" s="3023"/>
      <c r="AD63" s="3023"/>
      <c r="AE63" s="3023"/>
      <c r="AF63" s="3023"/>
      <c r="AG63" s="3020" t="s">
        <v>7</v>
      </c>
      <c r="AH63" s="3027"/>
      <c r="AI63" s="3030" t="s">
        <v>96</v>
      </c>
      <c r="AJ63" s="3020"/>
      <c r="AK63" s="3020"/>
      <c r="AL63" s="3020"/>
      <c r="AM63" s="3031"/>
      <c r="AN63" s="3034" t="str">
        <f>★入力画面!AA193</f>
        <v>令和</v>
      </c>
      <c r="AO63" s="3035"/>
      <c r="AP63" s="3035"/>
      <c r="AQ63" s="3022">
        <f>★入力画面!AD193</f>
        <v>0</v>
      </c>
      <c r="AR63" s="3023"/>
      <c r="AS63" s="3020" t="s">
        <v>61</v>
      </c>
      <c r="AT63" s="3020"/>
      <c r="AU63" s="3022">
        <f>★入力画面!AG193</f>
        <v>0</v>
      </c>
      <c r="AV63" s="3023"/>
      <c r="AW63" s="3020" t="s">
        <v>64</v>
      </c>
      <c r="AX63" s="3020"/>
      <c r="AY63" s="3022">
        <f>★入力画面!AJ193</f>
        <v>0</v>
      </c>
      <c r="AZ63" s="3023"/>
      <c r="BA63" s="3020" t="s">
        <v>62</v>
      </c>
      <c r="BB63" s="3025"/>
      <c r="DU63" s="791"/>
      <c r="DV63" s="792" t="s">
        <v>45</v>
      </c>
      <c r="DW63" s="792" t="s">
        <v>5793</v>
      </c>
      <c r="EA63" s="792" t="s">
        <v>44</v>
      </c>
    </row>
    <row r="64" spans="1:131" s="790" customFormat="1" ht="11.25" customHeight="1">
      <c r="A64" s="3127"/>
      <c r="B64" s="3128"/>
      <c r="C64" s="3128"/>
      <c r="D64" s="3128"/>
      <c r="E64" s="3128"/>
      <c r="F64" s="3128"/>
      <c r="G64" s="3129"/>
      <c r="H64" s="3059"/>
      <c r="I64" s="3121"/>
      <c r="J64" s="3121"/>
      <c r="K64" s="3121"/>
      <c r="L64" s="3121"/>
      <c r="M64" s="3122"/>
      <c r="N64" s="3045"/>
      <c r="O64" s="3037"/>
      <c r="P64" s="3037"/>
      <c r="Q64" s="3037"/>
      <c r="R64" s="3037"/>
      <c r="S64" s="3037"/>
      <c r="T64" s="3037"/>
      <c r="U64" s="3037"/>
      <c r="V64" s="3048"/>
      <c r="W64" s="3028"/>
      <c r="X64" s="3028"/>
      <c r="Y64" s="3024"/>
      <c r="Z64" s="3024"/>
      <c r="AA64" s="3024"/>
      <c r="AB64" s="3024"/>
      <c r="AC64" s="3024"/>
      <c r="AD64" s="3024"/>
      <c r="AE64" s="3024"/>
      <c r="AF64" s="3024"/>
      <c r="AG64" s="3028"/>
      <c r="AH64" s="3029"/>
      <c r="AI64" s="3032"/>
      <c r="AJ64" s="3021"/>
      <c r="AK64" s="3021"/>
      <c r="AL64" s="3021"/>
      <c r="AM64" s="3033"/>
      <c r="AN64" s="3036"/>
      <c r="AO64" s="3037"/>
      <c r="AP64" s="3037"/>
      <c r="AQ64" s="3024"/>
      <c r="AR64" s="3024"/>
      <c r="AS64" s="3021"/>
      <c r="AT64" s="3021"/>
      <c r="AU64" s="3024"/>
      <c r="AV64" s="3024"/>
      <c r="AW64" s="3021"/>
      <c r="AX64" s="3021"/>
      <c r="AY64" s="3024"/>
      <c r="AZ64" s="3024"/>
      <c r="BA64" s="3021"/>
      <c r="BB64" s="3026"/>
      <c r="DU64" s="791"/>
      <c r="DV64" s="792" t="s">
        <v>46</v>
      </c>
      <c r="DW64" s="792" t="s">
        <v>5794</v>
      </c>
      <c r="EA64" s="792" t="s">
        <v>45</v>
      </c>
    </row>
    <row r="65" spans="1:131" s="790" customFormat="1" ht="11.25" customHeight="1">
      <c r="A65" s="3094" t="s">
        <v>5758</v>
      </c>
      <c r="B65" s="3095"/>
      <c r="C65" s="3095"/>
      <c r="D65" s="3095"/>
      <c r="E65" s="3095"/>
      <c r="F65" s="3095"/>
      <c r="G65" s="3096"/>
      <c r="H65" s="3103" t="s">
        <v>59</v>
      </c>
      <c r="I65" s="3104"/>
      <c r="J65" s="3104"/>
      <c r="K65" s="3104"/>
      <c r="L65" s="3104"/>
      <c r="M65" s="3105"/>
      <c r="N65" s="3109">
        <f>★入力画面!L196</f>
        <v>0</v>
      </c>
      <c r="O65" s="3110"/>
      <c r="P65" s="3110"/>
      <c r="Q65" s="3110"/>
      <c r="R65" s="3110"/>
      <c r="S65" s="3110"/>
      <c r="T65" s="3110"/>
      <c r="U65" s="3110"/>
      <c r="V65" s="3110"/>
      <c r="W65" s="3110"/>
      <c r="X65" s="3110"/>
      <c r="Y65" s="3110"/>
      <c r="Z65" s="3110"/>
      <c r="AA65" s="3110"/>
      <c r="AB65" s="3110"/>
      <c r="AC65" s="3110"/>
      <c r="AD65" s="3111"/>
      <c r="AE65" s="3112" t="s">
        <v>8</v>
      </c>
      <c r="AF65" s="3113"/>
      <c r="AG65" s="3088" t="str">
        <f>★入力画面!L206</f>
        <v>平成</v>
      </c>
      <c r="AH65" s="3118"/>
      <c r="AI65" s="3118"/>
      <c r="AJ65" s="3118"/>
      <c r="AK65" s="3075">
        <f>★入力画面!O206</f>
        <v>0</v>
      </c>
      <c r="AL65" s="3076"/>
      <c r="AM65" s="3076"/>
      <c r="AN65" s="3076"/>
      <c r="AO65" s="3078" t="s">
        <v>61</v>
      </c>
      <c r="AP65" s="3078"/>
      <c r="AQ65" s="3075">
        <f>★入力画面!R206</f>
        <v>0</v>
      </c>
      <c r="AR65" s="3076"/>
      <c r="AS65" s="3078" t="s">
        <v>64</v>
      </c>
      <c r="AT65" s="3079"/>
      <c r="AU65" s="3075">
        <f>★入力画面!U206</f>
        <v>0</v>
      </c>
      <c r="AV65" s="3076"/>
      <c r="AW65" s="3078" t="s">
        <v>62</v>
      </c>
      <c r="AX65" s="3078"/>
      <c r="AY65" s="3082" t="s">
        <v>60</v>
      </c>
      <c r="AZ65" s="3083"/>
      <c r="BA65" s="3088">
        <f>★入力画面!AI206</f>
        <v>0</v>
      </c>
      <c r="BB65" s="3089"/>
      <c r="DU65" s="791"/>
      <c r="DV65" s="792" t="s">
        <v>47</v>
      </c>
      <c r="DW65" s="792" t="s">
        <v>5795</v>
      </c>
      <c r="EA65" s="792" t="s">
        <v>46</v>
      </c>
    </row>
    <row r="66" spans="1:131" s="790" customFormat="1" ht="11.25" customHeight="1">
      <c r="A66" s="3097"/>
      <c r="B66" s="3098"/>
      <c r="C66" s="3098"/>
      <c r="D66" s="3098"/>
      <c r="E66" s="3098"/>
      <c r="F66" s="3098"/>
      <c r="G66" s="3099"/>
      <c r="H66" s="3106"/>
      <c r="I66" s="3107"/>
      <c r="J66" s="3107"/>
      <c r="K66" s="3107"/>
      <c r="L66" s="3107"/>
      <c r="M66" s="3108"/>
      <c r="N66" s="3056"/>
      <c r="O66" s="3057"/>
      <c r="P66" s="3057"/>
      <c r="Q66" s="3057"/>
      <c r="R66" s="3057"/>
      <c r="S66" s="3057"/>
      <c r="T66" s="3057"/>
      <c r="U66" s="3057"/>
      <c r="V66" s="3057"/>
      <c r="W66" s="3057"/>
      <c r="X66" s="3057"/>
      <c r="Y66" s="3057"/>
      <c r="Z66" s="3057"/>
      <c r="AA66" s="3057"/>
      <c r="AB66" s="3057"/>
      <c r="AC66" s="3057"/>
      <c r="AD66" s="3067"/>
      <c r="AE66" s="3114"/>
      <c r="AF66" s="3115"/>
      <c r="AG66" s="3090"/>
      <c r="AH66" s="3119"/>
      <c r="AI66" s="3119"/>
      <c r="AJ66" s="3119"/>
      <c r="AK66" s="3077"/>
      <c r="AL66" s="3077"/>
      <c r="AM66" s="3077"/>
      <c r="AN66" s="3077"/>
      <c r="AO66" s="3081"/>
      <c r="AP66" s="3081"/>
      <c r="AQ66" s="3077"/>
      <c r="AR66" s="3077"/>
      <c r="AS66" s="3080"/>
      <c r="AT66" s="3080"/>
      <c r="AU66" s="3077"/>
      <c r="AV66" s="3077"/>
      <c r="AW66" s="3081"/>
      <c r="AX66" s="3081"/>
      <c r="AY66" s="3084"/>
      <c r="AZ66" s="3085"/>
      <c r="BA66" s="3090"/>
      <c r="BB66" s="3091"/>
      <c r="DU66" s="791"/>
      <c r="DV66" s="792" t="s">
        <v>48</v>
      </c>
      <c r="DW66" s="792" t="s">
        <v>5796</v>
      </c>
      <c r="EA66" s="792" t="s">
        <v>47</v>
      </c>
    </row>
    <row r="67" spans="1:131" s="790" customFormat="1" ht="11.25" customHeight="1">
      <c r="A67" s="3097"/>
      <c r="B67" s="3098"/>
      <c r="C67" s="3098"/>
      <c r="D67" s="3098"/>
      <c r="E67" s="3098"/>
      <c r="F67" s="3098"/>
      <c r="G67" s="3099"/>
      <c r="H67" s="3059" t="s">
        <v>5264</v>
      </c>
      <c r="I67" s="3060"/>
      <c r="J67" s="3060"/>
      <c r="K67" s="3060"/>
      <c r="L67" s="3060"/>
      <c r="M67" s="3061"/>
      <c r="N67" s="3063">
        <f>★入力画面!L198</f>
        <v>0</v>
      </c>
      <c r="O67" s="3064"/>
      <c r="P67" s="3064"/>
      <c r="Q67" s="3064"/>
      <c r="R67" s="3064"/>
      <c r="S67" s="3064"/>
      <c r="T67" s="3064"/>
      <c r="U67" s="3064"/>
      <c r="V67" s="3064"/>
      <c r="W67" s="3064"/>
      <c r="X67" s="3064"/>
      <c r="Y67" s="3064"/>
      <c r="Z67" s="3064"/>
      <c r="AA67" s="3064"/>
      <c r="AB67" s="3064"/>
      <c r="AC67" s="3064"/>
      <c r="AD67" s="3065"/>
      <c r="AE67" s="3116"/>
      <c r="AF67" s="3117"/>
      <c r="AG67" s="3092"/>
      <c r="AH67" s="3120"/>
      <c r="AI67" s="3120"/>
      <c r="AJ67" s="3120"/>
      <c r="AK67" s="3073"/>
      <c r="AL67" s="3073"/>
      <c r="AM67" s="3073"/>
      <c r="AN67" s="3073"/>
      <c r="AO67" s="3069"/>
      <c r="AP67" s="3069"/>
      <c r="AQ67" s="3073"/>
      <c r="AR67" s="3073"/>
      <c r="AS67" s="3074"/>
      <c r="AT67" s="3074"/>
      <c r="AU67" s="3073"/>
      <c r="AV67" s="3073"/>
      <c r="AW67" s="3069"/>
      <c r="AX67" s="3069"/>
      <c r="AY67" s="3084"/>
      <c r="AZ67" s="3085"/>
      <c r="BA67" s="3090"/>
      <c r="BB67" s="3091"/>
      <c r="DU67" s="791"/>
      <c r="DV67" s="792" t="s">
        <v>49</v>
      </c>
      <c r="DW67" s="792" t="s">
        <v>5797</v>
      </c>
      <c r="EA67" s="792" t="s">
        <v>48</v>
      </c>
    </row>
    <row r="68" spans="1:131" s="790" customFormat="1" ht="11.25" customHeight="1">
      <c r="A68" s="3097"/>
      <c r="B68" s="3098"/>
      <c r="C68" s="3098"/>
      <c r="D68" s="3098"/>
      <c r="E68" s="3098"/>
      <c r="F68" s="3098"/>
      <c r="G68" s="3099"/>
      <c r="H68" s="3062"/>
      <c r="I68" s="3060"/>
      <c r="J68" s="3060"/>
      <c r="K68" s="3060"/>
      <c r="L68" s="3060"/>
      <c r="M68" s="3061"/>
      <c r="N68" s="3055"/>
      <c r="O68" s="3053"/>
      <c r="P68" s="3053"/>
      <c r="Q68" s="3053"/>
      <c r="R68" s="3053"/>
      <c r="S68" s="3053"/>
      <c r="T68" s="3053"/>
      <c r="U68" s="3053"/>
      <c r="V68" s="3053"/>
      <c r="W68" s="3053"/>
      <c r="X68" s="3053"/>
      <c r="Y68" s="3053"/>
      <c r="Z68" s="3053"/>
      <c r="AA68" s="3053"/>
      <c r="AB68" s="3053"/>
      <c r="AC68" s="3053"/>
      <c r="AD68" s="3066"/>
      <c r="AE68" s="3030" t="s">
        <v>87</v>
      </c>
      <c r="AF68" s="3020"/>
      <c r="AG68" s="3031"/>
      <c r="AH68" s="3071">
        <f>★入力画面!L202</f>
        <v>0</v>
      </c>
      <c r="AI68" s="3023"/>
      <c r="AJ68" s="3023"/>
      <c r="AK68" s="3023"/>
      <c r="AL68" s="3023"/>
      <c r="AM68" s="3020" t="s">
        <v>5225</v>
      </c>
      <c r="AN68" s="3071">
        <f>★入力画面!O202</f>
        <v>0</v>
      </c>
      <c r="AO68" s="3023"/>
      <c r="AP68" s="3023"/>
      <c r="AQ68" s="3023"/>
      <c r="AR68" s="3023"/>
      <c r="AS68" s="3020" t="s">
        <v>5226</v>
      </c>
      <c r="AT68" s="3022">
        <f>★入力画面!S202</f>
        <v>0</v>
      </c>
      <c r="AU68" s="3023"/>
      <c r="AV68" s="3023"/>
      <c r="AW68" s="3023"/>
      <c r="AX68" s="3023"/>
      <c r="AY68" s="3084"/>
      <c r="AZ68" s="3085"/>
      <c r="BA68" s="3090"/>
      <c r="BB68" s="3091"/>
      <c r="DU68" s="791"/>
      <c r="DV68" s="792" t="s">
        <v>50</v>
      </c>
      <c r="DW68" s="792" t="s">
        <v>5798</v>
      </c>
      <c r="EA68" s="792" t="s">
        <v>49</v>
      </c>
    </row>
    <row r="69" spans="1:131" s="790" customFormat="1" ht="11.25" customHeight="1">
      <c r="A69" s="3097"/>
      <c r="B69" s="3098"/>
      <c r="C69" s="3098"/>
      <c r="D69" s="3098"/>
      <c r="E69" s="3098"/>
      <c r="F69" s="3098"/>
      <c r="G69" s="3099"/>
      <c r="H69" s="3062"/>
      <c r="I69" s="3060"/>
      <c r="J69" s="3060"/>
      <c r="K69" s="3060"/>
      <c r="L69" s="3060"/>
      <c r="M69" s="3061"/>
      <c r="N69" s="3056"/>
      <c r="O69" s="3057"/>
      <c r="P69" s="3057"/>
      <c r="Q69" s="3057"/>
      <c r="R69" s="3057"/>
      <c r="S69" s="3057"/>
      <c r="T69" s="3057"/>
      <c r="U69" s="3057"/>
      <c r="V69" s="3057"/>
      <c r="W69" s="3057"/>
      <c r="X69" s="3057"/>
      <c r="Y69" s="3057"/>
      <c r="Z69" s="3057"/>
      <c r="AA69" s="3057"/>
      <c r="AB69" s="3057"/>
      <c r="AC69" s="3057"/>
      <c r="AD69" s="3067"/>
      <c r="AE69" s="3068"/>
      <c r="AF69" s="3069"/>
      <c r="AG69" s="3070"/>
      <c r="AH69" s="3072"/>
      <c r="AI69" s="3073"/>
      <c r="AJ69" s="3073"/>
      <c r="AK69" s="3073"/>
      <c r="AL69" s="3073"/>
      <c r="AM69" s="3074"/>
      <c r="AN69" s="3072"/>
      <c r="AO69" s="3073"/>
      <c r="AP69" s="3073"/>
      <c r="AQ69" s="3073"/>
      <c r="AR69" s="3073"/>
      <c r="AS69" s="3074"/>
      <c r="AT69" s="3073"/>
      <c r="AU69" s="3073"/>
      <c r="AV69" s="3073"/>
      <c r="AW69" s="3073"/>
      <c r="AX69" s="3073"/>
      <c r="AY69" s="3086"/>
      <c r="AZ69" s="3087"/>
      <c r="BA69" s="3092"/>
      <c r="BB69" s="3093"/>
      <c r="DU69" s="791"/>
      <c r="DV69" s="792" t="s">
        <v>51</v>
      </c>
      <c r="DW69" s="792" t="s">
        <v>5799</v>
      </c>
      <c r="EA69" s="792" t="s">
        <v>50</v>
      </c>
    </row>
    <row r="70" spans="1:131" s="790" customFormat="1" ht="11.25" customHeight="1">
      <c r="A70" s="3097"/>
      <c r="B70" s="3098"/>
      <c r="C70" s="3098"/>
      <c r="D70" s="3098"/>
      <c r="E70" s="3098"/>
      <c r="F70" s="3098"/>
      <c r="G70" s="3099"/>
      <c r="H70" s="3059" t="s">
        <v>5273</v>
      </c>
      <c r="I70" s="3060"/>
      <c r="J70" s="3060"/>
      <c r="K70" s="3060"/>
      <c r="L70" s="3060"/>
      <c r="M70" s="3061"/>
      <c r="N70" s="3126" t="s">
        <v>5244</v>
      </c>
      <c r="O70" s="3049"/>
      <c r="P70" s="3050">
        <f>★入力画面!L200</f>
        <v>0</v>
      </c>
      <c r="Q70" s="3051"/>
      <c r="R70" s="3051"/>
      <c r="S70" s="3051"/>
      <c r="T70" s="793" t="s">
        <v>90</v>
      </c>
      <c r="U70" s="3050">
        <f>★入力画面!O200</f>
        <v>0</v>
      </c>
      <c r="V70" s="3051"/>
      <c r="W70" s="3051"/>
      <c r="X70" s="3051"/>
      <c r="Y70" s="3051"/>
      <c r="Z70" s="3020"/>
      <c r="AA70" s="3020"/>
      <c r="AB70" s="3020"/>
      <c r="AC70" s="3020"/>
      <c r="AD70" s="3020"/>
      <c r="AE70" s="3020"/>
      <c r="AF70" s="3020"/>
      <c r="AG70" s="3020"/>
      <c r="AH70" s="3020"/>
      <c r="AI70" s="3020"/>
      <c r="AJ70" s="3020"/>
      <c r="AK70" s="3020"/>
      <c r="AL70" s="3020"/>
      <c r="AM70" s="3020"/>
      <c r="AN70" s="3020"/>
      <c r="AO70" s="3020"/>
      <c r="AP70" s="3020"/>
      <c r="AQ70" s="3020"/>
      <c r="AR70" s="3020"/>
      <c r="AS70" s="3020"/>
      <c r="AT70" s="3020"/>
      <c r="AU70" s="3020"/>
      <c r="AV70" s="3020"/>
      <c r="AW70" s="3020"/>
      <c r="AX70" s="3020"/>
      <c r="AY70" s="3020"/>
      <c r="AZ70" s="3020"/>
      <c r="BA70" s="3020"/>
      <c r="BB70" s="3025"/>
      <c r="DU70" s="794"/>
      <c r="DV70" s="792" t="s">
        <v>52</v>
      </c>
      <c r="DW70" s="792" t="s">
        <v>5800</v>
      </c>
      <c r="EA70" s="792" t="s">
        <v>51</v>
      </c>
    </row>
    <row r="71" spans="1:131" s="790" customFormat="1" ht="11.25" customHeight="1">
      <c r="A71" s="3097"/>
      <c r="B71" s="3098"/>
      <c r="C71" s="3098"/>
      <c r="D71" s="3098"/>
      <c r="E71" s="3098"/>
      <c r="F71" s="3098"/>
      <c r="G71" s="3099"/>
      <c r="H71" s="3062"/>
      <c r="I71" s="3060"/>
      <c r="J71" s="3060"/>
      <c r="K71" s="3060"/>
      <c r="L71" s="3060"/>
      <c r="M71" s="3061"/>
      <c r="N71" s="3052">
        <f>★入力画面!L201</f>
        <v>0</v>
      </c>
      <c r="O71" s="3053"/>
      <c r="P71" s="3053"/>
      <c r="Q71" s="3053"/>
      <c r="R71" s="3053"/>
      <c r="S71" s="3053"/>
      <c r="T71" s="3053"/>
      <c r="U71" s="3053"/>
      <c r="V71" s="3053"/>
      <c r="W71" s="3053"/>
      <c r="X71" s="3053"/>
      <c r="Y71" s="3053"/>
      <c r="Z71" s="3053"/>
      <c r="AA71" s="3053"/>
      <c r="AB71" s="3053"/>
      <c r="AC71" s="3053"/>
      <c r="AD71" s="3053"/>
      <c r="AE71" s="3053"/>
      <c r="AF71" s="3053"/>
      <c r="AG71" s="3053"/>
      <c r="AH71" s="3053"/>
      <c r="AI71" s="3053"/>
      <c r="AJ71" s="3053"/>
      <c r="AK71" s="3053"/>
      <c r="AL71" s="3053"/>
      <c r="AM71" s="3053"/>
      <c r="AN71" s="3053"/>
      <c r="AO71" s="3053"/>
      <c r="AP71" s="3053"/>
      <c r="AQ71" s="3053"/>
      <c r="AR71" s="3053"/>
      <c r="AS71" s="3053"/>
      <c r="AT71" s="3053"/>
      <c r="AU71" s="3053"/>
      <c r="AV71" s="3053"/>
      <c r="AW71" s="3053"/>
      <c r="AX71" s="3053"/>
      <c r="AY71" s="3053"/>
      <c r="AZ71" s="3053"/>
      <c r="BA71" s="3053"/>
      <c r="BB71" s="3054"/>
      <c r="DU71" s="794"/>
      <c r="DV71" s="792" t="s">
        <v>5331</v>
      </c>
      <c r="DW71" s="792" t="s">
        <v>5801</v>
      </c>
      <c r="EA71" s="792" t="s">
        <v>52</v>
      </c>
    </row>
    <row r="72" spans="1:131" s="790" customFormat="1" ht="11.25" customHeight="1">
      <c r="A72" s="3097"/>
      <c r="B72" s="3098"/>
      <c r="C72" s="3098"/>
      <c r="D72" s="3098"/>
      <c r="E72" s="3098"/>
      <c r="F72" s="3098"/>
      <c r="G72" s="3099"/>
      <c r="H72" s="3123"/>
      <c r="I72" s="3124"/>
      <c r="J72" s="3124"/>
      <c r="K72" s="3124"/>
      <c r="L72" s="3124"/>
      <c r="M72" s="3125"/>
      <c r="N72" s="3055"/>
      <c r="O72" s="3053"/>
      <c r="P72" s="3053"/>
      <c r="Q72" s="3053"/>
      <c r="R72" s="3053"/>
      <c r="S72" s="3053"/>
      <c r="T72" s="3053"/>
      <c r="U72" s="3053"/>
      <c r="V72" s="3053"/>
      <c r="W72" s="3053"/>
      <c r="X72" s="3053"/>
      <c r="Y72" s="3053"/>
      <c r="Z72" s="3053"/>
      <c r="AA72" s="3053"/>
      <c r="AB72" s="3053"/>
      <c r="AC72" s="3053"/>
      <c r="AD72" s="3053"/>
      <c r="AE72" s="3053"/>
      <c r="AF72" s="3053"/>
      <c r="AG72" s="3053"/>
      <c r="AH72" s="3053"/>
      <c r="AI72" s="3053"/>
      <c r="AJ72" s="3053"/>
      <c r="AK72" s="3053"/>
      <c r="AL72" s="3053"/>
      <c r="AM72" s="3053"/>
      <c r="AN72" s="3053"/>
      <c r="AO72" s="3053"/>
      <c r="AP72" s="3053"/>
      <c r="AQ72" s="3053"/>
      <c r="AR72" s="3053"/>
      <c r="AS72" s="3053"/>
      <c r="AT72" s="3053"/>
      <c r="AU72" s="3053"/>
      <c r="AV72" s="3053"/>
      <c r="AW72" s="3053"/>
      <c r="AX72" s="3053"/>
      <c r="AY72" s="3053"/>
      <c r="AZ72" s="3053"/>
      <c r="BA72" s="3053"/>
      <c r="BB72" s="3054"/>
      <c r="DU72" s="791"/>
      <c r="DV72" s="792" t="s">
        <v>53</v>
      </c>
      <c r="DW72" s="792" t="s">
        <v>5802</v>
      </c>
      <c r="EA72" s="792" t="s">
        <v>5331</v>
      </c>
    </row>
    <row r="73" spans="1:131" s="790" customFormat="1" ht="11.25" customHeight="1">
      <c r="A73" s="3097"/>
      <c r="B73" s="3098"/>
      <c r="C73" s="3098"/>
      <c r="D73" s="3098"/>
      <c r="E73" s="3098"/>
      <c r="F73" s="3098"/>
      <c r="G73" s="3099"/>
      <c r="H73" s="3062"/>
      <c r="I73" s="3060"/>
      <c r="J73" s="3060"/>
      <c r="K73" s="3060"/>
      <c r="L73" s="3060"/>
      <c r="M73" s="3061"/>
      <c r="N73" s="3056"/>
      <c r="O73" s="3057"/>
      <c r="P73" s="3057"/>
      <c r="Q73" s="3057"/>
      <c r="R73" s="3057"/>
      <c r="S73" s="3057"/>
      <c r="T73" s="3057"/>
      <c r="U73" s="3057"/>
      <c r="V73" s="3057"/>
      <c r="W73" s="3057"/>
      <c r="X73" s="3057"/>
      <c r="Y73" s="3057"/>
      <c r="Z73" s="3057"/>
      <c r="AA73" s="3057"/>
      <c r="AB73" s="3057"/>
      <c r="AC73" s="3057"/>
      <c r="AD73" s="3057"/>
      <c r="AE73" s="3057"/>
      <c r="AF73" s="3057"/>
      <c r="AG73" s="3057"/>
      <c r="AH73" s="3057"/>
      <c r="AI73" s="3057"/>
      <c r="AJ73" s="3057"/>
      <c r="AK73" s="3057"/>
      <c r="AL73" s="3057"/>
      <c r="AM73" s="3057"/>
      <c r="AN73" s="3057"/>
      <c r="AO73" s="3057"/>
      <c r="AP73" s="3057"/>
      <c r="AQ73" s="3057"/>
      <c r="AR73" s="3057"/>
      <c r="AS73" s="3057"/>
      <c r="AT73" s="3057"/>
      <c r="AU73" s="3057"/>
      <c r="AV73" s="3057"/>
      <c r="AW73" s="3057"/>
      <c r="AX73" s="3057"/>
      <c r="AY73" s="3057"/>
      <c r="AZ73" s="3057"/>
      <c r="BA73" s="3057"/>
      <c r="BB73" s="3058"/>
      <c r="DU73" s="791"/>
      <c r="DV73" s="792" t="s">
        <v>54</v>
      </c>
      <c r="DW73" s="792" t="s">
        <v>5803</v>
      </c>
      <c r="EA73" s="792" t="s">
        <v>53</v>
      </c>
    </row>
    <row r="74" spans="1:131" s="790" customFormat="1" ht="11.25" customHeight="1">
      <c r="A74" s="3097"/>
      <c r="B74" s="3098"/>
      <c r="C74" s="3098"/>
      <c r="D74" s="3098"/>
      <c r="E74" s="3098"/>
      <c r="F74" s="3098"/>
      <c r="G74" s="3099"/>
      <c r="H74" s="3038" t="s">
        <v>95</v>
      </c>
      <c r="I74" s="3039"/>
      <c r="J74" s="3039"/>
      <c r="K74" s="3039"/>
      <c r="L74" s="3039"/>
      <c r="M74" s="3040"/>
      <c r="N74" s="3044" t="s">
        <v>5225</v>
      </c>
      <c r="O74" s="3046" t="str">
        <f>★入力画面!L203</f>
        <v>大阪府</v>
      </c>
      <c r="P74" s="3035"/>
      <c r="Q74" s="3035"/>
      <c r="R74" s="3035"/>
      <c r="S74" s="3035"/>
      <c r="T74" s="3035"/>
      <c r="U74" s="3035"/>
      <c r="V74" s="3047" t="s">
        <v>5226</v>
      </c>
      <c r="W74" s="3020" t="s">
        <v>75</v>
      </c>
      <c r="X74" s="3049"/>
      <c r="Y74" s="3022">
        <f>★入力画面!M204</f>
        <v>0</v>
      </c>
      <c r="Z74" s="3023"/>
      <c r="AA74" s="3023"/>
      <c r="AB74" s="3023"/>
      <c r="AC74" s="3023"/>
      <c r="AD74" s="3023"/>
      <c r="AE74" s="3023"/>
      <c r="AF74" s="3023"/>
      <c r="AG74" s="3020" t="s">
        <v>7</v>
      </c>
      <c r="AH74" s="3027"/>
      <c r="AI74" s="3030" t="s">
        <v>96</v>
      </c>
      <c r="AJ74" s="3020"/>
      <c r="AK74" s="3020"/>
      <c r="AL74" s="3020"/>
      <c r="AM74" s="3031"/>
      <c r="AN74" s="3034" t="str">
        <f>★入力画面!AA204</f>
        <v>平成</v>
      </c>
      <c r="AO74" s="3035"/>
      <c r="AP74" s="3035"/>
      <c r="AQ74" s="3022">
        <f>★入力画面!AD204</f>
        <v>0</v>
      </c>
      <c r="AR74" s="3023"/>
      <c r="AS74" s="3020" t="s">
        <v>61</v>
      </c>
      <c r="AT74" s="3020"/>
      <c r="AU74" s="3022">
        <f>★入力画面!AG204</f>
        <v>0</v>
      </c>
      <c r="AV74" s="3023"/>
      <c r="AW74" s="3020" t="s">
        <v>64</v>
      </c>
      <c r="AX74" s="3020"/>
      <c r="AY74" s="3022">
        <f>★入力画面!AJ204</f>
        <v>0</v>
      </c>
      <c r="AZ74" s="3023"/>
      <c r="BA74" s="3020" t="s">
        <v>62</v>
      </c>
      <c r="BB74" s="3025"/>
      <c r="DU74" s="791"/>
      <c r="EA74" s="792" t="s">
        <v>54</v>
      </c>
    </row>
    <row r="75" spans="1:131" s="790" customFormat="1" ht="11.25" customHeight="1" thickBot="1">
      <c r="A75" s="3100"/>
      <c r="B75" s="3101"/>
      <c r="C75" s="3101"/>
      <c r="D75" s="3101"/>
      <c r="E75" s="3101"/>
      <c r="F75" s="3101"/>
      <c r="G75" s="3102"/>
      <c r="H75" s="3041"/>
      <c r="I75" s="3042"/>
      <c r="J75" s="3042"/>
      <c r="K75" s="3042"/>
      <c r="L75" s="3042"/>
      <c r="M75" s="3043"/>
      <c r="N75" s="3045"/>
      <c r="O75" s="3037"/>
      <c r="P75" s="3037"/>
      <c r="Q75" s="3037"/>
      <c r="R75" s="3037"/>
      <c r="S75" s="3037"/>
      <c r="T75" s="3037"/>
      <c r="U75" s="3037"/>
      <c r="V75" s="3048"/>
      <c r="W75" s="3028"/>
      <c r="X75" s="3028"/>
      <c r="Y75" s="3024"/>
      <c r="Z75" s="3024"/>
      <c r="AA75" s="3024"/>
      <c r="AB75" s="3024"/>
      <c r="AC75" s="3024"/>
      <c r="AD75" s="3024"/>
      <c r="AE75" s="3024"/>
      <c r="AF75" s="3024"/>
      <c r="AG75" s="3028"/>
      <c r="AH75" s="3029"/>
      <c r="AI75" s="3032"/>
      <c r="AJ75" s="3021"/>
      <c r="AK75" s="3021"/>
      <c r="AL75" s="3021"/>
      <c r="AM75" s="3033"/>
      <c r="AN75" s="3036"/>
      <c r="AO75" s="3037"/>
      <c r="AP75" s="3037"/>
      <c r="AQ75" s="3024"/>
      <c r="AR75" s="3024"/>
      <c r="AS75" s="3021"/>
      <c r="AT75" s="3021"/>
      <c r="AU75" s="3024"/>
      <c r="AV75" s="3024"/>
      <c r="AW75" s="3021"/>
      <c r="AX75" s="3021"/>
      <c r="AY75" s="3024"/>
      <c r="AZ75" s="3024"/>
      <c r="BA75" s="3021"/>
      <c r="BB75" s="3026"/>
      <c r="DU75" s="791"/>
    </row>
    <row r="76" spans="1:131" ht="11.25" customHeight="1">
      <c r="A76" s="2904"/>
      <c r="B76" s="2904"/>
      <c r="C76" s="2904"/>
      <c r="D76" s="2904"/>
      <c r="E76" s="2904"/>
      <c r="F76" s="2904"/>
      <c r="G76" s="2904"/>
      <c r="H76" s="2904"/>
      <c r="I76" s="2904"/>
      <c r="J76" s="2904"/>
      <c r="K76" s="2904"/>
      <c r="L76" s="2904"/>
      <c r="M76" s="2904"/>
      <c r="N76" s="2904"/>
      <c r="O76" s="2904"/>
      <c r="P76" s="2904"/>
      <c r="Q76" s="2904"/>
      <c r="R76" s="2904"/>
      <c r="S76" s="2904"/>
      <c r="T76" s="2904"/>
      <c r="U76" s="2904"/>
      <c r="V76" s="2904"/>
      <c r="W76" s="2904"/>
      <c r="X76" s="2904"/>
      <c r="Y76" s="2904"/>
      <c r="Z76" s="2904"/>
      <c r="AA76" s="2904"/>
      <c r="AB76" s="2904"/>
      <c r="AC76" s="2904"/>
      <c r="AD76" s="2904"/>
      <c r="AE76" s="2904"/>
      <c r="AF76" s="2904"/>
      <c r="AG76" s="2904"/>
      <c r="AH76" s="2904"/>
      <c r="AI76" s="2904"/>
      <c r="AJ76" s="2904"/>
      <c r="AK76" s="2904"/>
      <c r="AL76" s="2904"/>
      <c r="AM76" s="2904"/>
      <c r="AN76" s="2904"/>
      <c r="AO76" s="2904"/>
      <c r="AP76" s="2904"/>
      <c r="AQ76" s="2904"/>
      <c r="AR76" s="2904"/>
      <c r="AS76" s="2904"/>
      <c r="AT76" s="2904"/>
      <c r="AU76" s="2904"/>
      <c r="AV76" s="2904"/>
      <c r="AW76" s="2904"/>
      <c r="AX76" s="2904"/>
      <c r="AY76" s="2904"/>
      <c r="AZ76" s="2904"/>
      <c r="BA76" s="2904"/>
      <c r="BB76" s="2904"/>
    </row>
    <row r="77" spans="1:131" ht="11.25" customHeight="1">
      <c r="A77" s="1930"/>
      <c r="B77" s="1930"/>
      <c r="C77" s="1930"/>
      <c r="D77" s="1930"/>
      <c r="E77" s="1930"/>
      <c r="F77" s="1930"/>
      <c r="G77" s="1930"/>
      <c r="H77" s="1930"/>
      <c r="I77" s="1930"/>
      <c r="J77" s="1930"/>
      <c r="K77" s="1930"/>
      <c r="L77" s="1930"/>
      <c r="M77" s="1930"/>
      <c r="N77" s="1930"/>
      <c r="O77" s="1930"/>
      <c r="P77" s="1930"/>
      <c r="Q77" s="1930"/>
      <c r="R77" s="1930"/>
      <c r="S77" s="1930"/>
      <c r="T77" s="1930"/>
      <c r="U77" s="1930"/>
      <c r="V77" s="1930"/>
      <c r="W77" s="1930"/>
      <c r="X77" s="1930"/>
      <c r="Y77" s="1930"/>
      <c r="Z77" s="1930"/>
      <c r="AA77" s="1930"/>
      <c r="AB77" s="1930"/>
      <c r="AC77" s="1930"/>
      <c r="AD77" s="1930"/>
      <c r="AE77" s="1930"/>
      <c r="AF77" s="1930"/>
      <c r="AG77" s="1930"/>
      <c r="AH77" s="1930"/>
      <c r="AI77" s="1930"/>
      <c r="AJ77" s="1930"/>
      <c r="AK77" s="1930"/>
      <c r="AL77" s="1930"/>
      <c r="AM77" s="1930"/>
      <c r="AN77" s="1930"/>
      <c r="AO77" s="1930"/>
      <c r="AP77" s="2000"/>
      <c r="AQ77" s="2232"/>
      <c r="AR77" s="2058"/>
      <c r="AS77" s="2058"/>
      <c r="AT77" s="2233"/>
      <c r="AU77" s="2232"/>
      <c r="AV77" s="2058"/>
      <c r="AW77" s="2058"/>
      <c r="AX77" s="2233"/>
      <c r="AY77" s="2232"/>
      <c r="AZ77" s="2058"/>
      <c r="BA77" s="2058"/>
      <c r="BB77" s="2233"/>
    </row>
    <row r="78" spans="1:131" ht="11.25" customHeight="1">
      <c r="A78" s="1930"/>
      <c r="B78" s="1930"/>
      <c r="C78" s="1930"/>
      <c r="D78" s="1930"/>
      <c r="E78" s="1930"/>
      <c r="F78" s="1930"/>
      <c r="G78" s="1930"/>
      <c r="H78" s="1930"/>
      <c r="I78" s="1930"/>
      <c r="J78" s="1930"/>
      <c r="K78" s="1930"/>
      <c r="L78" s="1930"/>
      <c r="M78" s="1930"/>
      <c r="N78" s="1930"/>
      <c r="O78" s="1930"/>
      <c r="P78" s="1930"/>
      <c r="Q78" s="1930"/>
      <c r="R78" s="1930"/>
      <c r="S78" s="1930"/>
      <c r="T78" s="1930"/>
      <c r="U78" s="1930"/>
      <c r="V78" s="1930"/>
      <c r="W78" s="1930"/>
      <c r="X78" s="1930"/>
      <c r="Y78" s="1930"/>
      <c r="Z78" s="1930"/>
      <c r="AA78" s="1930"/>
      <c r="AB78" s="1930"/>
      <c r="AC78" s="1930"/>
      <c r="AD78" s="1930"/>
      <c r="AE78" s="1930"/>
      <c r="AF78" s="1930"/>
      <c r="AG78" s="1930"/>
      <c r="AH78" s="1930"/>
      <c r="AI78" s="1930"/>
      <c r="AJ78" s="1930"/>
      <c r="AK78" s="1930"/>
      <c r="AL78" s="1930"/>
      <c r="AM78" s="1930"/>
      <c r="AN78" s="1930"/>
      <c r="AO78" s="1930"/>
      <c r="AP78" s="2000"/>
      <c r="AQ78" s="2234"/>
      <c r="AR78" s="2059"/>
      <c r="AS78" s="2059"/>
      <c r="AT78" s="2235"/>
      <c r="AU78" s="2234"/>
      <c r="AV78" s="2059"/>
      <c r="AW78" s="2059"/>
      <c r="AX78" s="2235"/>
      <c r="AY78" s="2234"/>
      <c r="AZ78" s="2059"/>
      <c r="BA78" s="2059"/>
      <c r="BB78" s="2235"/>
    </row>
    <row r="79" spans="1:131" ht="15" customHeight="1">
      <c r="A79" s="1930"/>
      <c r="B79" s="1930"/>
      <c r="C79" s="1930"/>
      <c r="D79" s="1930"/>
      <c r="E79" s="1930"/>
      <c r="F79" s="1930"/>
      <c r="G79" s="1930"/>
      <c r="H79" s="1930"/>
      <c r="I79" s="1930"/>
      <c r="J79" s="1930"/>
      <c r="K79" s="1930"/>
      <c r="L79" s="1930"/>
      <c r="M79" s="1930"/>
      <c r="N79" s="1930"/>
      <c r="O79" s="1930"/>
      <c r="P79" s="1930"/>
      <c r="Q79" s="1930"/>
      <c r="R79" s="1930"/>
      <c r="S79" s="1930"/>
      <c r="T79" s="1930"/>
      <c r="U79" s="1930"/>
      <c r="V79" s="1930"/>
      <c r="W79" s="1930"/>
      <c r="X79" s="1930"/>
      <c r="Y79" s="1930"/>
      <c r="Z79" s="1930"/>
      <c r="AA79" s="1930"/>
      <c r="AB79" s="1930"/>
      <c r="AC79" s="1930"/>
      <c r="AD79" s="1930"/>
      <c r="AE79" s="1930"/>
      <c r="AF79" s="1930"/>
      <c r="AG79" s="1930"/>
      <c r="AH79" s="1930"/>
      <c r="AI79" s="1930"/>
      <c r="AJ79" s="1930"/>
      <c r="AK79" s="1930"/>
      <c r="AL79" s="1930"/>
      <c r="AM79" s="1930"/>
      <c r="AN79" s="1930"/>
      <c r="AO79" s="1930"/>
      <c r="AP79" s="2000"/>
      <c r="AQ79" s="2236"/>
      <c r="AR79" s="2237"/>
      <c r="AS79" s="2237"/>
      <c r="AT79" s="2238"/>
      <c r="AU79" s="2236"/>
      <c r="AV79" s="2237"/>
      <c r="AW79" s="2237"/>
      <c r="AX79" s="2238"/>
      <c r="AY79" s="2236"/>
      <c r="AZ79" s="2237"/>
      <c r="BA79" s="2237"/>
      <c r="BB79" s="2238"/>
    </row>
  </sheetData>
  <sheetProtection algorithmName="SHA-512" hashValue="LLDDSNKQq8YpYMQRvuA0gMY8wdTMcCCpOLmWQnto0N5md7WuQ/EFfqd84RAAzWlUOvueIATJ+/0nFD7RQe8zKw==" saltValue="2wEo/xxpSshlJUACCqM5EQ==" spinCount="100000" sheet="1" objects="1" scenarios="1"/>
  <mergeCells count="246">
    <mergeCell ref="A1:BB1"/>
    <mergeCell ref="A2:BB2"/>
    <mergeCell ref="A3:BB3"/>
    <mergeCell ref="A4:BB7"/>
    <mergeCell ref="A8:F9"/>
    <mergeCell ref="G8:P9"/>
    <mergeCell ref="Q8:R11"/>
    <mergeCell ref="S8:BB9"/>
    <mergeCell ref="A10:F11"/>
    <mergeCell ref="G10:P11"/>
    <mergeCell ref="AW10:AX11"/>
    <mergeCell ref="AY10:AZ11"/>
    <mergeCell ref="BA10:BB11"/>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S24:AS25"/>
    <mergeCell ref="AT24:AX25"/>
    <mergeCell ref="AK21:AN23"/>
    <mergeCell ref="AO21:AP23"/>
    <mergeCell ref="AQ21:AR23"/>
    <mergeCell ref="AS21:AT23"/>
    <mergeCell ref="AU21:AV23"/>
    <mergeCell ref="AW21:AX23"/>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74:AX75"/>
    <mergeCell ref="AY74:AZ75"/>
    <mergeCell ref="BA74:BB75"/>
    <mergeCell ref="A76:BB76"/>
    <mergeCell ref="A77:AP7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s>
  <phoneticPr fontId="55"/>
  <dataValidations count="6">
    <dataValidation imeMode="fullKatakana" allowBlank="1" showInputMessage="1" showErrorMessage="1" promptTitle="カタカナ" sqref="N21:AD22 N43:AD44 N54:AD55 N32:AD33 N65:AD66" xr:uid="{72EDBBBC-C01B-4E7B-809B-AB3533C198BB}"/>
    <dataValidation imeMode="hiragana" allowBlank="1" showInputMessage="1" showErrorMessage="1" sqref="N27:BB29 N23:AD25 N15:BB20 N49:BB51 N34:AD36 N67:AD69 N45:AD47 N38:BB40 N60:BB62 N56:AD58 N71:BB73" xr:uid="{298DADC4-C422-4F4D-9E7D-5AC223C28A12}"/>
    <dataValidation type="list" errorStyle="information" imeMode="hiragana" allowBlank="1" showInputMessage="1" sqref="AG21:AJ23 AG54:AJ56 AG32:AJ34 AG43:AJ45 AG65:AJ67" xr:uid="{0F6B242B-8CC6-45BF-9CD2-9A39D0935237}">
      <formula1>"▼選択,大正,昭和,平成"</formula1>
    </dataValidation>
    <dataValidation type="list" errorStyle="information" imeMode="hiragana" allowBlank="1" showInputMessage="1" sqref="BA21 BA54 BA32 BA43 BA65" xr:uid="{C9FB2076-E967-4A25-B053-E2E6501FC568}">
      <formula1>"▼選択,男,女"</formula1>
    </dataValidation>
    <dataValidation type="list" errorStyle="information" imeMode="hiragana" allowBlank="1" showInputMessage="1" sqref="AN30:AP31 AN63:AP64 AN41:AP42 AN52:AP53 AN74:AP75" xr:uid="{0A82C80F-259C-4803-A6B6-FB67B7E9FD71}">
      <formula1>"▼選択,昭和,平成,令和"</formula1>
    </dataValidation>
    <dataValidation type="list" errorStyle="information" imeMode="hiragana" allowBlank="1" showInputMessage="1" sqref="O30:U31 O52:U53 O41:U42 O63:U64 O74:U75" xr:uid="{80D4CDD4-5CCB-474A-A821-A3A751D165C5}">
      <formula1>$DW$12:$DW$73</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96FB-D430-42F4-9CDF-00ACBC01FEFF}">
  <dimension ref="A2:AE53"/>
  <sheetViews>
    <sheetView zoomScale="130" zoomScaleNormal="130" zoomScaleSheetLayoutView="100" workbookViewId="0">
      <selection activeCell="AR43" sqref="AR43"/>
    </sheetView>
  </sheetViews>
  <sheetFormatPr defaultColWidth="3.375" defaultRowHeight="15.95" customHeight="1"/>
  <cols>
    <col min="1" max="1" width="4.625" style="263" customWidth="1"/>
    <col min="2" max="2" width="2.125" style="263" customWidth="1"/>
    <col min="3" max="44" width="2.875" style="263" customWidth="1"/>
    <col min="45" max="256" width="3.375" style="263"/>
    <col min="257" max="257" width="4.625" style="263" customWidth="1"/>
    <col min="258" max="258" width="2.125" style="263" customWidth="1"/>
    <col min="259" max="300" width="2.875" style="263" customWidth="1"/>
    <col min="301" max="512" width="3.375" style="263"/>
    <col min="513" max="513" width="4.625" style="263" customWidth="1"/>
    <col min="514" max="514" width="2.125" style="263" customWidth="1"/>
    <col min="515" max="556" width="2.875" style="263" customWidth="1"/>
    <col min="557" max="768" width="3.375" style="263"/>
    <col min="769" max="769" width="4.625" style="263" customWidth="1"/>
    <col min="770" max="770" width="2.125" style="263" customWidth="1"/>
    <col min="771" max="812" width="2.875" style="263" customWidth="1"/>
    <col min="813" max="1024" width="3.375" style="263"/>
    <col min="1025" max="1025" width="4.625" style="263" customWidth="1"/>
    <col min="1026" max="1026" width="2.125" style="263" customWidth="1"/>
    <col min="1027" max="1068" width="2.875" style="263" customWidth="1"/>
    <col min="1069" max="1280" width="3.375" style="263"/>
    <col min="1281" max="1281" width="4.625" style="263" customWidth="1"/>
    <col min="1282" max="1282" width="2.125" style="263" customWidth="1"/>
    <col min="1283" max="1324" width="2.875" style="263" customWidth="1"/>
    <col min="1325" max="1536" width="3.375" style="263"/>
    <col min="1537" max="1537" width="4.625" style="263" customWidth="1"/>
    <col min="1538" max="1538" width="2.125" style="263" customWidth="1"/>
    <col min="1539" max="1580" width="2.875" style="263" customWidth="1"/>
    <col min="1581" max="1792" width="3.375" style="263"/>
    <col min="1793" max="1793" width="4.625" style="263" customWidth="1"/>
    <col min="1794" max="1794" width="2.125" style="263" customWidth="1"/>
    <col min="1795" max="1836" width="2.875" style="263" customWidth="1"/>
    <col min="1837" max="2048" width="3.375" style="263"/>
    <col min="2049" max="2049" width="4.625" style="263" customWidth="1"/>
    <col min="2050" max="2050" width="2.125" style="263" customWidth="1"/>
    <col min="2051" max="2092" width="2.875" style="263" customWidth="1"/>
    <col min="2093" max="2304" width="3.375" style="263"/>
    <col min="2305" max="2305" width="4.625" style="263" customWidth="1"/>
    <col min="2306" max="2306" width="2.125" style="263" customWidth="1"/>
    <col min="2307" max="2348" width="2.875" style="263" customWidth="1"/>
    <col min="2349" max="2560" width="3.375" style="263"/>
    <col min="2561" max="2561" width="4.625" style="263" customWidth="1"/>
    <col min="2562" max="2562" width="2.125" style="263" customWidth="1"/>
    <col min="2563" max="2604" width="2.875" style="263" customWidth="1"/>
    <col min="2605" max="2816" width="3.375" style="263"/>
    <col min="2817" max="2817" width="4.625" style="263" customWidth="1"/>
    <col min="2818" max="2818" width="2.125" style="263" customWidth="1"/>
    <col min="2819" max="2860" width="2.875" style="263" customWidth="1"/>
    <col min="2861" max="3072" width="3.375" style="263"/>
    <col min="3073" max="3073" width="4.625" style="263" customWidth="1"/>
    <col min="3074" max="3074" width="2.125" style="263" customWidth="1"/>
    <col min="3075" max="3116" width="2.875" style="263" customWidth="1"/>
    <col min="3117" max="3328" width="3.375" style="263"/>
    <col min="3329" max="3329" width="4.625" style="263" customWidth="1"/>
    <col min="3330" max="3330" width="2.125" style="263" customWidth="1"/>
    <col min="3331" max="3372" width="2.875" style="263" customWidth="1"/>
    <col min="3373" max="3584" width="3.375" style="263"/>
    <col min="3585" max="3585" width="4.625" style="263" customWidth="1"/>
    <col min="3586" max="3586" width="2.125" style="263" customWidth="1"/>
    <col min="3587" max="3628" width="2.875" style="263" customWidth="1"/>
    <col min="3629" max="3840" width="3.375" style="263"/>
    <col min="3841" max="3841" width="4.625" style="263" customWidth="1"/>
    <col min="3842" max="3842" width="2.125" style="263" customWidth="1"/>
    <col min="3843" max="3884" width="2.875" style="263" customWidth="1"/>
    <col min="3885" max="4096" width="3.375" style="263"/>
    <col min="4097" max="4097" width="4.625" style="263" customWidth="1"/>
    <col min="4098" max="4098" width="2.125" style="263" customWidth="1"/>
    <col min="4099" max="4140" width="2.875" style="263" customWidth="1"/>
    <col min="4141" max="4352" width="3.375" style="263"/>
    <col min="4353" max="4353" width="4.625" style="263" customWidth="1"/>
    <col min="4354" max="4354" width="2.125" style="263" customWidth="1"/>
    <col min="4355" max="4396" width="2.875" style="263" customWidth="1"/>
    <col min="4397" max="4608" width="3.375" style="263"/>
    <col min="4609" max="4609" width="4.625" style="263" customWidth="1"/>
    <col min="4610" max="4610" width="2.125" style="263" customWidth="1"/>
    <col min="4611" max="4652" width="2.875" style="263" customWidth="1"/>
    <col min="4653" max="4864" width="3.375" style="263"/>
    <col min="4865" max="4865" width="4.625" style="263" customWidth="1"/>
    <col min="4866" max="4866" width="2.125" style="263" customWidth="1"/>
    <col min="4867" max="4908" width="2.875" style="263" customWidth="1"/>
    <col min="4909" max="5120" width="3.375" style="263"/>
    <col min="5121" max="5121" width="4.625" style="263" customWidth="1"/>
    <col min="5122" max="5122" width="2.125" style="263" customWidth="1"/>
    <col min="5123" max="5164" width="2.875" style="263" customWidth="1"/>
    <col min="5165" max="5376" width="3.375" style="263"/>
    <col min="5377" max="5377" width="4.625" style="263" customWidth="1"/>
    <col min="5378" max="5378" width="2.125" style="263" customWidth="1"/>
    <col min="5379" max="5420" width="2.875" style="263" customWidth="1"/>
    <col min="5421" max="5632" width="3.375" style="263"/>
    <col min="5633" max="5633" width="4.625" style="263" customWidth="1"/>
    <col min="5634" max="5634" width="2.125" style="263" customWidth="1"/>
    <col min="5635" max="5676" width="2.875" style="263" customWidth="1"/>
    <col min="5677" max="5888" width="3.375" style="263"/>
    <col min="5889" max="5889" width="4.625" style="263" customWidth="1"/>
    <col min="5890" max="5890" width="2.125" style="263" customWidth="1"/>
    <col min="5891" max="5932" width="2.875" style="263" customWidth="1"/>
    <col min="5933" max="6144" width="3.375" style="263"/>
    <col min="6145" max="6145" width="4.625" style="263" customWidth="1"/>
    <col min="6146" max="6146" width="2.125" style="263" customWidth="1"/>
    <col min="6147" max="6188" width="2.875" style="263" customWidth="1"/>
    <col min="6189" max="6400" width="3.375" style="263"/>
    <col min="6401" max="6401" width="4.625" style="263" customWidth="1"/>
    <col min="6402" max="6402" width="2.125" style="263" customWidth="1"/>
    <col min="6403" max="6444" width="2.875" style="263" customWidth="1"/>
    <col min="6445" max="6656" width="3.375" style="263"/>
    <col min="6657" max="6657" width="4.625" style="263" customWidth="1"/>
    <col min="6658" max="6658" width="2.125" style="263" customWidth="1"/>
    <col min="6659" max="6700" width="2.875" style="263" customWidth="1"/>
    <col min="6701" max="6912" width="3.375" style="263"/>
    <col min="6913" max="6913" width="4.625" style="263" customWidth="1"/>
    <col min="6914" max="6914" width="2.125" style="263" customWidth="1"/>
    <col min="6915" max="6956" width="2.875" style="263" customWidth="1"/>
    <col min="6957" max="7168" width="3.375" style="263"/>
    <col min="7169" max="7169" width="4.625" style="263" customWidth="1"/>
    <col min="7170" max="7170" width="2.125" style="263" customWidth="1"/>
    <col min="7171" max="7212" width="2.875" style="263" customWidth="1"/>
    <col min="7213" max="7424" width="3.375" style="263"/>
    <col min="7425" max="7425" width="4.625" style="263" customWidth="1"/>
    <col min="7426" max="7426" width="2.125" style="263" customWidth="1"/>
    <col min="7427" max="7468" width="2.875" style="263" customWidth="1"/>
    <col min="7469" max="7680" width="3.375" style="263"/>
    <col min="7681" max="7681" width="4.625" style="263" customWidth="1"/>
    <col min="7682" max="7682" width="2.125" style="263" customWidth="1"/>
    <col min="7683" max="7724" width="2.875" style="263" customWidth="1"/>
    <col min="7725" max="7936" width="3.375" style="263"/>
    <col min="7937" max="7937" width="4.625" style="263" customWidth="1"/>
    <col min="7938" max="7938" width="2.125" style="263" customWidth="1"/>
    <col min="7939" max="7980" width="2.875" style="263" customWidth="1"/>
    <col min="7981" max="8192" width="3.375" style="263"/>
    <col min="8193" max="8193" width="4.625" style="263" customWidth="1"/>
    <col min="8194" max="8194" width="2.125" style="263" customWidth="1"/>
    <col min="8195" max="8236" width="2.875" style="263" customWidth="1"/>
    <col min="8237" max="8448" width="3.375" style="263"/>
    <col min="8449" max="8449" width="4.625" style="263" customWidth="1"/>
    <col min="8450" max="8450" width="2.125" style="263" customWidth="1"/>
    <col min="8451" max="8492" width="2.875" style="263" customWidth="1"/>
    <col min="8493" max="8704" width="3.375" style="263"/>
    <col min="8705" max="8705" width="4.625" style="263" customWidth="1"/>
    <col min="8706" max="8706" width="2.125" style="263" customWidth="1"/>
    <col min="8707" max="8748" width="2.875" style="263" customWidth="1"/>
    <col min="8749" max="8960" width="3.375" style="263"/>
    <col min="8961" max="8961" width="4.625" style="263" customWidth="1"/>
    <col min="8962" max="8962" width="2.125" style="263" customWidth="1"/>
    <col min="8963" max="9004" width="2.875" style="263" customWidth="1"/>
    <col min="9005" max="9216" width="3.375" style="263"/>
    <col min="9217" max="9217" width="4.625" style="263" customWidth="1"/>
    <col min="9218" max="9218" width="2.125" style="263" customWidth="1"/>
    <col min="9219" max="9260" width="2.875" style="263" customWidth="1"/>
    <col min="9261" max="9472" width="3.375" style="263"/>
    <col min="9473" max="9473" width="4.625" style="263" customWidth="1"/>
    <col min="9474" max="9474" width="2.125" style="263" customWidth="1"/>
    <col min="9475" max="9516" width="2.875" style="263" customWidth="1"/>
    <col min="9517" max="9728" width="3.375" style="263"/>
    <col min="9729" max="9729" width="4.625" style="263" customWidth="1"/>
    <col min="9730" max="9730" width="2.125" style="263" customWidth="1"/>
    <col min="9731" max="9772" width="2.875" style="263" customWidth="1"/>
    <col min="9773" max="9984" width="3.375" style="263"/>
    <col min="9985" max="9985" width="4.625" style="263" customWidth="1"/>
    <col min="9986" max="9986" width="2.125" style="263" customWidth="1"/>
    <col min="9987" max="10028" width="2.875" style="263" customWidth="1"/>
    <col min="10029" max="10240" width="3.375" style="263"/>
    <col min="10241" max="10241" width="4.625" style="263" customWidth="1"/>
    <col min="10242" max="10242" width="2.125" style="263" customWidth="1"/>
    <col min="10243" max="10284" width="2.875" style="263" customWidth="1"/>
    <col min="10285" max="10496" width="3.375" style="263"/>
    <col min="10497" max="10497" width="4.625" style="263" customWidth="1"/>
    <col min="10498" max="10498" width="2.125" style="263" customWidth="1"/>
    <col min="10499" max="10540" width="2.875" style="263" customWidth="1"/>
    <col min="10541" max="10752" width="3.375" style="263"/>
    <col min="10753" max="10753" width="4.625" style="263" customWidth="1"/>
    <col min="10754" max="10754" width="2.125" style="263" customWidth="1"/>
    <col min="10755" max="10796" width="2.875" style="263" customWidth="1"/>
    <col min="10797" max="11008" width="3.375" style="263"/>
    <col min="11009" max="11009" width="4.625" style="263" customWidth="1"/>
    <col min="11010" max="11010" width="2.125" style="263" customWidth="1"/>
    <col min="11011" max="11052" width="2.875" style="263" customWidth="1"/>
    <col min="11053" max="11264" width="3.375" style="263"/>
    <col min="11265" max="11265" width="4.625" style="263" customWidth="1"/>
    <col min="11266" max="11266" width="2.125" style="263" customWidth="1"/>
    <col min="11267" max="11308" width="2.875" style="263" customWidth="1"/>
    <col min="11309" max="11520" width="3.375" style="263"/>
    <col min="11521" max="11521" width="4.625" style="263" customWidth="1"/>
    <col min="11522" max="11522" width="2.125" style="263" customWidth="1"/>
    <col min="11523" max="11564" width="2.875" style="263" customWidth="1"/>
    <col min="11565" max="11776" width="3.375" style="263"/>
    <col min="11777" max="11777" width="4.625" style="263" customWidth="1"/>
    <col min="11778" max="11778" width="2.125" style="263" customWidth="1"/>
    <col min="11779" max="11820" width="2.875" style="263" customWidth="1"/>
    <col min="11821" max="12032" width="3.375" style="263"/>
    <col min="12033" max="12033" width="4.625" style="263" customWidth="1"/>
    <col min="12034" max="12034" width="2.125" style="263" customWidth="1"/>
    <col min="12035" max="12076" width="2.875" style="263" customWidth="1"/>
    <col min="12077" max="12288" width="3.375" style="263"/>
    <col min="12289" max="12289" width="4.625" style="263" customWidth="1"/>
    <col min="12290" max="12290" width="2.125" style="263" customWidth="1"/>
    <col min="12291" max="12332" width="2.875" style="263" customWidth="1"/>
    <col min="12333" max="12544" width="3.375" style="263"/>
    <col min="12545" max="12545" width="4.625" style="263" customWidth="1"/>
    <col min="12546" max="12546" width="2.125" style="263" customWidth="1"/>
    <col min="12547" max="12588" width="2.875" style="263" customWidth="1"/>
    <col min="12589" max="12800" width="3.375" style="263"/>
    <col min="12801" max="12801" width="4.625" style="263" customWidth="1"/>
    <col min="12802" max="12802" width="2.125" style="263" customWidth="1"/>
    <col min="12803" max="12844" width="2.875" style="263" customWidth="1"/>
    <col min="12845" max="13056" width="3.375" style="263"/>
    <col min="13057" max="13057" width="4.625" style="263" customWidth="1"/>
    <col min="13058" max="13058" width="2.125" style="263" customWidth="1"/>
    <col min="13059" max="13100" width="2.875" style="263" customWidth="1"/>
    <col min="13101" max="13312" width="3.375" style="263"/>
    <col min="13313" max="13313" width="4.625" style="263" customWidth="1"/>
    <col min="13314" max="13314" width="2.125" style="263" customWidth="1"/>
    <col min="13315" max="13356" width="2.875" style="263" customWidth="1"/>
    <col min="13357" max="13568" width="3.375" style="263"/>
    <col min="13569" max="13569" width="4.625" style="263" customWidth="1"/>
    <col min="13570" max="13570" width="2.125" style="263" customWidth="1"/>
    <col min="13571" max="13612" width="2.875" style="263" customWidth="1"/>
    <col min="13613" max="13824" width="3.375" style="263"/>
    <col min="13825" max="13825" width="4.625" style="263" customWidth="1"/>
    <col min="13826" max="13826" width="2.125" style="263" customWidth="1"/>
    <col min="13827" max="13868" width="2.875" style="263" customWidth="1"/>
    <col min="13869" max="14080" width="3.375" style="263"/>
    <col min="14081" max="14081" width="4.625" style="263" customWidth="1"/>
    <col min="14082" max="14082" width="2.125" style="263" customWidth="1"/>
    <col min="14083" max="14124" width="2.875" style="263" customWidth="1"/>
    <col min="14125" max="14336" width="3.375" style="263"/>
    <col min="14337" max="14337" width="4.625" style="263" customWidth="1"/>
    <col min="14338" max="14338" width="2.125" style="263" customWidth="1"/>
    <col min="14339" max="14380" width="2.875" style="263" customWidth="1"/>
    <col min="14381" max="14592" width="3.375" style="263"/>
    <col min="14593" max="14593" width="4.625" style="263" customWidth="1"/>
    <col min="14594" max="14594" width="2.125" style="263" customWidth="1"/>
    <col min="14595" max="14636" width="2.875" style="263" customWidth="1"/>
    <col min="14637" max="14848" width="3.375" style="263"/>
    <col min="14849" max="14849" width="4.625" style="263" customWidth="1"/>
    <col min="14850" max="14850" width="2.125" style="263" customWidth="1"/>
    <col min="14851" max="14892" width="2.875" style="263" customWidth="1"/>
    <col min="14893" max="15104" width="3.375" style="263"/>
    <col min="15105" max="15105" width="4.625" style="263" customWidth="1"/>
    <col min="15106" max="15106" width="2.125" style="263" customWidth="1"/>
    <col min="15107" max="15148" width="2.875" style="263" customWidth="1"/>
    <col min="15149" max="15360" width="3.375" style="263"/>
    <col min="15361" max="15361" width="4.625" style="263" customWidth="1"/>
    <col min="15362" max="15362" width="2.125" style="263" customWidth="1"/>
    <col min="15363" max="15404" width="2.875" style="263" customWidth="1"/>
    <col min="15405" max="15616" width="3.375" style="263"/>
    <col min="15617" max="15617" width="4.625" style="263" customWidth="1"/>
    <col min="15618" max="15618" width="2.125" style="263" customWidth="1"/>
    <col min="15619" max="15660" width="2.875" style="263" customWidth="1"/>
    <col min="15661" max="15872" width="3.375" style="263"/>
    <col min="15873" max="15873" width="4.625" style="263" customWidth="1"/>
    <col min="15874" max="15874" width="2.125" style="263" customWidth="1"/>
    <col min="15875" max="15916" width="2.875" style="263" customWidth="1"/>
    <col min="15917" max="16128" width="3.375" style="263"/>
    <col min="16129" max="16129" width="4.625" style="263" customWidth="1"/>
    <col min="16130" max="16130" width="2.125" style="263" customWidth="1"/>
    <col min="16131" max="16172" width="2.875" style="263" customWidth="1"/>
    <col min="16173" max="16384" width="3.375" style="263"/>
  </cols>
  <sheetData>
    <row r="2" spans="1:31" ht="15.95" customHeight="1" thickBot="1">
      <c r="C2" s="3196" t="s">
        <v>185</v>
      </c>
      <c r="D2" s="3196"/>
      <c r="E2" s="3196"/>
      <c r="AA2" s="3197" t="s">
        <v>186</v>
      </c>
      <c r="AB2" s="3197"/>
      <c r="AC2" s="3197"/>
    </row>
    <row r="3" spans="1:31" ht="15.95" customHeight="1" thickBot="1">
      <c r="C3" s="3198" t="s">
        <v>187</v>
      </c>
      <c r="D3" s="3198"/>
      <c r="E3" s="3198"/>
      <c r="F3" s="263" t="s">
        <v>188</v>
      </c>
      <c r="AA3" s="264" t="s">
        <v>153</v>
      </c>
      <c r="AB3" s="265" t="s">
        <v>153</v>
      </c>
      <c r="AC3" s="266" t="s">
        <v>189</v>
      </c>
    </row>
    <row r="5" spans="1:31" ht="24.95" customHeight="1">
      <c r="A5" s="3199" t="s">
        <v>190</v>
      </c>
      <c r="B5" s="3199"/>
      <c r="C5" s="3199"/>
      <c r="D5" s="3199"/>
      <c r="E5" s="3199"/>
      <c r="F5" s="3199"/>
      <c r="G5" s="3199"/>
      <c r="H5" s="3199"/>
      <c r="I5" s="3199"/>
      <c r="J5" s="3199"/>
      <c r="K5" s="3199"/>
      <c r="L5" s="3199"/>
      <c r="M5" s="3199"/>
      <c r="N5" s="3199"/>
      <c r="O5" s="3199"/>
      <c r="P5" s="3199"/>
      <c r="Q5" s="3199"/>
      <c r="R5" s="3199"/>
      <c r="S5" s="3199"/>
      <c r="T5" s="3199"/>
      <c r="U5" s="3199"/>
      <c r="V5" s="3199"/>
      <c r="W5" s="3199"/>
      <c r="X5" s="3199"/>
      <c r="Y5" s="3199"/>
      <c r="Z5" s="3199"/>
      <c r="AA5" s="3199"/>
      <c r="AB5" s="3199"/>
      <c r="AC5" s="3199"/>
      <c r="AD5" s="3199"/>
      <c r="AE5" s="3199"/>
    </row>
    <row r="6" spans="1:31" ht="15.95" customHeight="1">
      <c r="A6" s="3200" t="s">
        <v>191</v>
      </c>
      <c r="B6" s="3200"/>
      <c r="C6" s="3200"/>
      <c r="D6" s="3200"/>
      <c r="E6" s="3200"/>
      <c r="F6" s="3200"/>
      <c r="G6" s="3200"/>
      <c r="H6" s="3200"/>
      <c r="I6" s="3200"/>
      <c r="J6" s="3200"/>
      <c r="K6" s="3200"/>
      <c r="L6" s="3200"/>
      <c r="M6" s="3200"/>
      <c r="N6" s="3200"/>
      <c r="O6" s="3200"/>
      <c r="P6" s="3200"/>
      <c r="Q6" s="3200"/>
      <c r="R6" s="3200"/>
      <c r="S6" s="3200"/>
      <c r="T6" s="3200"/>
      <c r="U6" s="3200"/>
      <c r="V6" s="3200"/>
      <c r="W6" s="3200"/>
      <c r="X6" s="3200"/>
      <c r="Y6" s="3200"/>
      <c r="Z6" s="3200"/>
      <c r="AA6" s="3200"/>
      <c r="AB6" s="3200"/>
      <c r="AC6" s="3200"/>
      <c r="AD6" s="3200"/>
      <c r="AE6" s="3200"/>
    </row>
    <row r="7" spans="1:31" ht="15.95" customHeight="1">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row>
    <row r="8" spans="1:31" ht="15.95" customHeight="1">
      <c r="C8" s="3195" t="s">
        <v>192</v>
      </c>
      <c r="D8" s="3195"/>
      <c r="E8" s="3195"/>
      <c r="F8" s="3195"/>
      <c r="G8" s="3195"/>
      <c r="H8" s="3195"/>
      <c r="I8" s="3195"/>
      <c r="J8" s="3195"/>
      <c r="K8" s="3195"/>
      <c r="L8" s="3195"/>
      <c r="M8" s="3195"/>
      <c r="N8" s="3195"/>
      <c r="O8" s="3195"/>
      <c r="P8" s="3195"/>
      <c r="Q8" s="3195"/>
      <c r="R8" s="3195"/>
      <c r="S8" s="3195"/>
      <c r="T8" s="3195"/>
      <c r="U8" s="3195"/>
      <c r="V8" s="3195"/>
      <c r="W8" s="3195"/>
      <c r="X8" s="3195"/>
      <c r="Y8" s="3195"/>
      <c r="Z8" s="3195"/>
      <c r="AA8" s="3195"/>
    </row>
    <row r="9" spans="1:31" ht="15.95" customHeight="1">
      <c r="C9" s="3195" t="s">
        <v>193</v>
      </c>
      <c r="D9" s="3195"/>
      <c r="E9" s="3195"/>
      <c r="F9" s="3195"/>
      <c r="G9" s="3195"/>
      <c r="H9" s="3195"/>
      <c r="I9" s="3195"/>
      <c r="J9" s="3195"/>
      <c r="K9" s="3195"/>
      <c r="L9" s="3195"/>
      <c r="M9" s="3195"/>
      <c r="N9" s="3195"/>
      <c r="O9" s="3195"/>
      <c r="P9" s="3195"/>
      <c r="Q9" s="3195"/>
      <c r="R9" s="3195"/>
      <c r="S9" s="3195"/>
      <c r="T9" s="3195"/>
      <c r="U9" s="3195"/>
      <c r="V9" s="3195"/>
      <c r="W9" s="3195"/>
      <c r="X9" s="3195"/>
      <c r="Y9" s="3195"/>
      <c r="Z9" s="3195"/>
      <c r="AA9" s="3195"/>
    </row>
    <row r="10" spans="1:31" ht="15.95" customHeight="1">
      <c r="R10" s="268"/>
      <c r="S10" s="268"/>
      <c r="T10" s="268"/>
      <c r="U10" s="268"/>
      <c r="V10" s="3203" t="str">
        <f>★入力画面!$L$5</f>
        <v>令和</v>
      </c>
      <c r="W10" s="3201"/>
      <c r="X10" s="269" t="str">
        <f>IF(★入力画面!$N$5="","",★入力画面!$N$5)</f>
        <v/>
      </c>
      <c r="Y10" s="270" t="s">
        <v>61</v>
      </c>
      <c r="Z10" s="269" t="str">
        <f>IF(★入力画面!$Q$5="","",★入力画面!$Q$5)</f>
        <v/>
      </c>
      <c r="AA10" s="270" t="s">
        <v>64</v>
      </c>
      <c r="AB10" s="269" t="str">
        <f>IF(★入力画面!$T$5="","",★入力画面!$T$5)</f>
        <v/>
      </c>
      <c r="AC10" s="270" t="s">
        <v>62</v>
      </c>
      <c r="AD10" s="267"/>
    </row>
    <row r="11" spans="1:31" ht="15.95" customHeight="1">
      <c r="E11" s="3195"/>
      <c r="F11" s="3195"/>
      <c r="G11" s="3195"/>
      <c r="H11" s="3195"/>
      <c r="I11" s="3195"/>
      <c r="J11" s="3195"/>
      <c r="K11" s="3195"/>
      <c r="R11" s="268"/>
      <c r="S11" s="268"/>
      <c r="T11" s="268"/>
      <c r="U11" s="268"/>
      <c r="V11" s="268"/>
      <c r="W11" s="268"/>
      <c r="X11" s="268"/>
      <c r="Y11" s="268"/>
      <c r="Z11" s="268"/>
      <c r="AA11" s="268"/>
      <c r="AB11" s="268"/>
      <c r="AC11" s="268"/>
    </row>
    <row r="12" spans="1:31" ht="15.95" customHeight="1">
      <c r="E12" s="3202"/>
      <c r="F12" s="3202"/>
      <c r="G12" s="3202"/>
      <c r="H12" s="3202"/>
      <c r="I12" s="3202"/>
      <c r="J12" s="3202"/>
      <c r="K12" s="3202"/>
      <c r="R12" s="268"/>
      <c r="S12" s="268"/>
      <c r="T12" s="268"/>
      <c r="U12" s="268"/>
      <c r="V12" s="268"/>
      <c r="W12" s="268"/>
      <c r="X12" s="268"/>
      <c r="Y12" s="268"/>
      <c r="Z12" s="268"/>
      <c r="AA12" s="268"/>
      <c r="AB12" s="268"/>
      <c r="AC12" s="268"/>
    </row>
    <row r="13" spans="1:31" ht="15.95" customHeight="1">
      <c r="I13" s="3200" t="s">
        <v>194</v>
      </c>
      <c r="J13" s="3200"/>
      <c r="K13" s="3200"/>
      <c r="L13" s="3196" t="s">
        <v>140</v>
      </c>
      <c r="M13" s="3196"/>
      <c r="N13" s="3196"/>
      <c r="O13" s="3196"/>
      <c r="P13" s="3196"/>
      <c r="R13" s="3201" t="str">
        <f>IF(★入力画面!L11="","",★入力画面!L11)</f>
        <v/>
      </c>
      <c r="S13" s="3201"/>
      <c r="T13" s="3201"/>
      <c r="U13" s="3201"/>
      <c r="V13" s="3201"/>
      <c r="W13" s="3201"/>
      <c r="X13" s="3201"/>
      <c r="Y13" s="3201"/>
      <c r="Z13" s="3201"/>
      <c r="AA13" s="3201"/>
      <c r="AB13" s="3201"/>
      <c r="AC13" s="3201"/>
    </row>
    <row r="14" spans="1:31" ht="15.95" customHeight="1">
      <c r="L14" s="3196" t="s">
        <v>195</v>
      </c>
      <c r="M14" s="3196"/>
      <c r="N14" s="3196"/>
      <c r="O14" s="3196"/>
      <c r="P14" s="3196"/>
      <c r="R14" s="271" t="s">
        <v>4</v>
      </c>
      <c r="S14" s="3201" t="str">
        <f>IF(★入力画面!L18="","",★入力画面!L18)</f>
        <v/>
      </c>
      <c r="T14" s="3201"/>
      <c r="U14" s="3201"/>
      <c r="V14" s="272" t="s">
        <v>90</v>
      </c>
      <c r="W14" s="3201" t="str">
        <f>IF(★入力画面!O18="","",★入力画面!O18)</f>
        <v/>
      </c>
      <c r="X14" s="3201"/>
      <c r="Y14" s="3201"/>
      <c r="Z14" s="3201"/>
      <c r="AA14" s="271" t="s">
        <v>5</v>
      </c>
      <c r="AB14" s="271"/>
      <c r="AC14" s="271"/>
    </row>
    <row r="15" spans="1:31" ht="15.95" customHeight="1">
      <c r="L15" s="3196" t="s">
        <v>196</v>
      </c>
      <c r="M15" s="3196"/>
      <c r="N15" s="3196"/>
      <c r="O15" s="3196"/>
      <c r="P15" s="3196"/>
      <c r="R15" s="3201" t="str">
        <f>IF(★入力画面!L23=""&amp;★入力画面!L24="","",★入力画面!L23&amp;★入力画面!L24)</f>
        <v>大阪府</v>
      </c>
      <c r="S15" s="3201"/>
      <c r="T15" s="3201"/>
      <c r="U15" s="3201"/>
      <c r="V15" s="3201"/>
      <c r="W15" s="3201"/>
      <c r="X15" s="3201"/>
      <c r="Y15" s="3201"/>
      <c r="Z15" s="3201"/>
      <c r="AA15" s="3201"/>
      <c r="AB15" s="3201"/>
      <c r="AC15" s="3201"/>
    </row>
    <row r="16" spans="1:31" ht="15.95" customHeight="1">
      <c r="L16" s="3196" t="s">
        <v>116</v>
      </c>
      <c r="M16" s="3196"/>
      <c r="N16" s="3196"/>
      <c r="O16" s="3196"/>
      <c r="P16" s="3196"/>
      <c r="R16" s="3201" t="str">
        <f>IF(★入力画面!L28="","",★入力画面!L28)</f>
        <v/>
      </c>
      <c r="S16" s="3201"/>
      <c r="T16" s="3201"/>
      <c r="U16" s="3201"/>
      <c r="V16" s="3201"/>
      <c r="W16" s="3201"/>
      <c r="X16" s="3201"/>
      <c r="Y16" s="3201"/>
      <c r="Z16" s="3201"/>
      <c r="AA16" s="3201"/>
      <c r="AB16" s="3201"/>
      <c r="AC16" s="3201"/>
    </row>
    <row r="17" spans="3:31" ht="15.95" customHeight="1">
      <c r="L17" s="3196" t="s">
        <v>3</v>
      </c>
      <c r="M17" s="3196"/>
      <c r="N17" s="3196"/>
      <c r="O17" s="3196"/>
      <c r="P17" s="3196"/>
      <c r="R17" s="3204" t="str">
        <f>IF(★入力画面!L50="","",★入力画面!L50)</f>
        <v/>
      </c>
      <c r="S17" s="3204"/>
      <c r="T17" s="3204"/>
      <c r="U17" s="3204"/>
      <c r="V17" s="3204"/>
      <c r="W17" s="3204"/>
      <c r="X17" s="3204"/>
      <c r="Y17" s="3204"/>
      <c r="Z17" s="3204"/>
      <c r="AA17" s="3204"/>
      <c r="AB17" s="3204"/>
      <c r="AC17" s="3204"/>
    </row>
    <row r="18" spans="3:31" ht="15.95" customHeight="1">
      <c r="L18" s="3205" t="s">
        <v>197</v>
      </c>
      <c r="M18" s="3205"/>
      <c r="N18" s="3205"/>
      <c r="O18" s="3205"/>
      <c r="P18" s="3205"/>
      <c r="R18" s="3206"/>
      <c r="S18" s="3206"/>
      <c r="T18" s="3206"/>
      <c r="U18" s="3206"/>
      <c r="V18" s="3206"/>
      <c r="W18" s="3206"/>
      <c r="X18" s="3206"/>
      <c r="Y18" s="3206"/>
      <c r="Z18" s="3206"/>
      <c r="AA18" s="3206"/>
      <c r="AB18" s="3206"/>
      <c r="AC18" s="3206"/>
    </row>
    <row r="19" spans="3:31" ht="15.95" customHeight="1">
      <c r="L19" s="3196" t="s">
        <v>198</v>
      </c>
      <c r="M19" s="3196"/>
      <c r="N19" s="3196"/>
      <c r="O19" s="3196"/>
      <c r="P19" s="3196"/>
      <c r="R19" s="3206"/>
      <c r="S19" s="3206"/>
      <c r="T19" s="3206"/>
      <c r="U19" s="3206"/>
      <c r="V19" s="3206"/>
      <c r="W19" s="3206"/>
      <c r="X19" s="3206"/>
      <c r="Y19" s="3206"/>
      <c r="Z19" s="3206"/>
      <c r="AA19" s="3206"/>
      <c r="AB19" s="3206"/>
      <c r="AC19" s="3206"/>
    </row>
    <row r="20" spans="3:31" ht="15.95" customHeight="1">
      <c r="L20" s="3196" t="s">
        <v>177</v>
      </c>
      <c r="M20" s="3196"/>
      <c r="N20" s="3196"/>
      <c r="O20" s="3196"/>
      <c r="P20" s="3196"/>
      <c r="R20" s="3207" t="str">
        <f>IF(★入力画面!L29="","","("&amp;★入力画面!L29&amp;")")</f>
        <v/>
      </c>
      <c r="S20" s="3207"/>
      <c r="T20" s="3207"/>
      <c r="U20" s="3204" t="str">
        <f>IF(★入力画面!O29="","",★入力画面!O29)</f>
        <v/>
      </c>
      <c r="V20" s="3204"/>
      <c r="W20" s="3204"/>
      <c r="X20" s="270" t="s">
        <v>4931</v>
      </c>
      <c r="Y20" s="3204" t="str">
        <f>IF(★入力画面!S29="","",★入力画面!S29)</f>
        <v/>
      </c>
      <c r="Z20" s="3204"/>
      <c r="AA20" s="3204"/>
      <c r="AB20" s="273"/>
      <c r="AC20" s="274"/>
    </row>
    <row r="21" spans="3:31" ht="15.95" customHeight="1">
      <c r="L21" s="3196" t="s">
        <v>199</v>
      </c>
      <c r="M21" s="3196"/>
      <c r="N21" s="3196"/>
      <c r="O21" s="3196"/>
      <c r="P21" s="3196"/>
      <c r="R21" s="3207" t="str">
        <f>IF(★入力画面!L31="","","("&amp;★入力画面!L31&amp;")")</f>
        <v/>
      </c>
      <c r="S21" s="3207"/>
      <c r="T21" s="3207"/>
      <c r="U21" s="3204" t="str">
        <f>IF(★入力画面!O31="","",★入力画面!O31)</f>
        <v/>
      </c>
      <c r="V21" s="3204"/>
      <c r="W21" s="3204"/>
      <c r="X21" s="270" t="s">
        <v>4931</v>
      </c>
      <c r="Y21" s="3204" t="str">
        <f>IF(★入力画面!S31="","",★入力画面!S31)</f>
        <v/>
      </c>
      <c r="Z21" s="3204"/>
      <c r="AA21" s="3204"/>
      <c r="AB21" s="274"/>
      <c r="AC21" s="274"/>
    </row>
    <row r="22" spans="3:31" ht="15.95" customHeight="1">
      <c r="L22" s="275"/>
      <c r="M22" s="275"/>
      <c r="N22" s="275"/>
      <c r="O22" s="275"/>
      <c r="P22" s="275"/>
      <c r="R22" s="276"/>
      <c r="S22" s="276"/>
      <c r="T22" s="276"/>
      <c r="U22" s="276"/>
      <c r="V22" s="276"/>
      <c r="W22" s="276"/>
      <c r="X22" s="276"/>
      <c r="Y22" s="276"/>
      <c r="Z22" s="276"/>
      <c r="AA22" s="276"/>
      <c r="AB22" s="276"/>
      <c r="AC22" s="276"/>
    </row>
    <row r="23" spans="3:31" ht="15.95" customHeight="1" thickBot="1">
      <c r="D23" s="3208" t="s">
        <v>200</v>
      </c>
      <c r="E23" s="3208"/>
      <c r="F23" s="3208"/>
      <c r="G23" s="3208"/>
      <c r="K23" s="3208" t="s">
        <v>201</v>
      </c>
      <c r="L23" s="3208"/>
      <c r="M23" s="3208"/>
      <c r="N23" s="3208"/>
      <c r="O23" s="3208"/>
      <c r="S23" s="3200" t="s">
        <v>202</v>
      </c>
      <c r="T23" s="3200"/>
      <c r="U23" s="3200"/>
      <c r="V23" s="3200"/>
      <c r="W23" s="3200"/>
      <c r="X23" s="3200"/>
      <c r="Y23" s="3200"/>
      <c r="Z23" s="3200"/>
    </row>
    <row r="24" spans="3:31" ht="15.95" customHeight="1" thickBot="1">
      <c r="C24" s="277" t="s">
        <v>203</v>
      </c>
      <c r="D24" s="278"/>
      <c r="E24" s="278"/>
      <c r="F24" s="278"/>
      <c r="G24" s="278"/>
      <c r="H24" s="279"/>
      <c r="I24" s="280"/>
      <c r="J24" s="277" t="s">
        <v>203</v>
      </c>
      <c r="K24" s="278"/>
      <c r="L24" s="278"/>
      <c r="M24" s="278"/>
      <c r="N24" s="278"/>
      <c r="O24" s="278"/>
      <c r="P24" s="279"/>
      <c r="Q24" s="280"/>
      <c r="R24" s="280"/>
      <c r="S24" s="280"/>
      <c r="T24" s="264" t="str">
        <f>IF(★入力画面!L82="▼選択","",LEFT(VLOOKUP(★入力画面!L82,★入力画面!C630:D678,2,FALSE),1))</f>
        <v>2</v>
      </c>
      <c r="U24" s="266" t="str">
        <f>IF(★入力画面!L82="▼選択","",RIGHT(VLOOKUP(★入力画面!L82,★入力画面!C630:D678,2,FALSE),1))</f>
        <v>7</v>
      </c>
      <c r="V24" s="3212" t="str">
        <f>IF(★入力画面!R82="","",★入力画面!R82)</f>
        <v>( 1 )</v>
      </c>
      <c r="W24" s="3212"/>
      <c r="X24" s="264" t="str">
        <f>LEFT((RIGHT("     "&amp;★入力画面!V82,6)),1)</f>
        <v xml:space="preserve"> </v>
      </c>
      <c r="Y24" s="265" t="str">
        <f>LEFT((RIGHT("     "&amp;★入力画面!V82,5)),1)</f>
        <v xml:space="preserve"> </v>
      </c>
      <c r="Z24" s="265" t="str">
        <f>LEFT((RIGHT("     "&amp;★入力画面!V82,4)),1)</f>
        <v xml:space="preserve"> </v>
      </c>
      <c r="AA24" s="265" t="str">
        <f>LEFT((RIGHT("     "&amp;★入力画面!V82,3)),1)</f>
        <v xml:space="preserve"> </v>
      </c>
      <c r="AB24" s="265" t="str">
        <f>LEFT((RIGHT("     "&amp;★入力画面!V82,2)),1)</f>
        <v xml:space="preserve"> </v>
      </c>
      <c r="AC24" s="266" t="str">
        <f>LEFT((RIGHT("     "&amp;★入力画面!V82,1)),1)</f>
        <v xml:space="preserve"> </v>
      </c>
    </row>
    <row r="25" spans="3:31" ht="15.95" customHeight="1">
      <c r="L25" s="3209" t="s">
        <v>204</v>
      </c>
      <c r="M25" s="3209"/>
      <c r="N25" s="3209"/>
      <c r="O25" s="3209"/>
      <c r="P25" s="3210"/>
      <c r="Q25" s="3210"/>
      <c r="R25" s="263" t="s">
        <v>61</v>
      </c>
      <c r="T25" s="263" t="s">
        <v>63</v>
      </c>
      <c r="V25" s="3195" t="s">
        <v>205</v>
      </c>
      <c r="W25" s="3195"/>
      <c r="X25" s="3211"/>
      <c r="Y25" s="3211"/>
      <c r="Z25" s="281" t="s">
        <v>61</v>
      </c>
      <c r="AB25" s="263" t="s">
        <v>63</v>
      </c>
      <c r="AD25" s="3213" t="s">
        <v>206</v>
      </c>
      <c r="AE25" s="3213"/>
    </row>
    <row r="26" spans="3:31" ht="15.95" customHeight="1">
      <c r="M26" s="267"/>
      <c r="N26" s="267"/>
      <c r="O26" s="267"/>
      <c r="P26" s="267"/>
      <c r="Q26" s="267"/>
      <c r="R26" s="267"/>
      <c r="S26" s="267"/>
      <c r="T26" s="267"/>
      <c r="U26" s="267"/>
      <c r="V26" s="267"/>
      <c r="W26" s="267"/>
      <c r="X26" s="267"/>
      <c r="Y26" s="267"/>
      <c r="Z26" s="267"/>
      <c r="AA26" s="267"/>
      <c r="AB26" s="267"/>
    </row>
    <row r="27" spans="3:31" ht="15.95" customHeight="1">
      <c r="C27" s="282" t="s">
        <v>207</v>
      </c>
      <c r="D27" s="282"/>
      <c r="J27" s="283" t="s">
        <v>208</v>
      </c>
      <c r="N27" s="284" t="s">
        <v>203</v>
      </c>
      <c r="O27" s="3223" t="s">
        <v>74</v>
      </c>
      <c r="P27" s="3224"/>
      <c r="Q27" s="3224"/>
      <c r="R27" s="3225"/>
      <c r="S27" s="3223" t="s">
        <v>2</v>
      </c>
      <c r="T27" s="3224"/>
      <c r="U27" s="3224"/>
      <c r="V27" s="3224"/>
      <c r="W27" s="3229" t="s">
        <v>209</v>
      </c>
      <c r="X27" s="3229"/>
      <c r="Y27" s="3231" t="s">
        <v>210</v>
      </c>
      <c r="Z27" s="3233"/>
      <c r="AA27" s="3233"/>
      <c r="AB27" s="3233"/>
      <c r="AC27" s="3233"/>
      <c r="AD27" s="3214" t="s">
        <v>211</v>
      </c>
    </row>
    <row r="28" spans="3:31" ht="15.95" customHeight="1" thickBot="1">
      <c r="C28" s="3216" t="s">
        <v>212</v>
      </c>
      <c r="D28" s="3216"/>
      <c r="E28" s="282" t="s">
        <v>213</v>
      </c>
      <c r="J28" s="283" t="s">
        <v>214</v>
      </c>
      <c r="O28" s="3226"/>
      <c r="P28" s="3227"/>
      <c r="Q28" s="3227"/>
      <c r="R28" s="3228"/>
      <c r="S28" s="3217"/>
      <c r="T28" s="3208"/>
      <c r="U28" s="3208" t="s">
        <v>215</v>
      </c>
      <c r="V28" s="3208"/>
      <c r="W28" s="3230"/>
      <c r="X28" s="3230"/>
      <c r="Y28" s="3232"/>
      <c r="Z28" s="3208"/>
      <c r="AA28" s="3208"/>
      <c r="AB28" s="3208"/>
      <c r="AC28" s="3208"/>
      <c r="AD28" s="3215"/>
    </row>
    <row r="29" spans="3:31" ht="15.95" customHeight="1" thickBot="1">
      <c r="C29" s="285"/>
      <c r="E29" s="282" t="s">
        <v>216</v>
      </c>
      <c r="J29" s="264"/>
      <c r="K29" s="266"/>
      <c r="N29" s="284" t="s">
        <v>203</v>
      </c>
      <c r="O29" s="3218" t="s">
        <v>151</v>
      </c>
      <c r="P29" s="3219"/>
      <c r="Q29" s="3219"/>
      <c r="R29" s="3220"/>
      <c r="S29" s="3221"/>
      <c r="T29" s="3222"/>
      <c r="U29" s="3222"/>
      <c r="V29" s="3222"/>
      <c r="W29" s="286" t="s">
        <v>61</v>
      </c>
      <c r="X29" s="3222"/>
      <c r="Y29" s="3222"/>
      <c r="Z29" s="286" t="s">
        <v>63</v>
      </c>
      <c r="AA29" s="3222"/>
      <c r="AB29" s="3222"/>
      <c r="AC29" s="286" t="s">
        <v>62</v>
      </c>
      <c r="AD29" s="287"/>
    </row>
    <row r="30" spans="3:31" ht="15.95" customHeight="1">
      <c r="E30" s="282" t="s">
        <v>217</v>
      </c>
      <c r="N30" s="284" t="s">
        <v>203</v>
      </c>
      <c r="O30" s="3223" t="s">
        <v>218</v>
      </c>
      <c r="P30" s="3224"/>
      <c r="Q30" s="3224"/>
      <c r="R30" s="3225"/>
      <c r="S30" s="3234"/>
      <c r="T30" s="3233"/>
      <c r="U30" s="3233"/>
      <c r="V30" s="3233"/>
      <c r="W30" s="288" t="s">
        <v>61</v>
      </c>
      <c r="X30" s="3233"/>
      <c r="Y30" s="3233"/>
      <c r="Z30" s="288" t="s">
        <v>63</v>
      </c>
      <c r="AA30" s="3233"/>
      <c r="AB30" s="3233"/>
      <c r="AC30" s="288" t="s">
        <v>219</v>
      </c>
      <c r="AD30" s="289"/>
    </row>
    <row r="31" spans="3:31" ht="15.95" customHeight="1">
      <c r="O31" s="3226"/>
      <c r="P31" s="3227"/>
      <c r="Q31" s="3227"/>
      <c r="R31" s="3228"/>
      <c r="S31" s="3217"/>
      <c r="T31" s="3208"/>
      <c r="U31" s="3208"/>
      <c r="V31" s="3208"/>
      <c r="W31" s="290" t="s">
        <v>61</v>
      </c>
      <c r="X31" s="3208"/>
      <c r="Y31" s="3208"/>
      <c r="Z31" s="290" t="s">
        <v>63</v>
      </c>
      <c r="AA31" s="3208"/>
      <c r="AB31" s="3208"/>
      <c r="AC31" s="290" t="s">
        <v>220</v>
      </c>
      <c r="AD31" s="291"/>
    </row>
    <row r="32" spans="3:31" ht="15.95" customHeight="1">
      <c r="M32" s="267"/>
      <c r="N32" s="267"/>
      <c r="O32" s="267"/>
      <c r="P32" s="267"/>
      <c r="Q32" s="276"/>
      <c r="R32" s="276"/>
      <c r="S32" s="276"/>
      <c r="T32" s="276"/>
      <c r="U32" s="276"/>
      <c r="V32" s="276"/>
      <c r="W32" s="276"/>
      <c r="X32" s="276"/>
      <c r="Y32" s="276"/>
      <c r="Z32" s="276"/>
      <c r="AA32" s="276"/>
      <c r="AB32" s="276"/>
    </row>
    <row r="33" spans="1:31" ht="15.95" customHeight="1" thickBot="1">
      <c r="A33" s="267" t="s">
        <v>221</v>
      </c>
      <c r="C33" s="263" t="s">
        <v>222</v>
      </c>
      <c r="AA33" s="282" t="s">
        <v>223</v>
      </c>
      <c r="AB33" s="282"/>
      <c r="AC33" s="282"/>
    </row>
    <row r="34" spans="1:31" ht="15.95" customHeight="1" thickBot="1">
      <c r="A34" s="285" t="s">
        <v>224</v>
      </c>
      <c r="C34" s="3235" t="s">
        <v>59</v>
      </c>
      <c r="D34" s="3236"/>
      <c r="E34" s="3237"/>
      <c r="F34" s="3241" t="str">
        <f>DBCS(★入力画面!L8)</f>
        <v/>
      </c>
      <c r="G34" s="3242"/>
      <c r="H34" s="3242"/>
      <c r="I34" s="3242"/>
      <c r="J34" s="3242"/>
      <c r="K34" s="3242"/>
      <c r="L34" s="3242"/>
      <c r="M34" s="3242"/>
      <c r="N34" s="3242"/>
      <c r="O34" s="3242"/>
      <c r="P34" s="3242"/>
      <c r="Q34" s="3242"/>
      <c r="R34" s="3242"/>
      <c r="S34" s="3242"/>
      <c r="T34" s="3242"/>
      <c r="U34" s="3242"/>
      <c r="V34" s="3242"/>
      <c r="W34" s="3242"/>
      <c r="X34" s="3242"/>
      <c r="Y34" s="3243"/>
      <c r="AA34" s="292" t="str">
        <f>IF(★入力画面!L116="☑","1",IF(★入力画面!L117="☑","2",""))</f>
        <v/>
      </c>
      <c r="AB34" s="282" t="s">
        <v>225</v>
      </c>
      <c r="AC34" s="282"/>
    </row>
    <row r="35" spans="1:31" ht="15.95" customHeight="1" thickBot="1">
      <c r="C35" s="3238"/>
      <c r="D35" s="3239"/>
      <c r="E35" s="3240"/>
      <c r="F35" s="3244"/>
      <c r="G35" s="3245"/>
      <c r="H35" s="3245"/>
      <c r="I35" s="3245"/>
      <c r="J35" s="3245"/>
      <c r="K35" s="3245"/>
      <c r="L35" s="3245"/>
      <c r="M35" s="3245"/>
      <c r="N35" s="3245"/>
      <c r="O35" s="3245"/>
      <c r="P35" s="3245"/>
      <c r="Q35" s="3245"/>
      <c r="R35" s="3245"/>
      <c r="S35" s="3245"/>
      <c r="T35" s="3245"/>
      <c r="U35" s="3245"/>
      <c r="V35" s="3245"/>
      <c r="W35" s="3245"/>
      <c r="X35" s="3245"/>
      <c r="Y35" s="3246"/>
      <c r="AA35" s="282"/>
      <c r="AB35" s="282" t="s">
        <v>226</v>
      </c>
      <c r="AC35" s="282"/>
    </row>
    <row r="36" spans="1:31" ht="15.95" customHeight="1">
      <c r="C36" s="3235" t="s">
        <v>227</v>
      </c>
      <c r="D36" s="3236"/>
      <c r="E36" s="3237"/>
      <c r="F36" s="3247">
        <f>★入力画面!L11</f>
        <v>0</v>
      </c>
      <c r="G36" s="3242"/>
      <c r="H36" s="3242"/>
      <c r="I36" s="3242"/>
      <c r="J36" s="3242"/>
      <c r="K36" s="3242"/>
      <c r="L36" s="3242"/>
      <c r="M36" s="3242"/>
      <c r="N36" s="3242"/>
      <c r="O36" s="3242"/>
      <c r="P36" s="3242"/>
      <c r="Q36" s="3242"/>
      <c r="R36" s="3242"/>
      <c r="S36" s="3242"/>
      <c r="T36" s="3242"/>
      <c r="U36" s="3242"/>
      <c r="V36" s="3242"/>
      <c r="W36" s="3242"/>
      <c r="X36" s="3242"/>
      <c r="Y36" s="3243"/>
      <c r="AC36" s="3200" t="s">
        <v>228</v>
      </c>
      <c r="AD36" s="3200"/>
      <c r="AE36" s="3200"/>
    </row>
    <row r="37" spans="1:31" ht="15.95" customHeight="1" thickBot="1">
      <c r="C37" s="3238" t="s">
        <v>229</v>
      </c>
      <c r="D37" s="3239"/>
      <c r="E37" s="3240"/>
      <c r="F37" s="3244"/>
      <c r="G37" s="3245"/>
      <c r="H37" s="3245"/>
      <c r="I37" s="3245"/>
      <c r="J37" s="3245"/>
      <c r="K37" s="3245"/>
      <c r="L37" s="3245"/>
      <c r="M37" s="3245"/>
      <c r="N37" s="3245"/>
      <c r="O37" s="3245"/>
      <c r="P37" s="3245"/>
      <c r="Q37" s="3245"/>
      <c r="R37" s="3245"/>
      <c r="S37" s="3245"/>
      <c r="T37" s="3245"/>
      <c r="U37" s="3245"/>
      <c r="V37" s="3245"/>
      <c r="W37" s="3245"/>
      <c r="X37" s="3245"/>
      <c r="Y37" s="3246"/>
      <c r="AD37" s="293" t="s">
        <v>203</v>
      </c>
    </row>
    <row r="38" spans="1:31" ht="15.95" customHeight="1">
      <c r="F38" s="294"/>
      <c r="G38" s="294"/>
      <c r="H38" s="294"/>
      <c r="I38" s="294"/>
      <c r="J38" s="294"/>
      <c r="K38" s="294"/>
      <c r="L38" s="294"/>
      <c r="M38" s="294"/>
      <c r="N38" s="294"/>
      <c r="O38" s="294"/>
      <c r="P38" s="294"/>
      <c r="Q38" s="294"/>
      <c r="R38" s="294"/>
      <c r="S38" s="294"/>
      <c r="T38" s="294"/>
      <c r="U38" s="294"/>
      <c r="V38" s="294"/>
      <c r="W38" s="294"/>
      <c r="X38" s="294"/>
      <c r="Y38" s="294"/>
    </row>
    <row r="39" spans="1:31" ht="15.95" customHeight="1" thickBot="1">
      <c r="C39" s="263" t="s">
        <v>230</v>
      </c>
    </row>
    <row r="40" spans="1:31" ht="15.95" customHeight="1" thickBot="1">
      <c r="A40" s="285" t="s">
        <v>231</v>
      </c>
      <c r="C40" s="3248" t="s">
        <v>232</v>
      </c>
      <c r="D40" s="3249"/>
      <c r="E40" s="3249"/>
      <c r="F40" s="3249"/>
      <c r="G40" s="3250"/>
      <c r="H40" s="295" t="e">
        <f>LEFT(VLOOKUP(★入力画面!L61,★入力画面!AR637:AS643,2,FALSE),1)</f>
        <v>#N/A</v>
      </c>
      <c r="I40" s="296" t="e">
        <f>RIGHT(VLOOKUP(★入力画面!L61,★入力画面!AR637:AS643,2,FALSE),1)</f>
        <v>#N/A</v>
      </c>
      <c r="J40" s="297"/>
      <c r="K40" s="297"/>
      <c r="L40" s="297"/>
      <c r="M40" s="297"/>
      <c r="N40" s="3251" t="s">
        <v>95</v>
      </c>
      <c r="O40" s="3252"/>
      <c r="P40" s="3253"/>
      <c r="Q40" s="295" t="str">
        <f>LEFT(VLOOKUP(★入力画面!L62,★入力画面!AT631:AU694,2,FALSE),1)</f>
        <v>2</v>
      </c>
      <c r="R40" s="296" t="str">
        <f>RIGHT(VLOOKUP(★入力画面!L62,★入力画面!AT631:AU694,2,FALSE),1)</f>
        <v>7</v>
      </c>
      <c r="S40" s="297" t="s">
        <v>90</v>
      </c>
      <c r="T40" s="295" t="str">
        <f>IF(★入力画面!M63="","",LEFT(RIGHT("000000"&amp;★入力画面!M63,6),1))</f>
        <v/>
      </c>
      <c r="U40" s="298" t="str">
        <f>IF(★入力画面!M63="","",LEFT(RIGHT("000000"&amp;★入力画面!M63,5),1))</f>
        <v/>
      </c>
      <c r="V40" s="298" t="str">
        <f>IF(★入力画面!M63="","",LEFT(RIGHT("000000"&amp;★入力画面!M63,4),1))</f>
        <v/>
      </c>
      <c r="W40" s="298" t="str">
        <f>IF(★入力画面!M63="","",LEFT(RIGHT("000000"&amp;★入力画面!M63,3),1))</f>
        <v/>
      </c>
      <c r="X40" s="298" t="str">
        <f>IF(★入力画面!M63="","",LEFT(RIGHT("000000"&amp;★入力画面!M63,2),1))</f>
        <v/>
      </c>
      <c r="Y40" s="296" t="str">
        <f>IF(★入力画面!M63="","",LEFT(RIGHT("000000"&amp;★入力画面!M63,1),1))</f>
        <v/>
      </c>
      <c r="Z40" s="297" t="s">
        <v>90</v>
      </c>
      <c r="AA40" s="299"/>
    </row>
    <row r="41" spans="1:31" ht="15.95" customHeight="1" thickBot="1">
      <c r="C41" s="300"/>
      <c r="D41" s="3254" t="s">
        <v>59</v>
      </c>
      <c r="E41" s="3254"/>
      <c r="F41" s="3254"/>
      <c r="G41" s="301"/>
      <c r="H41" s="3255" t="str">
        <f>DBCS(★入力画面!L48)</f>
        <v/>
      </c>
      <c r="I41" s="3256"/>
      <c r="J41" s="3256"/>
      <c r="K41" s="3256"/>
      <c r="L41" s="3256"/>
      <c r="M41" s="3256"/>
      <c r="N41" s="3256"/>
      <c r="O41" s="3256"/>
      <c r="P41" s="3256"/>
      <c r="Q41" s="3256"/>
      <c r="R41" s="3256"/>
      <c r="S41" s="3256"/>
      <c r="T41" s="3256"/>
      <c r="U41" s="3256"/>
      <c r="V41" s="3256"/>
      <c r="W41" s="3256"/>
      <c r="X41" s="3256"/>
      <c r="Y41" s="3256"/>
      <c r="Z41" s="3256"/>
      <c r="AA41" s="3257"/>
    </row>
    <row r="42" spans="1:31" ht="15.95" customHeight="1" thickBot="1">
      <c r="C42" s="300"/>
      <c r="D42" s="3254" t="s">
        <v>3</v>
      </c>
      <c r="E42" s="3254"/>
      <c r="F42" s="3254"/>
      <c r="G42" s="301"/>
      <c r="H42" s="3258">
        <f>★入力画面!L50</f>
        <v>0</v>
      </c>
      <c r="I42" s="3256"/>
      <c r="J42" s="3256"/>
      <c r="K42" s="3256"/>
      <c r="L42" s="3256"/>
      <c r="M42" s="3256"/>
      <c r="N42" s="3256"/>
      <c r="O42" s="3256"/>
      <c r="P42" s="3256"/>
      <c r="Q42" s="3256"/>
      <c r="R42" s="3256"/>
      <c r="S42" s="3256"/>
      <c r="T42" s="3256"/>
      <c r="U42" s="3256"/>
      <c r="V42" s="3256"/>
      <c r="W42" s="3256"/>
      <c r="X42" s="3256"/>
      <c r="Y42" s="3256"/>
      <c r="Z42" s="3256"/>
      <c r="AA42" s="3257"/>
      <c r="AC42" s="3200" t="s">
        <v>228</v>
      </c>
      <c r="AD42" s="3200"/>
      <c r="AE42" s="3200"/>
    </row>
    <row r="43" spans="1:31" ht="15.95" customHeight="1" thickBot="1">
      <c r="C43" s="300"/>
      <c r="D43" s="3254" t="s">
        <v>8</v>
      </c>
      <c r="E43" s="3254"/>
      <c r="F43" s="3254"/>
      <c r="G43" s="301"/>
      <c r="H43" s="302" t="str">
        <f>IF(★入力画面!L52&amp;""="明治","M",IF(★入力画面!L52&amp;""="大正","T",IF(★入力画面!L52&amp;""="昭和","S",IF(★入力画面!L52&amp;""="平成","H",""))))</f>
        <v>H</v>
      </c>
      <c r="I43" s="297" t="s">
        <v>90</v>
      </c>
      <c r="J43" s="295" t="str">
        <f>LEFT((RIGHT(★入力画面!O52&amp;"",2)),1)</f>
        <v/>
      </c>
      <c r="K43" s="296" t="str">
        <f>LEFT((RIGHT(★入力画面!O52&amp;"",1)),1)</f>
        <v/>
      </c>
      <c r="L43" s="297" t="s">
        <v>233</v>
      </c>
      <c r="M43" s="295" t="str">
        <f>LEFT((RIGHT(★入力画面!R52&amp;"",2)),1)</f>
        <v/>
      </c>
      <c r="N43" s="296" t="str">
        <f>LEFT((RIGHT(★入力画面!R52&amp;"",1)),1)</f>
        <v/>
      </c>
      <c r="O43" s="297" t="s">
        <v>63</v>
      </c>
      <c r="P43" s="295" t="str">
        <f>LEFT((RIGHT(★入力画面!U52&amp;"",2)),1)</f>
        <v/>
      </c>
      <c r="Q43" s="296" t="str">
        <f>LEFT((RIGHT(★入力画面!U52&amp;"",1)),1)</f>
        <v/>
      </c>
      <c r="R43" s="297" t="s">
        <v>62</v>
      </c>
      <c r="S43" s="297"/>
      <c r="T43" s="297"/>
      <c r="U43" s="297"/>
      <c r="V43" s="297"/>
      <c r="W43" s="297"/>
      <c r="X43" s="297"/>
      <c r="Y43" s="297"/>
      <c r="Z43" s="297"/>
      <c r="AA43" s="297"/>
      <c r="AD43" s="293" t="s">
        <v>203</v>
      </c>
    </row>
    <row r="45" spans="1:31" ht="15.95" customHeight="1">
      <c r="C45" s="283" t="s">
        <v>234</v>
      </c>
      <c r="P45" s="283" t="s">
        <v>235</v>
      </c>
    </row>
    <row r="46" spans="1:31" ht="15.95" customHeight="1" thickBot="1"/>
    <row r="47" spans="1:31" ht="15.95" customHeight="1" thickBot="1">
      <c r="A47" s="285" t="s">
        <v>236</v>
      </c>
      <c r="C47" s="3259" t="s">
        <v>237</v>
      </c>
      <c r="D47" s="295" t="e">
        <f>IF(G47="","",LEFT(VLOOKUP(G47,★入力画面!U642:V657,2,FALSE),1))</f>
        <v>#N/A</v>
      </c>
      <c r="E47" s="296" t="e">
        <f>IF(G47="","",RIGHT(VLOOKUP(G47,★入力画面!U642:V657,2,FALSE),1))</f>
        <v>#N/A</v>
      </c>
      <c r="F47" s="303"/>
      <c r="G47" s="3262">
        <f>IF(★入力画面!L124="▼選択","",★入力画面!L124)</f>
        <v>0</v>
      </c>
      <c r="H47" s="3262"/>
      <c r="I47" s="3262"/>
      <c r="J47" s="3262"/>
      <c r="K47" s="3262"/>
      <c r="L47" s="304"/>
      <c r="M47" s="3259" t="s">
        <v>238</v>
      </c>
      <c r="N47" s="295" t="e">
        <f>IF(P47="","",LEFT(VLOOKUP(P47,★入力画面!Y642:Z657,2,FALSE),1))</f>
        <v>#N/A</v>
      </c>
      <c r="O47" s="296" t="e">
        <f>IF(P47="","",RIGHT(VLOOKUP(P47,★入力画面!Y642:Z657,2,FALSE),1))</f>
        <v>#N/A</v>
      </c>
      <c r="P47" s="3263">
        <f>IF(★入力画面!L128="▼選択","",★入力画面!L128)</f>
        <v>0</v>
      </c>
      <c r="Q47" s="3264"/>
      <c r="R47" s="3264"/>
      <c r="S47" s="3264"/>
      <c r="T47" s="3264"/>
      <c r="U47" s="3264"/>
      <c r="V47" s="3266" t="s">
        <v>5827</v>
      </c>
      <c r="W47" s="3266"/>
      <c r="X47" s="3267" t="str">
        <f>★入力画面!AO128</f>
        <v>年月日</v>
      </c>
      <c r="Y47" s="3267"/>
      <c r="Z47" s="3267"/>
      <c r="AA47" s="3267"/>
      <c r="AB47" s="798" t="s">
        <v>5828</v>
      </c>
    </row>
    <row r="48" spans="1:31" ht="15.95" customHeight="1" thickBot="1">
      <c r="C48" s="3260"/>
      <c r="D48" s="295" t="e">
        <f>IF(G48="","",LEFT(VLOOKUP(G48,★入力画面!U642:V657,2,FALSE),1))</f>
        <v>#N/A</v>
      </c>
      <c r="E48" s="296" t="e">
        <f>IF(G48="","",RIGHT(VLOOKUP(G48,★入力画面!U642:V657,2,FALSE),1))</f>
        <v>#N/A</v>
      </c>
      <c r="F48" s="303"/>
      <c r="G48" s="3265">
        <f>IF(★入力画面!L125="▼選択","",★入力画面!L125)</f>
        <v>0</v>
      </c>
      <c r="H48" s="3265"/>
      <c r="I48" s="3265"/>
      <c r="J48" s="3265"/>
      <c r="K48" s="3265"/>
      <c r="L48" s="304"/>
      <c r="M48" s="3260"/>
      <c r="N48" s="295" t="e">
        <f>IF(P48="","",LEFT(VLOOKUP(P48,★入力画面!Y643:Z658,2,FALSE),1))</f>
        <v>#N/A</v>
      </c>
      <c r="O48" s="296" t="e">
        <f>IF(P48="","",RIGHT(VLOOKUP(P48,★入力画面!Y643:Z658,2,FALSE),1))</f>
        <v>#N/A</v>
      </c>
      <c r="P48" s="3263">
        <f>IF(★入力画面!L129="▼選択","",★入力画面!L129)</f>
        <v>0</v>
      </c>
      <c r="Q48" s="3264"/>
      <c r="R48" s="3264"/>
      <c r="S48" s="3264"/>
      <c r="T48" s="3264"/>
      <c r="U48" s="3264"/>
      <c r="V48" s="3266" t="s">
        <v>5827</v>
      </c>
      <c r="W48" s="3266"/>
      <c r="X48" s="3267" t="str">
        <f>★入力画面!AO129</f>
        <v>年月日</v>
      </c>
      <c r="Y48" s="3267"/>
      <c r="Z48" s="3267"/>
      <c r="AA48" s="3267"/>
      <c r="AB48" s="798" t="s">
        <v>5828</v>
      </c>
    </row>
    <row r="49" spans="3:31" ht="15.95" customHeight="1" thickBot="1">
      <c r="C49" s="3261"/>
      <c r="D49" s="295" t="e">
        <f>IF(G49="","",LEFT(VLOOKUP(G49,★入力画面!U642:V657,2,FALSE),1))</f>
        <v>#N/A</v>
      </c>
      <c r="E49" s="296" t="e">
        <f>IF(G49="","",RIGHT(VLOOKUP(G49,★入力画面!U642:V657,2,FALSE),1))</f>
        <v>#N/A</v>
      </c>
      <c r="F49" s="303"/>
      <c r="G49" s="3265">
        <f>IF(★入力画面!L126="▼選択","",★入力画面!L126)</f>
        <v>0</v>
      </c>
      <c r="H49" s="3265"/>
      <c r="I49" s="3265"/>
      <c r="J49" s="3265"/>
      <c r="K49" s="3265"/>
      <c r="L49" s="304"/>
      <c r="M49" s="3260"/>
      <c r="N49" s="295" t="e">
        <f>IF(P49="","",LEFT(VLOOKUP(P49,★入力画面!Y644:Z659,2,FALSE),1))</f>
        <v>#N/A</v>
      </c>
      <c r="O49" s="296" t="e">
        <f>IF(P49="","",RIGHT(VLOOKUP(P49,★入力画面!Y644:Z659,2,FALSE),1))</f>
        <v>#N/A</v>
      </c>
      <c r="P49" s="3263">
        <f>IF(★入力画面!L130="▼選択","",★入力画面!L130)</f>
        <v>0</v>
      </c>
      <c r="Q49" s="3264"/>
      <c r="R49" s="3264"/>
      <c r="S49" s="3264"/>
      <c r="T49" s="3264"/>
      <c r="U49" s="3264"/>
      <c r="V49" s="3266" t="s">
        <v>5827</v>
      </c>
      <c r="W49" s="3266"/>
      <c r="X49" s="3267" t="str">
        <f>★入力画面!AO130</f>
        <v>年月日</v>
      </c>
      <c r="Y49" s="3267"/>
      <c r="Z49" s="3267"/>
      <c r="AA49" s="3267"/>
      <c r="AB49" s="798" t="s">
        <v>5828</v>
      </c>
    </row>
    <row r="50" spans="3:31" ht="15.95" customHeight="1" thickBot="1">
      <c r="M50" s="3260"/>
      <c r="N50" s="295" t="e">
        <f>IF(P50="","",LEFT(VLOOKUP(P50,★入力画面!Y645:Z660,2,FALSE),1))</f>
        <v>#N/A</v>
      </c>
      <c r="O50" s="296" t="e">
        <f>IF(P50="","",RIGHT(VLOOKUP(P50,★入力画面!Y645:Z660,2,FALSE),1))</f>
        <v>#N/A</v>
      </c>
      <c r="P50" s="3263">
        <f>IF(★入力画面!L131="▼選択","",★入力画面!L131)</f>
        <v>0</v>
      </c>
      <c r="Q50" s="3264"/>
      <c r="R50" s="3264"/>
      <c r="S50" s="3264"/>
      <c r="T50" s="3264"/>
      <c r="U50" s="3264"/>
      <c r="V50" s="3266" t="s">
        <v>5827</v>
      </c>
      <c r="W50" s="3266"/>
      <c r="X50" s="3267" t="str">
        <f>★入力画面!AO131</f>
        <v>年月日</v>
      </c>
      <c r="Y50" s="3267"/>
      <c r="Z50" s="3267"/>
      <c r="AA50" s="3267"/>
      <c r="AB50" s="798" t="s">
        <v>5828</v>
      </c>
      <c r="AC50" s="3200" t="s">
        <v>228</v>
      </c>
      <c r="AD50" s="3200"/>
      <c r="AE50" s="3200"/>
    </row>
    <row r="51" spans="3:31" ht="15.95" customHeight="1" thickBot="1">
      <c r="C51" s="263" t="s">
        <v>239</v>
      </c>
      <c r="D51" s="283" t="s">
        <v>240</v>
      </c>
      <c r="F51" s="282"/>
      <c r="G51" s="305" t="s">
        <v>241</v>
      </c>
      <c r="H51" s="305" t="s">
        <v>242</v>
      </c>
      <c r="I51" s="305" t="s">
        <v>243</v>
      </c>
      <c r="J51" s="305" t="s">
        <v>244</v>
      </c>
      <c r="K51" s="305" t="s">
        <v>245</v>
      </c>
      <c r="M51" s="3261"/>
      <c r="N51" s="295" t="e">
        <f>IF(P51="","",LEFT(VLOOKUP(P51,★入力画面!Y646:Z661,2,FALSE),1))</f>
        <v>#N/A</v>
      </c>
      <c r="O51" s="296" t="e">
        <f>IF(P51="","",RIGHT(VLOOKUP(P51,★入力画面!Y646:Z661,2,FALSE),1))</f>
        <v>#N/A</v>
      </c>
      <c r="P51" s="3263">
        <f>IF(★入力画面!L132="▼選択","",★入力画面!L132)</f>
        <v>0</v>
      </c>
      <c r="Q51" s="3264"/>
      <c r="R51" s="3264"/>
      <c r="S51" s="3264"/>
      <c r="T51" s="3264"/>
      <c r="U51" s="3264"/>
      <c r="V51" s="3266" t="s">
        <v>5827</v>
      </c>
      <c r="W51" s="3266"/>
      <c r="X51" s="3267" t="str">
        <f>★入力画面!AO132</f>
        <v>年月日</v>
      </c>
      <c r="Y51" s="3267"/>
      <c r="Z51" s="3267"/>
      <c r="AA51" s="3267"/>
      <c r="AB51" s="798" t="s">
        <v>5828</v>
      </c>
      <c r="AD51" s="293" t="s">
        <v>203</v>
      </c>
    </row>
    <row r="52" spans="3:31" ht="15.95" customHeight="1" thickBot="1">
      <c r="C52" s="295" t="str">
        <f>IF(★入力画面!L119="","",LEFT(RIGHT("          "&amp;★入力画面!L119,8),1))</f>
        <v/>
      </c>
      <c r="D52" s="298" t="str">
        <f>IF(★入力画面!L119="","",LEFT(RIGHT("          "&amp;★入力画面!L119,7),1))</f>
        <v/>
      </c>
      <c r="E52" s="306" t="str">
        <f>IF(★入力画面!L119="","",LEFT(RIGHT("          "&amp;★入力画面!L119,6),1))</f>
        <v/>
      </c>
      <c r="F52" s="307" t="str">
        <f>IF(★入力画面!L119="","",LEFT(RIGHT("          "&amp;★入力画面!L119,5),1))</f>
        <v/>
      </c>
      <c r="G52" s="298" t="str">
        <f>IF(★入力画面!L119="","",LEFT(RIGHT("          "&amp;★入力画面!L119,4),1))</f>
        <v/>
      </c>
      <c r="H52" s="306" t="str">
        <f>IF(★入力画面!L119="","",LEFT(RIGHT("          "&amp;★入力画面!L119,3),1))</f>
        <v/>
      </c>
      <c r="I52" s="307" t="str">
        <f>IF(★入力画面!L119="","",LEFT(RIGHT("          "&amp;★入力画面!L119,2),1))</f>
        <v/>
      </c>
      <c r="J52" s="298" t="str">
        <f>IF(★入力画面!L119="","",LEFT(RIGHT("          "&amp;★入力画面!L119,1),1))</f>
        <v/>
      </c>
      <c r="K52" s="296" t="s">
        <v>4932</v>
      </c>
      <c r="M52" s="308"/>
      <c r="N52" s="280"/>
      <c r="O52" s="280"/>
      <c r="P52" s="309"/>
      <c r="Q52" s="309"/>
      <c r="R52" s="309"/>
      <c r="S52" s="309"/>
      <c r="T52" s="309"/>
      <c r="U52" s="309"/>
      <c r="V52" s="309"/>
      <c r="W52" s="309"/>
      <c r="X52" s="309"/>
      <c r="Y52" s="309"/>
      <c r="Z52" s="309"/>
      <c r="AA52" s="309"/>
      <c r="AB52" s="309"/>
      <c r="AD52" s="310"/>
    </row>
    <row r="53" spans="3:31" ht="15.95" customHeight="1">
      <c r="C53" s="280"/>
      <c r="D53" s="280"/>
      <c r="E53" s="280"/>
      <c r="F53" s="280"/>
      <c r="G53" s="280"/>
      <c r="H53" s="280"/>
      <c r="I53" s="280"/>
      <c r="J53" s="280"/>
      <c r="K53" s="280"/>
      <c r="M53" s="308"/>
      <c r="N53" s="280"/>
      <c r="O53" s="280"/>
      <c r="P53" s="309"/>
      <c r="Q53" s="309"/>
      <c r="R53" s="309"/>
      <c r="S53" s="309"/>
      <c r="T53" s="309"/>
      <c r="U53" s="309"/>
      <c r="V53" s="311"/>
      <c r="W53" s="311"/>
      <c r="X53" s="3268"/>
      <c r="Y53" s="3268"/>
      <c r="Z53" s="3268"/>
      <c r="AA53" s="3268"/>
      <c r="AB53" s="3268"/>
      <c r="AC53" s="3268"/>
      <c r="AD53" s="3268"/>
    </row>
  </sheetData>
  <sheetProtection algorithmName="SHA-512" hashValue="lrTmedQkQWCur1OOiNm26WrKmLQ1pJjZpfGQ8+5Mw/lIdBGyvFlxbGPm2sDbuoSG7+UcKp+0rO3FBnRHXVUYoA==" saltValue="esYj6f2mzINJa9Hg2dg7Qg==" spinCount="100000" sheet="1" formatCells="0" formatColumns="0" formatRows="0" insertColumns="0" insertRows="0" insertHyperlinks="0" deleteColumns="0" deleteRows="0" sort="0" autoFilter="0" pivotTables="0"/>
  <mergeCells count="98">
    <mergeCell ref="X53:AD53"/>
    <mergeCell ref="G49:K49"/>
    <mergeCell ref="P49:U49"/>
    <mergeCell ref="P50:U50"/>
    <mergeCell ref="AC50:AE50"/>
    <mergeCell ref="V50:W50"/>
    <mergeCell ref="X50:AA50"/>
    <mergeCell ref="V51:W51"/>
    <mergeCell ref="X51:AA51"/>
    <mergeCell ref="AC42:AE42"/>
    <mergeCell ref="D43:F43"/>
    <mergeCell ref="C47:C49"/>
    <mergeCell ref="G47:K47"/>
    <mergeCell ref="M47:M51"/>
    <mergeCell ref="P47:U47"/>
    <mergeCell ref="G48:K48"/>
    <mergeCell ref="P48:U48"/>
    <mergeCell ref="P51:U51"/>
    <mergeCell ref="V47:W47"/>
    <mergeCell ref="X47:AA47"/>
    <mergeCell ref="V48:W48"/>
    <mergeCell ref="X48:AA48"/>
    <mergeCell ref="V49:W49"/>
    <mergeCell ref="X49:AA49"/>
    <mergeCell ref="C40:G40"/>
    <mergeCell ref="N40:P40"/>
    <mergeCell ref="D41:F41"/>
    <mergeCell ref="H41:AA41"/>
    <mergeCell ref="D42:F42"/>
    <mergeCell ref="H42:AA42"/>
    <mergeCell ref="C34:E35"/>
    <mergeCell ref="F34:Y35"/>
    <mergeCell ref="C36:E36"/>
    <mergeCell ref="F36:Y37"/>
    <mergeCell ref="AC36:AE36"/>
    <mergeCell ref="C37:E37"/>
    <mergeCell ref="O30:R31"/>
    <mergeCell ref="S30:V30"/>
    <mergeCell ref="X30:Y30"/>
    <mergeCell ref="AA30:AB30"/>
    <mergeCell ref="S31:V31"/>
    <mergeCell ref="X31:Y31"/>
    <mergeCell ref="AA31:AB31"/>
    <mergeCell ref="O29:R29"/>
    <mergeCell ref="S29:V29"/>
    <mergeCell ref="X29:Y29"/>
    <mergeCell ref="AA29:AB29"/>
    <mergeCell ref="O27:R28"/>
    <mergeCell ref="S27:V27"/>
    <mergeCell ref="W27:X28"/>
    <mergeCell ref="Y27:Y28"/>
    <mergeCell ref="Z27:AC28"/>
    <mergeCell ref="AD25:AE25"/>
    <mergeCell ref="AD27:AD28"/>
    <mergeCell ref="C28:D28"/>
    <mergeCell ref="S28:T28"/>
    <mergeCell ref="U28:V28"/>
    <mergeCell ref="D23:G23"/>
    <mergeCell ref="K23:O23"/>
    <mergeCell ref="S23:Z23"/>
    <mergeCell ref="L25:O25"/>
    <mergeCell ref="P25:Q25"/>
    <mergeCell ref="V25:W25"/>
    <mergeCell ref="X25:Y25"/>
    <mergeCell ref="V24:W24"/>
    <mergeCell ref="L20:P20"/>
    <mergeCell ref="L21:P21"/>
    <mergeCell ref="L16:P16"/>
    <mergeCell ref="R16:AC16"/>
    <mergeCell ref="L17:P17"/>
    <mergeCell ref="R17:AC17"/>
    <mergeCell ref="L18:P18"/>
    <mergeCell ref="R18:AC19"/>
    <mergeCell ref="L19:P19"/>
    <mergeCell ref="R20:T20"/>
    <mergeCell ref="U20:W20"/>
    <mergeCell ref="Y20:AA20"/>
    <mergeCell ref="R21:T21"/>
    <mergeCell ref="U21:W21"/>
    <mergeCell ref="Y21:AA21"/>
    <mergeCell ref="C9:AA9"/>
    <mergeCell ref="E11:K11"/>
    <mergeCell ref="E12:K12"/>
    <mergeCell ref="I13:K13"/>
    <mergeCell ref="L13:P13"/>
    <mergeCell ref="R13:AC13"/>
    <mergeCell ref="V10:W10"/>
    <mergeCell ref="L14:P14"/>
    <mergeCell ref="S14:U14"/>
    <mergeCell ref="W14:Z14"/>
    <mergeCell ref="L15:P15"/>
    <mergeCell ref="R15:AC15"/>
    <mergeCell ref="C8:AA8"/>
    <mergeCell ref="C2:E2"/>
    <mergeCell ref="AA2:AC2"/>
    <mergeCell ref="C3:E3"/>
    <mergeCell ref="A5:AE5"/>
    <mergeCell ref="A6:AE6"/>
  </mergeCells>
  <phoneticPr fontId="55"/>
  <pageMargins left="0.59055118110236227" right="0" top="0.59055118110236227" bottom="0.19685039370078741" header="0.51181102362204722" footer="0.51181102362204722"/>
  <pageSetup paperSize="9" scale="9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3069-C474-4C02-8ACC-F68F08E2D05D}">
  <dimension ref="A1:AF52"/>
  <sheetViews>
    <sheetView zoomScaleNormal="100" zoomScaleSheetLayoutView="85" workbookViewId="0">
      <selection activeCell="AK11" sqref="AK11"/>
    </sheetView>
  </sheetViews>
  <sheetFormatPr defaultRowHeight="15.95" customHeight="1"/>
  <cols>
    <col min="1" max="1" width="2.875" style="91" customWidth="1"/>
    <col min="2" max="2" width="1.75" style="91" customWidth="1"/>
    <col min="3" max="3" width="3" style="91" customWidth="1"/>
    <col min="4" max="4" width="3.125" style="91" customWidth="1"/>
    <col min="5" max="32" width="2.875" style="91" customWidth="1"/>
    <col min="33" max="33" width="1.5" style="91" customWidth="1"/>
    <col min="34" max="34" width="2.875" style="91" customWidth="1"/>
    <col min="35" max="120" width="9" style="91" customWidth="1"/>
    <col min="121" max="256" width="8.875" style="91"/>
    <col min="257" max="257" width="2.875" style="91" customWidth="1"/>
    <col min="258" max="258" width="1.75" style="91" customWidth="1"/>
    <col min="259" max="259" width="3" style="91" customWidth="1"/>
    <col min="260" max="260" width="3.125" style="91" customWidth="1"/>
    <col min="261" max="288" width="2.875" style="91" customWidth="1"/>
    <col min="289" max="289" width="1.5" style="91" customWidth="1"/>
    <col min="290" max="290" width="2.875" style="91" customWidth="1"/>
    <col min="291" max="512" width="8.875" style="91"/>
    <col min="513" max="513" width="2.875" style="91" customWidth="1"/>
    <col min="514" max="514" width="1.75" style="91" customWidth="1"/>
    <col min="515" max="515" width="3" style="91" customWidth="1"/>
    <col min="516" max="516" width="3.125" style="91" customWidth="1"/>
    <col min="517" max="544" width="2.875" style="91" customWidth="1"/>
    <col min="545" max="545" width="1.5" style="91" customWidth="1"/>
    <col min="546" max="546" width="2.875" style="91" customWidth="1"/>
    <col min="547" max="768" width="8.875" style="91"/>
    <col min="769" max="769" width="2.875" style="91" customWidth="1"/>
    <col min="770" max="770" width="1.75" style="91" customWidth="1"/>
    <col min="771" max="771" width="3" style="91" customWidth="1"/>
    <col min="772" max="772" width="3.125" style="91" customWidth="1"/>
    <col min="773" max="800" width="2.875" style="91" customWidth="1"/>
    <col min="801" max="801" width="1.5" style="91" customWidth="1"/>
    <col min="802" max="802" width="2.875" style="91" customWidth="1"/>
    <col min="803" max="1024" width="8.875" style="91"/>
    <col min="1025" max="1025" width="2.875" style="91" customWidth="1"/>
    <col min="1026" max="1026" width="1.75" style="91" customWidth="1"/>
    <col min="1027" max="1027" width="3" style="91" customWidth="1"/>
    <col min="1028" max="1028" width="3.125" style="91" customWidth="1"/>
    <col min="1029" max="1056" width="2.875" style="91" customWidth="1"/>
    <col min="1057" max="1057" width="1.5" style="91" customWidth="1"/>
    <col min="1058" max="1058" width="2.875" style="91" customWidth="1"/>
    <col min="1059" max="1280" width="8.875" style="91"/>
    <col min="1281" max="1281" width="2.875" style="91" customWidth="1"/>
    <col min="1282" max="1282" width="1.75" style="91" customWidth="1"/>
    <col min="1283" max="1283" width="3" style="91" customWidth="1"/>
    <col min="1284" max="1284" width="3.125" style="91" customWidth="1"/>
    <col min="1285" max="1312" width="2.875" style="91" customWidth="1"/>
    <col min="1313" max="1313" width="1.5" style="91" customWidth="1"/>
    <col min="1314" max="1314" width="2.875" style="91" customWidth="1"/>
    <col min="1315" max="1536" width="8.875" style="91"/>
    <col min="1537" max="1537" width="2.875" style="91" customWidth="1"/>
    <col min="1538" max="1538" width="1.75" style="91" customWidth="1"/>
    <col min="1539" max="1539" width="3" style="91" customWidth="1"/>
    <col min="1540" max="1540" width="3.125" style="91" customWidth="1"/>
    <col min="1541" max="1568" width="2.875" style="91" customWidth="1"/>
    <col min="1569" max="1569" width="1.5" style="91" customWidth="1"/>
    <col min="1570" max="1570" width="2.875" style="91" customWidth="1"/>
    <col min="1571" max="1792" width="8.875" style="91"/>
    <col min="1793" max="1793" width="2.875" style="91" customWidth="1"/>
    <col min="1794" max="1794" width="1.75" style="91" customWidth="1"/>
    <col min="1795" max="1795" width="3" style="91" customWidth="1"/>
    <col min="1796" max="1796" width="3.125" style="91" customWidth="1"/>
    <col min="1797" max="1824" width="2.875" style="91" customWidth="1"/>
    <col min="1825" max="1825" width="1.5" style="91" customWidth="1"/>
    <col min="1826" max="1826" width="2.875" style="91" customWidth="1"/>
    <col min="1827" max="2048" width="8.875" style="91"/>
    <col min="2049" max="2049" width="2.875" style="91" customWidth="1"/>
    <col min="2050" max="2050" width="1.75" style="91" customWidth="1"/>
    <col min="2051" max="2051" width="3" style="91" customWidth="1"/>
    <col min="2052" max="2052" width="3.125" style="91" customWidth="1"/>
    <col min="2053" max="2080" width="2.875" style="91" customWidth="1"/>
    <col min="2081" max="2081" width="1.5" style="91" customWidth="1"/>
    <col min="2082" max="2082" width="2.875" style="91" customWidth="1"/>
    <col min="2083" max="2304" width="8.875" style="91"/>
    <col min="2305" max="2305" width="2.875" style="91" customWidth="1"/>
    <col min="2306" max="2306" width="1.75" style="91" customWidth="1"/>
    <col min="2307" max="2307" width="3" style="91" customWidth="1"/>
    <col min="2308" max="2308" width="3.125" style="91" customWidth="1"/>
    <col min="2309" max="2336" width="2.875" style="91" customWidth="1"/>
    <col min="2337" max="2337" width="1.5" style="91" customWidth="1"/>
    <col min="2338" max="2338" width="2.875" style="91" customWidth="1"/>
    <col min="2339" max="2560" width="8.875" style="91"/>
    <col min="2561" max="2561" width="2.875" style="91" customWidth="1"/>
    <col min="2562" max="2562" width="1.75" style="91" customWidth="1"/>
    <col min="2563" max="2563" width="3" style="91" customWidth="1"/>
    <col min="2564" max="2564" width="3.125" style="91" customWidth="1"/>
    <col min="2565" max="2592" width="2.875" style="91" customWidth="1"/>
    <col min="2593" max="2593" width="1.5" style="91" customWidth="1"/>
    <col min="2594" max="2594" width="2.875" style="91" customWidth="1"/>
    <col min="2595" max="2816" width="8.875" style="91"/>
    <col min="2817" max="2817" width="2.875" style="91" customWidth="1"/>
    <col min="2818" max="2818" width="1.75" style="91" customWidth="1"/>
    <col min="2819" max="2819" width="3" style="91" customWidth="1"/>
    <col min="2820" max="2820" width="3.125" style="91" customWidth="1"/>
    <col min="2821" max="2848" width="2.875" style="91" customWidth="1"/>
    <col min="2849" max="2849" width="1.5" style="91" customWidth="1"/>
    <col min="2850" max="2850" width="2.875" style="91" customWidth="1"/>
    <col min="2851" max="3072" width="8.875" style="91"/>
    <col min="3073" max="3073" width="2.875" style="91" customWidth="1"/>
    <col min="3074" max="3074" width="1.75" style="91" customWidth="1"/>
    <col min="3075" max="3075" width="3" style="91" customWidth="1"/>
    <col min="3076" max="3076" width="3.125" style="91" customWidth="1"/>
    <col min="3077" max="3104" width="2.875" style="91" customWidth="1"/>
    <col min="3105" max="3105" width="1.5" style="91" customWidth="1"/>
    <col min="3106" max="3106" width="2.875" style="91" customWidth="1"/>
    <col min="3107" max="3328" width="8.875" style="91"/>
    <col min="3329" max="3329" width="2.875" style="91" customWidth="1"/>
    <col min="3330" max="3330" width="1.75" style="91" customWidth="1"/>
    <col min="3331" max="3331" width="3" style="91" customWidth="1"/>
    <col min="3332" max="3332" width="3.125" style="91" customWidth="1"/>
    <col min="3333" max="3360" width="2.875" style="91" customWidth="1"/>
    <col min="3361" max="3361" width="1.5" style="91" customWidth="1"/>
    <col min="3362" max="3362" width="2.875" style="91" customWidth="1"/>
    <col min="3363" max="3584" width="8.875" style="91"/>
    <col min="3585" max="3585" width="2.875" style="91" customWidth="1"/>
    <col min="3586" max="3586" width="1.75" style="91" customWidth="1"/>
    <col min="3587" max="3587" width="3" style="91" customWidth="1"/>
    <col min="3588" max="3588" width="3.125" style="91" customWidth="1"/>
    <col min="3589" max="3616" width="2.875" style="91" customWidth="1"/>
    <col min="3617" max="3617" width="1.5" style="91" customWidth="1"/>
    <col min="3618" max="3618" width="2.875" style="91" customWidth="1"/>
    <col min="3619" max="3840" width="8.875" style="91"/>
    <col min="3841" max="3841" width="2.875" style="91" customWidth="1"/>
    <col min="3842" max="3842" width="1.75" style="91" customWidth="1"/>
    <col min="3843" max="3843" width="3" style="91" customWidth="1"/>
    <col min="3844" max="3844" width="3.125" style="91" customWidth="1"/>
    <col min="3845" max="3872" width="2.875" style="91" customWidth="1"/>
    <col min="3873" max="3873" width="1.5" style="91" customWidth="1"/>
    <col min="3874" max="3874" width="2.875" style="91" customWidth="1"/>
    <col min="3875" max="4096" width="8.875" style="91"/>
    <col min="4097" max="4097" width="2.875" style="91" customWidth="1"/>
    <col min="4098" max="4098" width="1.75" style="91" customWidth="1"/>
    <col min="4099" max="4099" width="3" style="91" customWidth="1"/>
    <col min="4100" max="4100" width="3.125" style="91" customWidth="1"/>
    <col min="4101" max="4128" width="2.875" style="91" customWidth="1"/>
    <col min="4129" max="4129" width="1.5" style="91" customWidth="1"/>
    <col min="4130" max="4130" width="2.875" style="91" customWidth="1"/>
    <col min="4131" max="4352" width="8.875" style="91"/>
    <col min="4353" max="4353" width="2.875" style="91" customWidth="1"/>
    <col min="4354" max="4354" width="1.75" style="91" customWidth="1"/>
    <col min="4355" max="4355" width="3" style="91" customWidth="1"/>
    <col min="4356" max="4356" width="3.125" style="91" customWidth="1"/>
    <col min="4357" max="4384" width="2.875" style="91" customWidth="1"/>
    <col min="4385" max="4385" width="1.5" style="91" customWidth="1"/>
    <col min="4386" max="4386" width="2.875" style="91" customWidth="1"/>
    <col min="4387" max="4608" width="8.875" style="91"/>
    <col min="4609" max="4609" width="2.875" style="91" customWidth="1"/>
    <col min="4610" max="4610" width="1.75" style="91" customWidth="1"/>
    <col min="4611" max="4611" width="3" style="91" customWidth="1"/>
    <col min="4612" max="4612" width="3.125" style="91" customWidth="1"/>
    <col min="4613" max="4640" width="2.875" style="91" customWidth="1"/>
    <col min="4641" max="4641" width="1.5" style="91" customWidth="1"/>
    <col min="4642" max="4642" width="2.875" style="91" customWidth="1"/>
    <col min="4643" max="4864" width="8.875" style="91"/>
    <col min="4865" max="4865" width="2.875" style="91" customWidth="1"/>
    <col min="4866" max="4866" width="1.75" style="91" customWidth="1"/>
    <col min="4867" max="4867" width="3" style="91" customWidth="1"/>
    <col min="4868" max="4868" width="3.125" style="91" customWidth="1"/>
    <col min="4869" max="4896" width="2.875" style="91" customWidth="1"/>
    <col min="4897" max="4897" width="1.5" style="91" customWidth="1"/>
    <col min="4898" max="4898" width="2.875" style="91" customWidth="1"/>
    <col min="4899" max="5120" width="8.875" style="91"/>
    <col min="5121" max="5121" width="2.875" style="91" customWidth="1"/>
    <col min="5122" max="5122" width="1.75" style="91" customWidth="1"/>
    <col min="5123" max="5123" width="3" style="91" customWidth="1"/>
    <col min="5124" max="5124" width="3.125" style="91" customWidth="1"/>
    <col min="5125" max="5152" width="2.875" style="91" customWidth="1"/>
    <col min="5153" max="5153" width="1.5" style="91" customWidth="1"/>
    <col min="5154" max="5154" width="2.875" style="91" customWidth="1"/>
    <col min="5155" max="5376" width="8.875" style="91"/>
    <col min="5377" max="5377" width="2.875" style="91" customWidth="1"/>
    <col min="5378" max="5378" width="1.75" style="91" customWidth="1"/>
    <col min="5379" max="5379" width="3" style="91" customWidth="1"/>
    <col min="5380" max="5380" width="3.125" style="91" customWidth="1"/>
    <col min="5381" max="5408" width="2.875" style="91" customWidth="1"/>
    <col min="5409" max="5409" width="1.5" style="91" customWidth="1"/>
    <col min="5410" max="5410" width="2.875" style="91" customWidth="1"/>
    <col min="5411" max="5632" width="8.875" style="91"/>
    <col min="5633" max="5633" width="2.875" style="91" customWidth="1"/>
    <col min="5634" max="5634" width="1.75" style="91" customWidth="1"/>
    <col min="5635" max="5635" width="3" style="91" customWidth="1"/>
    <col min="5636" max="5636" width="3.125" style="91" customWidth="1"/>
    <col min="5637" max="5664" width="2.875" style="91" customWidth="1"/>
    <col min="5665" max="5665" width="1.5" style="91" customWidth="1"/>
    <col min="5666" max="5666" width="2.875" style="91" customWidth="1"/>
    <col min="5667" max="5888" width="8.875" style="91"/>
    <col min="5889" max="5889" width="2.875" style="91" customWidth="1"/>
    <col min="5890" max="5890" width="1.75" style="91" customWidth="1"/>
    <col min="5891" max="5891" width="3" style="91" customWidth="1"/>
    <col min="5892" max="5892" width="3.125" style="91" customWidth="1"/>
    <col min="5893" max="5920" width="2.875" style="91" customWidth="1"/>
    <col min="5921" max="5921" width="1.5" style="91" customWidth="1"/>
    <col min="5922" max="5922" width="2.875" style="91" customWidth="1"/>
    <col min="5923" max="6144" width="8.875" style="91"/>
    <col min="6145" max="6145" width="2.875" style="91" customWidth="1"/>
    <col min="6146" max="6146" width="1.75" style="91" customWidth="1"/>
    <col min="6147" max="6147" width="3" style="91" customWidth="1"/>
    <col min="6148" max="6148" width="3.125" style="91" customWidth="1"/>
    <col min="6149" max="6176" width="2.875" style="91" customWidth="1"/>
    <col min="6177" max="6177" width="1.5" style="91" customWidth="1"/>
    <col min="6178" max="6178" width="2.875" style="91" customWidth="1"/>
    <col min="6179" max="6400" width="8.875" style="91"/>
    <col min="6401" max="6401" width="2.875" style="91" customWidth="1"/>
    <col min="6402" max="6402" width="1.75" style="91" customWidth="1"/>
    <col min="6403" max="6403" width="3" style="91" customWidth="1"/>
    <col min="6404" max="6404" width="3.125" style="91" customWidth="1"/>
    <col min="6405" max="6432" width="2.875" style="91" customWidth="1"/>
    <col min="6433" max="6433" width="1.5" style="91" customWidth="1"/>
    <col min="6434" max="6434" width="2.875" style="91" customWidth="1"/>
    <col min="6435" max="6656" width="8.875" style="91"/>
    <col min="6657" max="6657" width="2.875" style="91" customWidth="1"/>
    <col min="6658" max="6658" width="1.75" style="91" customWidth="1"/>
    <col min="6659" max="6659" width="3" style="91" customWidth="1"/>
    <col min="6660" max="6660" width="3.125" style="91" customWidth="1"/>
    <col min="6661" max="6688" width="2.875" style="91" customWidth="1"/>
    <col min="6689" max="6689" width="1.5" style="91" customWidth="1"/>
    <col min="6690" max="6690" width="2.875" style="91" customWidth="1"/>
    <col min="6691" max="6912" width="8.875" style="91"/>
    <col min="6913" max="6913" width="2.875" style="91" customWidth="1"/>
    <col min="6914" max="6914" width="1.75" style="91" customWidth="1"/>
    <col min="6915" max="6915" width="3" style="91" customWidth="1"/>
    <col min="6916" max="6916" width="3.125" style="91" customWidth="1"/>
    <col min="6917" max="6944" width="2.875" style="91" customWidth="1"/>
    <col min="6945" max="6945" width="1.5" style="91" customWidth="1"/>
    <col min="6946" max="6946" width="2.875" style="91" customWidth="1"/>
    <col min="6947" max="7168" width="8.875" style="91"/>
    <col min="7169" max="7169" width="2.875" style="91" customWidth="1"/>
    <col min="7170" max="7170" width="1.75" style="91" customWidth="1"/>
    <col min="7171" max="7171" width="3" style="91" customWidth="1"/>
    <col min="7172" max="7172" width="3.125" style="91" customWidth="1"/>
    <col min="7173" max="7200" width="2.875" style="91" customWidth="1"/>
    <col min="7201" max="7201" width="1.5" style="91" customWidth="1"/>
    <col min="7202" max="7202" width="2.875" style="91" customWidth="1"/>
    <col min="7203" max="7424" width="8.875" style="91"/>
    <col min="7425" max="7425" width="2.875" style="91" customWidth="1"/>
    <col min="7426" max="7426" width="1.75" style="91" customWidth="1"/>
    <col min="7427" max="7427" width="3" style="91" customWidth="1"/>
    <col min="7428" max="7428" width="3.125" style="91" customWidth="1"/>
    <col min="7429" max="7456" width="2.875" style="91" customWidth="1"/>
    <col min="7457" max="7457" width="1.5" style="91" customWidth="1"/>
    <col min="7458" max="7458" width="2.875" style="91" customWidth="1"/>
    <col min="7459" max="7680" width="8.875" style="91"/>
    <col min="7681" max="7681" width="2.875" style="91" customWidth="1"/>
    <col min="7682" max="7682" width="1.75" style="91" customWidth="1"/>
    <col min="7683" max="7683" width="3" style="91" customWidth="1"/>
    <col min="7684" max="7684" width="3.125" style="91" customWidth="1"/>
    <col min="7685" max="7712" width="2.875" style="91" customWidth="1"/>
    <col min="7713" max="7713" width="1.5" style="91" customWidth="1"/>
    <col min="7714" max="7714" width="2.875" style="91" customWidth="1"/>
    <col min="7715" max="7936" width="8.875" style="91"/>
    <col min="7937" max="7937" width="2.875" style="91" customWidth="1"/>
    <col min="7938" max="7938" width="1.75" style="91" customWidth="1"/>
    <col min="7939" max="7939" width="3" style="91" customWidth="1"/>
    <col min="7940" max="7940" width="3.125" style="91" customWidth="1"/>
    <col min="7941" max="7968" width="2.875" style="91" customWidth="1"/>
    <col min="7969" max="7969" width="1.5" style="91" customWidth="1"/>
    <col min="7970" max="7970" width="2.875" style="91" customWidth="1"/>
    <col min="7971" max="8192" width="8.875" style="91"/>
    <col min="8193" max="8193" width="2.875" style="91" customWidth="1"/>
    <col min="8194" max="8194" width="1.75" style="91" customWidth="1"/>
    <col min="8195" max="8195" width="3" style="91" customWidth="1"/>
    <col min="8196" max="8196" width="3.125" style="91" customWidth="1"/>
    <col min="8197" max="8224" width="2.875" style="91" customWidth="1"/>
    <col min="8225" max="8225" width="1.5" style="91" customWidth="1"/>
    <col min="8226" max="8226" width="2.875" style="91" customWidth="1"/>
    <col min="8227" max="8448" width="8.875" style="91"/>
    <col min="8449" max="8449" width="2.875" style="91" customWidth="1"/>
    <col min="8450" max="8450" width="1.75" style="91" customWidth="1"/>
    <col min="8451" max="8451" width="3" style="91" customWidth="1"/>
    <col min="8452" max="8452" width="3.125" style="91" customWidth="1"/>
    <col min="8453" max="8480" width="2.875" style="91" customWidth="1"/>
    <col min="8481" max="8481" width="1.5" style="91" customWidth="1"/>
    <col min="8482" max="8482" width="2.875" style="91" customWidth="1"/>
    <col min="8483" max="8704" width="8.875" style="91"/>
    <col min="8705" max="8705" width="2.875" style="91" customWidth="1"/>
    <col min="8706" max="8706" width="1.75" style="91" customWidth="1"/>
    <col min="8707" max="8707" width="3" style="91" customWidth="1"/>
    <col min="8708" max="8708" width="3.125" style="91" customWidth="1"/>
    <col min="8709" max="8736" width="2.875" style="91" customWidth="1"/>
    <col min="8737" max="8737" width="1.5" style="91" customWidth="1"/>
    <col min="8738" max="8738" width="2.875" style="91" customWidth="1"/>
    <col min="8739" max="8960" width="8.875" style="91"/>
    <col min="8961" max="8961" width="2.875" style="91" customWidth="1"/>
    <col min="8962" max="8962" width="1.75" style="91" customWidth="1"/>
    <col min="8963" max="8963" width="3" style="91" customWidth="1"/>
    <col min="8964" max="8964" width="3.125" style="91" customWidth="1"/>
    <col min="8965" max="8992" width="2.875" style="91" customWidth="1"/>
    <col min="8993" max="8993" width="1.5" style="91" customWidth="1"/>
    <col min="8994" max="8994" width="2.875" style="91" customWidth="1"/>
    <col min="8995" max="9216" width="8.875" style="91"/>
    <col min="9217" max="9217" width="2.875" style="91" customWidth="1"/>
    <col min="9218" max="9218" width="1.75" style="91" customWidth="1"/>
    <col min="9219" max="9219" width="3" style="91" customWidth="1"/>
    <col min="9220" max="9220" width="3.125" style="91" customWidth="1"/>
    <col min="9221" max="9248" width="2.875" style="91" customWidth="1"/>
    <col min="9249" max="9249" width="1.5" style="91" customWidth="1"/>
    <col min="9250" max="9250" width="2.875" style="91" customWidth="1"/>
    <col min="9251" max="9472" width="8.875" style="91"/>
    <col min="9473" max="9473" width="2.875" style="91" customWidth="1"/>
    <col min="9474" max="9474" width="1.75" style="91" customWidth="1"/>
    <col min="9475" max="9475" width="3" style="91" customWidth="1"/>
    <col min="9476" max="9476" width="3.125" style="91" customWidth="1"/>
    <col min="9477" max="9504" width="2.875" style="91" customWidth="1"/>
    <col min="9505" max="9505" width="1.5" style="91" customWidth="1"/>
    <col min="9506" max="9506" width="2.875" style="91" customWidth="1"/>
    <col min="9507" max="9728" width="8.875" style="91"/>
    <col min="9729" max="9729" width="2.875" style="91" customWidth="1"/>
    <col min="9730" max="9730" width="1.75" style="91" customWidth="1"/>
    <col min="9731" max="9731" width="3" style="91" customWidth="1"/>
    <col min="9732" max="9732" width="3.125" style="91" customWidth="1"/>
    <col min="9733" max="9760" width="2.875" style="91" customWidth="1"/>
    <col min="9761" max="9761" width="1.5" style="91" customWidth="1"/>
    <col min="9762" max="9762" width="2.875" style="91" customWidth="1"/>
    <col min="9763" max="9984" width="8.875" style="91"/>
    <col min="9985" max="9985" width="2.875" style="91" customWidth="1"/>
    <col min="9986" max="9986" width="1.75" style="91" customWidth="1"/>
    <col min="9987" max="9987" width="3" style="91" customWidth="1"/>
    <col min="9988" max="9988" width="3.125" style="91" customWidth="1"/>
    <col min="9989" max="10016" width="2.875" style="91" customWidth="1"/>
    <col min="10017" max="10017" width="1.5" style="91" customWidth="1"/>
    <col min="10018" max="10018" width="2.875" style="91" customWidth="1"/>
    <col min="10019" max="10240" width="8.875" style="91"/>
    <col min="10241" max="10241" width="2.875" style="91" customWidth="1"/>
    <col min="10242" max="10242" width="1.75" style="91" customWidth="1"/>
    <col min="10243" max="10243" width="3" style="91" customWidth="1"/>
    <col min="10244" max="10244" width="3.125" style="91" customWidth="1"/>
    <col min="10245" max="10272" width="2.875" style="91" customWidth="1"/>
    <col min="10273" max="10273" width="1.5" style="91" customWidth="1"/>
    <col min="10274" max="10274" width="2.875" style="91" customWidth="1"/>
    <col min="10275" max="10496" width="8.875" style="91"/>
    <col min="10497" max="10497" width="2.875" style="91" customWidth="1"/>
    <col min="10498" max="10498" width="1.75" style="91" customWidth="1"/>
    <col min="10499" max="10499" width="3" style="91" customWidth="1"/>
    <col min="10500" max="10500" width="3.125" style="91" customWidth="1"/>
    <col min="10501" max="10528" width="2.875" style="91" customWidth="1"/>
    <col min="10529" max="10529" width="1.5" style="91" customWidth="1"/>
    <col min="10530" max="10530" width="2.875" style="91" customWidth="1"/>
    <col min="10531" max="10752" width="8.875" style="91"/>
    <col min="10753" max="10753" width="2.875" style="91" customWidth="1"/>
    <col min="10754" max="10754" width="1.75" style="91" customWidth="1"/>
    <col min="10755" max="10755" width="3" style="91" customWidth="1"/>
    <col min="10756" max="10756" width="3.125" style="91" customWidth="1"/>
    <col min="10757" max="10784" width="2.875" style="91" customWidth="1"/>
    <col min="10785" max="10785" width="1.5" style="91" customWidth="1"/>
    <col min="10786" max="10786" width="2.875" style="91" customWidth="1"/>
    <col min="10787" max="11008" width="8.875" style="91"/>
    <col min="11009" max="11009" width="2.875" style="91" customWidth="1"/>
    <col min="11010" max="11010" width="1.75" style="91" customWidth="1"/>
    <col min="11011" max="11011" width="3" style="91" customWidth="1"/>
    <col min="11012" max="11012" width="3.125" style="91" customWidth="1"/>
    <col min="11013" max="11040" width="2.875" style="91" customWidth="1"/>
    <col min="11041" max="11041" width="1.5" style="91" customWidth="1"/>
    <col min="11042" max="11042" width="2.875" style="91" customWidth="1"/>
    <col min="11043" max="11264" width="8.875" style="91"/>
    <col min="11265" max="11265" width="2.875" style="91" customWidth="1"/>
    <col min="11266" max="11266" width="1.75" style="91" customWidth="1"/>
    <col min="11267" max="11267" width="3" style="91" customWidth="1"/>
    <col min="11268" max="11268" width="3.125" style="91" customWidth="1"/>
    <col min="11269" max="11296" width="2.875" style="91" customWidth="1"/>
    <col min="11297" max="11297" width="1.5" style="91" customWidth="1"/>
    <col min="11298" max="11298" width="2.875" style="91" customWidth="1"/>
    <col min="11299" max="11520" width="8.875" style="91"/>
    <col min="11521" max="11521" width="2.875" style="91" customWidth="1"/>
    <col min="11522" max="11522" width="1.75" style="91" customWidth="1"/>
    <col min="11523" max="11523" width="3" style="91" customWidth="1"/>
    <col min="11524" max="11524" width="3.125" style="91" customWidth="1"/>
    <col min="11525" max="11552" width="2.875" style="91" customWidth="1"/>
    <col min="11553" max="11553" width="1.5" style="91" customWidth="1"/>
    <col min="11554" max="11554" width="2.875" style="91" customWidth="1"/>
    <col min="11555" max="11776" width="8.875" style="91"/>
    <col min="11777" max="11777" width="2.875" style="91" customWidth="1"/>
    <col min="11778" max="11778" width="1.75" style="91" customWidth="1"/>
    <col min="11779" max="11779" width="3" style="91" customWidth="1"/>
    <col min="11780" max="11780" width="3.125" style="91" customWidth="1"/>
    <col min="11781" max="11808" width="2.875" style="91" customWidth="1"/>
    <col min="11809" max="11809" width="1.5" style="91" customWidth="1"/>
    <col min="11810" max="11810" width="2.875" style="91" customWidth="1"/>
    <col min="11811" max="12032" width="8.875" style="91"/>
    <col min="12033" max="12033" width="2.875" style="91" customWidth="1"/>
    <col min="12034" max="12034" width="1.75" style="91" customWidth="1"/>
    <col min="12035" max="12035" width="3" style="91" customWidth="1"/>
    <col min="12036" max="12036" width="3.125" style="91" customWidth="1"/>
    <col min="12037" max="12064" width="2.875" style="91" customWidth="1"/>
    <col min="12065" max="12065" width="1.5" style="91" customWidth="1"/>
    <col min="12066" max="12066" width="2.875" style="91" customWidth="1"/>
    <col min="12067" max="12288" width="8.875" style="91"/>
    <col min="12289" max="12289" width="2.875" style="91" customWidth="1"/>
    <col min="12290" max="12290" width="1.75" style="91" customWidth="1"/>
    <col min="12291" max="12291" width="3" style="91" customWidth="1"/>
    <col min="12292" max="12292" width="3.125" style="91" customWidth="1"/>
    <col min="12293" max="12320" width="2.875" style="91" customWidth="1"/>
    <col min="12321" max="12321" width="1.5" style="91" customWidth="1"/>
    <col min="12322" max="12322" width="2.875" style="91" customWidth="1"/>
    <col min="12323" max="12544" width="8.875" style="91"/>
    <col min="12545" max="12545" width="2.875" style="91" customWidth="1"/>
    <col min="12546" max="12546" width="1.75" style="91" customWidth="1"/>
    <col min="12547" max="12547" width="3" style="91" customWidth="1"/>
    <col min="12548" max="12548" width="3.125" style="91" customWidth="1"/>
    <col min="12549" max="12576" width="2.875" style="91" customWidth="1"/>
    <col min="12577" max="12577" width="1.5" style="91" customWidth="1"/>
    <col min="12578" max="12578" width="2.875" style="91" customWidth="1"/>
    <col min="12579" max="12800" width="8.875" style="91"/>
    <col min="12801" max="12801" width="2.875" style="91" customWidth="1"/>
    <col min="12802" max="12802" width="1.75" style="91" customWidth="1"/>
    <col min="12803" max="12803" width="3" style="91" customWidth="1"/>
    <col min="12804" max="12804" width="3.125" style="91" customWidth="1"/>
    <col min="12805" max="12832" width="2.875" style="91" customWidth="1"/>
    <col min="12833" max="12833" width="1.5" style="91" customWidth="1"/>
    <col min="12834" max="12834" width="2.875" style="91" customWidth="1"/>
    <col min="12835" max="13056" width="8.875" style="91"/>
    <col min="13057" max="13057" width="2.875" style="91" customWidth="1"/>
    <col min="13058" max="13058" width="1.75" style="91" customWidth="1"/>
    <col min="13059" max="13059" width="3" style="91" customWidth="1"/>
    <col min="13060" max="13060" width="3.125" style="91" customWidth="1"/>
    <col min="13061" max="13088" width="2.875" style="91" customWidth="1"/>
    <col min="13089" max="13089" width="1.5" style="91" customWidth="1"/>
    <col min="13090" max="13090" width="2.875" style="91" customWidth="1"/>
    <col min="13091" max="13312" width="8.875" style="91"/>
    <col min="13313" max="13313" width="2.875" style="91" customWidth="1"/>
    <col min="13314" max="13314" width="1.75" style="91" customWidth="1"/>
    <col min="13315" max="13315" width="3" style="91" customWidth="1"/>
    <col min="13316" max="13316" width="3.125" style="91" customWidth="1"/>
    <col min="13317" max="13344" width="2.875" style="91" customWidth="1"/>
    <col min="13345" max="13345" width="1.5" style="91" customWidth="1"/>
    <col min="13346" max="13346" width="2.875" style="91" customWidth="1"/>
    <col min="13347" max="13568" width="8.875" style="91"/>
    <col min="13569" max="13569" width="2.875" style="91" customWidth="1"/>
    <col min="13570" max="13570" width="1.75" style="91" customWidth="1"/>
    <col min="13571" max="13571" width="3" style="91" customWidth="1"/>
    <col min="13572" max="13572" width="3.125" style="91" customWidth="1"/>
    <col min="13573" max="13600" width="2.875" style="91" customWidth="1"/>
    <col min="13601" max="13601" width="1.5" style="91" customWidth="1"/>
    <col min="13602" max="13602" width="2.875" style="91" customWidth="1"/>
    <col min="13603" max="13824" width="8.875" style="91"/>
    <col min="13825" max="13825" width="2.875" style="91" customWidth="1"/>
    <col min="13826" max="13826" width="1.75" style="91" customWidth="1"/>
    <col min="13827" max="13827" width="3" style="91" customWidth="1"/>
    <col min="13828" max="13828" width="3.125" style="91" customWidth="1"/>
    <col min="13829" max="13856" width="2.875" style="91" customWidth="1"/>
    <col min="13857" max="13857" width="1.5" style="91" customWidth="1"/>
    <col min="13858" max="13858" width="2.875" style="91" customWidth="1"/>
    <col min="13859" max="14080" width="8.875" style="91"/>
    <col min="14081" max="14081" width="2.875" style="91" customWidth="1"/>
    <col min="14082" max="14082" width="1.75" style="91" customWidth="1"/>
    <col min="14083" max="14083" width="3" style="91" customWidth="1"/>
    <col min="14084" max="14084" width="3.125" style="91" customWidth="1"/>
    <col min="14085" max="14112" width="2.875" style="91" customWidth="1"/>
    <col min="14113" max="14113" width="1.5" style="91" customWidth="1"/>
    <col min="14114" max="14114" width="2.875" style="91" customWidth="1"/>
    <col min="14115" max="14336" width="8.875" style="91"/>
    <col min="14337" max="14337" width="2.875" style="91" customWidth="1"/>
    <col min="14338" max="14338" width="1.75" style="91" customWidth="1"/>
    <col min="14339" max="14339" width="3" style="91" customWidth="1"/>
    <col min="14340" max="14340" width="3.125" style="91" customWidth="1"/>
    <col min="14341" max="14368" width="2.875" style="91" customWidth="1"/>
    <col min="14369" max="14369" width="1.5" style="91" customWidth="1"/>
    <col min="14370" max="14370" width="2.875" style="91" customWidth="1"/>
    <col min="14371" max="14592" width="8.875" style="91"/>
    <col min="14593" max="14593" width="2.875" style="91" customWidth="1"/>
    <col min="14594" max="14594" width="1.75" style="91" customWidth="1"/>
    <col min="14595" max="14595" width="3" style="91" customWidth="1"/>
    <col min="14596" max="14596" width="3.125" style="91" customWidth="1"/>
    <col min="14597" max="14624" width="2.875" style="91" customWidth="1"/>
    <col min="14625" max="14625" width="1.5" style="91" customWidth="1"/>
    <col min="14626" max="14626" width="2.875" style="91" customWidth="1"/>
    <col min="14627" max="14848" width="8.875" style="91"/>
    <col min="14849" max="14849" width="2.875" style="91" customWidth="1"/>
    <col min="14850" max="14850" width="1.75" style="91" customWidth="1"/>
    <col min="14851" max="14851" width="3" style="91" customWidth="1"/>
    <col min="14852" max="14852" width="3.125" style="91" customWidth="1"/>
    <col min="14853" max="14880" width="2.875" style="91" customWidth="1"/>
    <col min="14881" max="14881" width="1.5" style="91" customWidth="1"/>
    <col min="14882" max="14882" width="2.875" style="91" customWidth="1"/>
    <col min="14883" max="15104" width="8.875" style="91"/>
    <col min="15105" max="15105" width="2.875" style="91" customWidth="1"/>
    <col min="15106" max="15106" width="1.75" style="91" customWidth="1"/>
    <col min="15107" max="15107" width="3" style="91" customWidth="1"/>
    <col min="15108" max="15108" width="3.125" style="91" customWidth="1"/>
    <col min="15109" max="15136" width="2.875" style="91" customWidth="1"/>
    <col min="15137" max="15137" width="1.5" style="91" customWidth="1"/>
    <col min="15138" max="15138" width="2.875" style="91" customWidth="1"/>
    <col min="15139" max="15360" width="8.875" style="91"/>
    <col min="15361" max="15361" width="2.875" style="91" customWidth="1"/>
    <col min="15362" max="15362" width="1.75" style="91" customWidth="1"/>
    <col min="15363" max="15363" width="3" style="91" customWidth="1"/>
    <col min="15364" max="15364" width="3.125" style="91" customWidth="1"/>
    <col min="15365" max="15392" width="2.875" style="91" customWidth="1"/>
    <col min="15393" max="15393" width="1.5" style="91" customWidth="1"/>
    <col min="15394" max="15394" width="2.875" style="91" customWidth="1"/>
    <col min="15395" max="15616" width="8.875" style="91"/>
    <col min="15617" max="15617" width="2.875" style="91" customWidth="1"/>
    <col min="15618" max="15618" width="1.75" style="91" customWidth="1"/>
    <col min="15619" max="15619" width="3" style="91" customWidth="1"/>
    <col min="15620" max="15620" width="3.125" style="91" customWidth="1"/>
    <col min="15621" max="15648" width="2.875" style="91" customWidth="1"/>
    <col min="15649" max="15649" width="1.5" style="91" customWidth="1"/>
    <col min="15650" max="15650" width="2.875" style="91" customWidth="1"/>
    <col min="15651" max="15872" width="8.875" style="91"/>
    <col min="15873" max="15873" width="2.875" style="91" customWidth="1"/>
    <col min="15874" max="15874" width="1.75" style="91" customWidth="1"/>
    <col min="15875" max="15875" width="3" style="91" customWidth="1"/>
    <col min="15876" max="15876" width="3.125" style="91" customWidth="1"/>
    <col min="15877" max="15904" width="2.875" style="91" customWidth="1"/>
    <col min="15905" max="15905" width="1.5" style="91" customWidth="1"/>
    <col min="15906" max="15906" width="2.875" style="91" customWidth="1"/>
    <col min="15907" max="16128" width="8.875" style="91"/>
    <col min="16129" max="16129" width="2.875" style="91" customWidth="1"/>
    <col min="16130" max="16130" width="1.75" style="91" customWidth="1"/>
    <col min="16131" max="16131" width="3" style="91" customWidth="1"/>
    <col min="16132" max="16132" width="3.125" style="91" customWidth="1"/>
    <col min="16133" max="16160" width="2.875" style="91" customWidth="1"/>
    <col min="16161" max="16161" width="1.5" style="91" customWidth="1"/>
    <col min="16162" max="16162" width="2.875" style="91" customWidth="1"/>
    <col min="16163" max="16384" width="8.875" style="91"/>
  </cols>
  <sheetData>
    <row r="1" spans="1:32" ht="11.25"/>
    <row r="2" spans="1:32" ht="15.95" customHeight="1">
      <c r="A2" s="3274" t="s">
        <v>4933</v>
      </c>
      <c r="B2" s="3275"/>
      <c r="C2" s="3275"/>
      <c r="D2" s="3275"/>
      <c r="E2" s="3275"/>
      <c r="F2" s="3275"/>
      <c r="G2" s="3275"/>
      <c r="H2" s="3275"/>
      <c r="I2" s="3275"/>
      <c r="J2" s="3275"/>
      <c r="K2" s="3275"/>
      <c r="L2" s="3275"/>
      <c r="M2" s="3275"/>
      <c r="N2" s="3275"/>
      <c r="O2" s="3275"/>
      <c r="P2" s="3275"/>
      <c r="Q2" s="3275"/>
      <c r="R2" s="3275"/>
      <c r="S2" s="3275"/>
      <c r="T2" s="3275"/>
      <c r="U2" s="3275"/>
      <c r="V2" s="3275"/>
      <c r="W2" s="3275"/>
      <c r="X2" s="3275"/>
      <c r="Y2" s="3275"/>
      <c r="Z2" s="3275"/>
    </row>
    <row r="4" spans="1:32" ht="15.95" customHeight="1">
      <c r="D4" s="92" t="s">
        <v>200</v>
      </c>
      <c r="E4" s="92"/>
      <c r="F4" s="92"/>
      <c r="G4" s="92"/>
      <c r="H4" s="92"/>
      <c r="I4" s="92"/>
      <c r="J4" s="92"/>
      <c r="K4" s="92" t="s">
        <v>4934</v>
      </c>
      <c r="L4" s="92"/>
      <c r="M4" s="92"/>
      <c r="N4" s="92"/>
      <c r="O4" s="92"/>
      <c r="P4" s="92"/>
      <c r="V4" s="93"/>
      <c r="AD4" s="88">
        <v>1</v>
      </c>
      <c r="AE4" s="89">
        <v>2</v>
      </c>
      <c r="AF4" s="90">
        <v>0</v>
      </c>
    </row>
    <row r="5" spans="1:32" ht="15.95" customHeight="1">
      <c r="C5" s="196" t="s">
        <v>5044</v>
      </c>
      <c r="D5" s="94"/>
      <c r="E5" s="94"/>
      <c r="F5" s="94"/>
      <c r="G5" s="94"/>
      <c r="H5" s="95"/>
      <c r="J5" s="96" t="str">
        <f>IF(★入力画面!$L$82="▼選択","",LEFT(VLOOKUP(★入力画面!$L$82,★入力画面!$C$630:$D$678,2,FALSE),1))</f>
        <v>2</v>
      </c>
      <c r="K5" s="97" t="str">
        <f>IF(★入力画面!$L$82="▼選択","",RIGHT(VLOOKUP(★入力画面!$L$82,★入力画面!$C$630:$D$678,2,FALSE),1))</f>
        <v>7</v>
      </c>
      <c r="L5" s="3276" t="str">
        <f>IF(★入力画面!$R$82="","",★入力画面!$R$82)</f>
        <v>( 1 )</v>
      </c>
      <c r="M5" s="3277"/>
      <c r="N5" s="96" t="str">
        <f>LEFT((RIGHT("     "&amp;★入力画面!$V$82,6)),1)</f>
        <v xml:space="preserve"> </v>
      </c>
      <c r="O5" s="98" t="str">
        <f>LEFT((RIGHT("     "&amp;★入力画面!$V$82,5)),1)</f>
        <v xml:space="preserve"> </v>
      </c>
      <c r="P5" s="89" t="str">
        <f>LEFT((RIGHT("     "&amp;★入力画面!$V$82,4)),1)</f>
        <v xml:space="preserve"> </v>
      </c>
      <c r="Q5" s="98" t="str">
        <f>LEFT((RIGHT("     "&amp;★入力画面!$V$82,3)),1)</f>
        <v xml:space="preserve"> </v>
      </c>
      <c r="R5" s="98" t="str">
        <f>LEFT((RIGHT("     "&amp;★入力画面!$V$82,2)),1)</f>
        <v xml:space="preserve"> </v>
      </c>
      <c r="S5" s="97" t="str">
        <f>LEFT((RIGHT("     "&amp;★入力画面!$V$82,1)),1)</f>
        <v xml:space="preserve"> </v>
      </c>
      <c r="T5" s="93"/>
      <c r="U5" s="93"/>
      <c r="V5" s="93"/>
      <c r="W5" s="93"/>
      <c r="X5" s="93"/>
      <c r="Y5" s="99"/>
      <c r="Z5" s="93"/>
      <c r="AA5" s="93"/>
      <c r="AB5" s="93"/>
      <c r="AC5" s="93"/>
      <c r="AD5" s="93"/>
      <c r="AE5" s="93"/>
      <c r="AF5" s="93"/>
    </row>
    <row r="6" spans="1:32" ht="15.95" customHeight="1">
      <c r="P6" s="100"/>
      <c r="T6" s="93"/>
      <c r="U6" s="93"/>
      <c r="V6" s="93"/>
      <c r="W6" s="93"/>
      <c r="X6" s="93"/>
      <c r="Y6" s="93"/>
      <c r="Z6" s="93"/>
      <c r="AA6" s="93"/>
      <c r="AB6" s="93"/>
      <c r="AC6" s="93"/>
      <c r="AD6" s="93"/>
      <c r="AE6" s="93"/>
      <c r="AF6" s="93"/>
    </row>
    <row r="7" spans="1:32" ht="15.95" customHeight="1">
      <c r="A7" s="92" t="s">
        <v>4935</v>
      </c>
      <c r="C7" s="92" t="s">
        <v>4936</v>
      </c>
      <c r="D7" s="92"/>
      <c r="E7" s="92"/>
      <c r="F7" s="92"/>
      <c r="G7" s="92"/>
      <c r="H7" s="92"/>
      <c r="I7" s="92"/>
      <c r="J7" s="92"/>
      <c r="K7" s="92"/>
      <c r="L7" s="92"/>
      <c r="M7" s="92"/>
      <c r="N7" s="92"/>
      <c r="O7" s="92"/>
      <c r="P7" s="100"/>
      <c r="Q7" s="92"/>
      <c r="R7" s="92"/>
      <c r="S7" s="92"/>
      <c r="T7" s="93"/>
      <c r="U7" s="93"/>
      <c r="V7" s="93"/>
      <c r="W7" s="93"/>
      <c r="X7" s="93"/>
      <c r="Y7" s="93"/>
      <c r="Z7" s="93"/>
      <c r="AA7" s="93"/>
      <c r="AB7" s="93"/>
      <c r="AC7" s="93"/>
      <c r="AD7" s="93"/>
      <c r="AE7" s="93"/>
      <c r="AF7" s="93"/>
    </row>
    <row r="8" spans="1:32" ht="15.95" customHeight="1">
      <c r="A8" s="101">
        <v>21</v>
      </c>
      <c r="B8" s="92"/>
      <c r="C8" s="102"/>
      <c r="D8" s="3269" t="s">
        <v>4937</v>
      </c>
      <c r="E8" s="3269"/>
      <c r="F8" s="3269"/>
      <c r="G8" s="3269"/>
      <c r="H8" s="3269"/>
      <c r="I8" s="3269"/>
      <c r="J8" s="103"/>
      <c r="K8" s="104" t="e">
        <f>LEFT(VLOOKUP(★入力画面!L277,★入力画面!AG642:AH653,2,FALSE),1)</f>
        <v>#N/A</v>
      </c>
      <c r="L8" s="105" t="e">
        <f>RIGHT(VLOOKUP(★入力画面!L277,★入力画面!AG642:AH653,2,FALSE),1)</f>
        <v>#N/A</v>
      </c>
      <c r="M8" s="92"/>
      <c r="N8" s="92"/>
      <c r="O8" s="92"/>
      <c r="P8" s="3271" t="s">
        <v>95</v>
      </c>
      <c r="Q8" s="3272"/>
      <c r="R8" s="3272"/>
      <c r="S8" s="3273"/>
      <c r="T8" s="104" t="e">
        <f>LEFT(VLOOKUP(★入力画面!L278,★入力画面!AT$631:AU$694,2,FALSE),1)</f>
        <v>#N/A</v>
      </c>
      <c r="U8" s="105" t="e">
        <f>RIGHT(VLOOKUP(★入力画面!L278,★入力画面!AT$631:AU$694,2,FALSE),1)</f>
        <v>#N/A</v>
      </c>
      <c r="V8" s="93"/>
      <c r="W8" s="104" t="str">
        <f>IF(★入力画面!M279="","",LEFT(RIGHT("000000"&amp;★入力画面!M279,6),1))</f>
        <v/>
      </c>
      <c r="X8" s="106" t="str">
        <f>IF(★入力画面!M279="","",LEFT(RIGHT("000000"&amp;★入力画面!M279,5),1))</f>
        <v/>
      </c>
      <c r="Y8" s="106" t="str">
        <f>IF(★入力画面!M279="","",LEFT(RIGHT("000000"&amp;★入力画面!M279,4),1))</f>
        <v/>
      </c>
      <c r="Z8" s="106" t="str">
        <f>IF(★入力画面!M279="","",LEFT(RIGHT("000000"&amp;★入力画面!M279,3),1))</f>
        <v/>
      </c>
      <c r="AA8" s="106" t="str">
        <f>IF(★入力画面!M279="","",LEFT(RIGHT("000000"&amp;★入力画面!M279,2),1))</f>
        <v/>
      </c>
      <c r="AB8" s="105" t="str">
        <f>IF(★入力画面!M279="","",LEFT(RIGHT("000000"&amp;★入力画面!M279,1),1))</f>
        <v/>
      </c>
      <c r="AC8" s="93"/>
      <c r="AD8" s="107"/>
      <c r="AE8" s="93"/>
      <c r="AF8" s="93"/>
    </row>
    <row r="9" spans="1:32" ht="15.95" customHeight="1">
      <c r="A9" s="92"/>
      <c r="B9" s="92"/>
      <c r="C9" s="102"/>
      <c r="D9" s="3269" t="s">
        <v>59</v>
      </c>
      <c r="E9" s="3269"/>
      <c r="F9" s="3269"/>
      <c r="G9" s="3269"/>
      <c r="H9" s="3269"/>
      <c r="I9" s="3269"/>
      <c r="J9" s="103"/>
      <c r="K9" s="104" t="str">
        <f>MID(★入力画面!$L273&amp;"",1,1)</f>
        <v/>
      </c>
      <c r="L9" s="106" t="str">
        <f>MID(★入力画面!$L273&amp;"",2,1)</f>
        <v/>
      </c>
      <c r="M9" s="106" t="str">
        <f>MID(★入力画面!$L273&amp;"",3,1)</f>
        <v/>
      </c>
      <c r="N9" s="106" t="str">
        <f>MID(★入力画面!$L273&amp;"",4,1)</f>
        <v/>
      </c>
      <c r="O9" s="106" t="str">
        <f>MID(★入力画面!$L273&amp;"",5,1)</f>
        <v/>
      </c>
      <c r="P9" s="106" t="str">
        <f>MID(★入力画面!$L273&amp;"",6,1)</f>
        <v/>
      </c>
      <c r="Q9" s="106" t="str">
        <f>MID(★入力画面!$L273&amp;"",7,1)</f>
        <v/>
      </c>
      <c r="R9" s="106" t="str">
        <f>MID(★入力画面!$L273&amp;"",8,1)</f>
        <v/>
      </c>
      <c r="S9" s="106" t="str">
        <f>MID(★入力画面!$L273&amp;"",9,1)</f>
        <v/>
      </c>
      <c r="T9" s="106" t="str">
        <f>MID(★入力画面!$L273&amp;"",10,1)</f>
        <v/>
      </c>
      <c r="U9" s="106" t="str">
        <f>MID(★入力画面!$L273&amp;"",11,1)</f>
        <v/>
      </c>
      <c r="V9" s="106" t="str">
        <f>MID(★入力画面!$L273&amp;"",12,1)</f>
        <v/>
      </c>
      <c r="W9" s="106" t="str">
        <f>MID(★入力画面!$L273&amp;"",13,1)</f>
        <v/>
      </c>
      <c r="X9" s="106" t="str">
        <f>MID(★入力画面!$L273&amp;"",14,1)</f>
        <v/>
      </c>
      <c r="Y9" s="106" t="str">
        <f>MID(★入力画面!$L273&amp;"",15,1)</f>
        <v/>
      </c>
      <c r="Z9" s="106" t="str">
        <f>MID(★入力画面!$L273&amp;"",16,1)</f>
        <v/>
      </c>
      <c r="AA9" s="106" t="str">
        <f>MID(★入力画面!$L273&amp;"",17,1)</f>
        <v/>
      </c>
      <c r="AB9" s="106" t="str">
        <f>MID(★入力画面!$L273&amp;"",18,1)</f>
        <v/>
      </c>
      <c r="AC9" s="106" t="str">
        <f>MID(★入力画面!$L273&amp;"",19,1)</f>
        <v/>
      </c>
      <c r="AD9" s="105" t="str">
        <f>MID(★入力画面!$L273&amp;"",20,1)</f>
        <v/>
      </c>
      <c r="AE9" s="93"/>
      <c r="AF9" s="93"/>
    </row>
    <row r="10" spans="1:32" ht="15.95" customHeight="1">
      <c r="A10" s="92"/>
      <c r="B10" s="92"/>
      <c r="C10" s="108"/>
      <c r="D10" s="3269" t="s">
        <v>3</v>
      </c>
      <c r="E10" s="3269"/>
      <c r="F10" s="3269"/>
      <c r="G10" s="3269"/>
      <c r="H10" s="3269"/>
      <c r="I10" s="3269"/>
      <c r="J10" s="109"/>
      <c r="K10" s="104" t="str">
        <f>MID(★入力画面!$L275&amp;"",1,1)</f>
        <v/>
      </c>
      <c r="L10" s="106" t="str">
        <f>MID(★入力画面!$L275&amp;"",2,1)</f>
        <v/>
      </c>
      <c r="M10" s="106" t="str">
        <f>MID(★入力画面!$L275&amp;"",3,1)</f>
        <v/>
      </c>
      <c r="N10" s="106" t="str">
        <f>MID(★入力画面!$L275&amp;"",4,1)</f>
        <v/>
      </c>
      <c r="O10" s="106" t="str">
        <f>MID(★入力画面!$L275&amp;"",5,1)</f>
        <v/>
      </c>
      <c r="P10" s="106" t="str">
        <f>MID(★入力画面!$L275&amp;"",6,1)</f>
        <v/>
      </c>
      <c r="Q10" s="106" t="str">
        <f>MID(★入力画面!$L275&amp;"",7,1)</f>
        <v/>
      </c>
      <c r="R10" s="106" t="str">
        <f>MID(★入力画面!$L275&amp;"",8,1)</f>
        <v/>
      </c>
      <c r="S10" s="106" t="str">
        <f>MID(★入力画面!$L275&amp;"",9,1)</f>
        <v/>
      </c>
      <c r="T10" s="106" t="str">
        <f>MID(★入力画面!$L275&amp;"",10,1)</f>
        <v/>
      </c>
      <c r="U10" s="106" t="str">
        <f>MID(★入力画面!$L275&amp;"",11,1)</f>
        <v/>
      </c>
      <c r="V10" s="106" t="str">
        <f>MID(★入力画面!$L275&amp;"",12,1)</f>
        <v/>
      </c>
      <c r="W10" s="106" t="str">
        <f>MID(★入力画面!$L275&amp;"",13,1)</f>
        <v/>
      </c>
      <c r="X10" s="106" t="str">
        <f>MID(★入力画面!$L275&amp;"",14,1)</f>
        <v/>
      </c>
      <c r="Y10" s="106" t="str">
        <f>MID(★入力画面!$L275&amp;"",15,1)</f>
        <v/>
      </c>
      <c r="Z10" s="106" t="str">
        <f>MID(★入力画面!$L275&amp;"",16,1)</f>
        <v/>
      </c>
      <c r="AA10" s="106" t="str">
        <f>MID(★入力画面!$L275&amp;"",17,1)</f>
        <v/>
      </c>
      <c r="AB10" s="106" t="str">
        <f>MID(★入力画面!$L275&amp;"",18,1)</f>
        <v/>
      </c>
      <c r="AC10" s="106" t="str">
        <f>MID(★入力画面!$L275&amp;"",19,1)</f>
        <v/>
      </c>
      <c r="AD10" s="105" t="str">
        <f>MID(★入力画面!$L275&amp;"",20,1)</f>
        <v/>
      </c>
      <c r="AE10" s="92" t="s">
        <v>228</v>
      </c>
      <c r="AF10" s="92"/>
    </row>
    <row r="11" spans="1:32" ht="15.95" customHeight="1">
      <c r="A11" s="92"/>
      <c r="B11" s="92"/>
      <c r="C11" s="102"/>
      <c r="D11" s="3269" t="s">
        <v>8</v>
      </c>
      <c r="E11" s="3269"/>
      <c r="F11" s="3269"/>
      <c r="G11" s="3269"/>
      <c r="H11" s="3269"/>
      <c r="I11" s="3269"/>
      <c r="J11" s="103"/>
      <c r="K11" s="110" t="str">
        <f>IF(★入力画面!L281&amp;""="明治","M",IF(★入力画面!L281&amp;""="大正","T",IF(★入力画面!L281&amp;""="昭和","S",IF(★入力画面!L281&amp;""="平成","H",""))))</f>
        <v/>
      </c>
      <c r="L11" s="92"/>
      <c r="M11" s="104" t="str">
        <f>LEFT((RIGHT(★入力画面!O281&amp;"",2)),1)</f>
        <v/>
      </c>
      <c r="N11" s="105" t="str">
        <f>LEFT((RIGHT(★入力画面!O281&amp;"",1)),1)</f>
        <v/>
      </c>
      <c r="O11" s="92" t="s">
        <v>61</v>
      </c>
      <c r="P11" s="104" t="str">
        <f>LEFT((RIGHT(★入力画面!R281&amp;"",2)),1)</f>
        <v/>
      </c>
      <c r="Q11" s="105" t="str">
        <f>LEFT((RIGHT(★入力画面!R281&amp;"",1)),1)</f>
        <v/>
      </c>
      <c r="R11" s="92" t="s">
        <v>63</v>
      </c>
      <c r="S11" s="104" t="str">
        <f>LEFT((RIGHT(★入力画面!U281&amp;"",2)),1)</f>
        <v/>
      </c>
      <c r="T11" s="105" t="str">
        <f>LEFT((RIGHT(★入力画面!U281&amp;"",1)),1)</f>
        <v/>
      </c>
      <c r="U11" s="92" t="s">
        <v>62</v>
      </c>
      <c r="V11" s="92"/>
      <c r="W11" s="92"/>
      <c r="X11" s="92"/>
      <c r="Y11" s="92"/>
      <c r="Z11" s="92"/>
      <c r="AA11" s="92"/>
      <c r="AB11" s="92"/>
      <c r="AC11" s="92"/>
      <c r="AD11" s="92"/>
      <c r="AE11" s="92"/>
      <c r="AF11" s="147" t="s">
        <v>5044</v>
      </c>
    </row>
    <row r="12" spans="1:32" ht="15.95" customHeight="1">
      <c r="A12" s="92"/>
      <c r="B12" s="92"/>
      <c r="C12" s="92"/>
      <c r="D12" s="3270"/>
      <c r="E12" s="3270"/>
      <c r="F12" s="3270"/>
      <c r="G12" s="3270"/>
      <c r="H12" s="3270"/>
      <c r="I12" s="3270"/>
      <c r="J12" s="92"/>
      <c r="K12" s="92"/>
      <c r="L12" s="92"/>
      <c r="M12" s="92"/>
      <c r="N12" s="92"/>
      <c r="O12" s="92"/>
      <c r="P12" s="92"/>
      <c r="Q12" s="92"/>
      <c r="R12" s="92"/>
      <c r="S12" s="92"/>
      <c r="T12" s="92"/>
      <c r="U12" s="92"/>
      <c r="V12" s="92"/>
      <c r="W12" s="92"/>
      <c r="X12" s="92"/>
      <c r="Y12" s="92"/>
      <c r="Z12" s="92"/>
      <c r="AA12" s="92"/>
      <c r="AB12" s="92"/>
      <c r="AC12" s="92"/>
      <c r="AD12" s="92"/>
      <c r="AE12" s="92"/>
    </row>
    <row r="13" spans="1:32" ht="15.95" customHeight="1">
      <c r="A13" s="92"/>
      <c r="B13" s="92"/>
      <c r="C13" s="92"/>
      <c r="D13" s="3270"/>
      <c r="E13" s="3270"/>
      <c r="F13" s="3270"/>
      <c r="G13" s="3270"/>
      <c r="H13" s="3270"/>
      <c r="I13" s="3270"/>
      <c r="J13" s="92"/>
      <c r="K13" s="92"/>
      <c r="L13" s="92"/>
      <c r="M13" s="92"/>
      <c r="N13" s="92"/>
      <c r="O13" s="92"/>
      <c r="P13" s="92"/>
      <c r="Q13" s="92"/>
      <c r="R13" s="92"/>
      <c r="S13" s="92"/>
      <c r="T13" s="92"/>
      <c r="U13" s="92"/>
      <c r="V13" s="92"/>
      <c r="W13" s="92"/>
      <c r="X13" s="92"/>
      <c r="Y13" s="92"/>
      <c r="Z13" s="92"/>
      <c r="AA13" s="92"/>
      <c r="AB13" s="92"/>
      <c r="AC13" s="92"/>
      <c r="AD13" s="92"/>
    </row>
    <row r="14" spans="1:32" ht="15.95" customHeight="1">
      <c r="A14" s="92"/>
      <c r="B14" s="92"/>
      <c r="C14" s="92"/>
      <c r="D14" s="3270"/>
      <c r="E14" s="3270"/>
      <c r="F14" s="3270"/>
      <c r="G14" s="3270"/>
      <c r="H14" s="3270"/>
      <c r="I14" s="3270"/>
      <c r="J14" s="92"/>
      <c r="K14" s="92"/>
      <c r="L14" s="92"/>
      <c r="M14" s="92"/>
      <c r="N14" s="92"/>
      <c r="O14" s="92"/>
      <c r="P14" s="92"/>
      <c r="Q14" s="92"/>
      <c r="R14" s="92"/>
      <c r="S14" s="92"/>
      <c r="T14" s="92"/>
      <c r="U14" s="92"/>
      <c r="V14" s="92"/>
      <c r="W14" s="92"/>
      <c r="X14" s="92"/>
      <c r="Y14" s="92"/>
      <c r="Z14" s="92"/>
      <c r="AA14" s="92"/>
      <c r="AB14" s="92"/>
      <c r="AC14" s="92"/>
      <c r="AD14" s="92"/>
    </row>
    <row r="15" spans="1:32" ht="15.95"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row>
    <row r="16" spans="1:32" ht="15.95" customHeight="1">
      <c r="A16" s="92"/>
      <c r="B16" s="92"/>
      <c r="C16" s="92"/>
      <c r="D16" s="92"/>
      <c r="E16" s="92"/>
      <c r="F16" s="92"/>
      <c r="G16" s="92"/>
      <c r="H16" s="92"/>
      <c r="I16" s="92"/>
      <c r="J16" s="92"/>
      <c r="K16" s="92"/>
      <c r="L16" s="92"/>
      <c r="M16" s="92"/>
      <c r="N16" s="92"/>
      <c r="O16" s="92"/>
      <c r="P16" s="100"/>
      <c r="Q16" s="92"/>
      <c r="R16" s="92"/>
      <c r="S16" s="92"/>
      <c r="T16" s="93"/>
      <c r="U16" s="93"/>
      <c r="V16" s="93"/>
      <c r="W16" s="93"/>
      <c r="X16" s="93"/>
      <c r="Y16" s="93"/>
      <c r="Z16" s="93"/>
      <c r="AA16" s="93"/>
      <c r="AB16" s="93"/>
      <c r="AC16" s="93"/>
      <c r="AD16" s="93"/>
      <c r="AE16" s="93"/>
      <c r="AF16" s="93"/>
    </row>
    <row r="17" spans="1:32" ht="15.95" customHeight="1">
      <c r="A17" s="101">
        <v>21</v>
      </c>
      <c r="B17" s="92"/>
      <c r="C17" s="102"/>
      <c r="D17" s="3269" t="s">
        <v>4937</v>
      </c>
      <c r="E17" s="3269"/>
      <c r="F17" s="3269"/>
      <c r="G17" s="3269"/>
      <c r="H17" s="3269"/>
      <c r="I17" s="3269"/>
      <c r="J17" s="103"/>
      <c r="K17" s="104" t="e">
        <f>LEFT(VLOOKUP(★入力画面!L286,★入力画面!AG642:AH653,2,FALSE),1)</f>
        <v>#N/A</v>
      </c>
      <c r="L17" s="105" t="e">
        <f>RIGHT(VLOOKUP(★入力画面!L286,★入力画面!AG642:AH653,2,FALSE),1)</f>
        <v>#N/A</v>
      </c>
      <c r="M17" s="92"/>
      <c r="N17" s="92"/>
      <c r="O17" s="92"/>
      <c r="P17" s="3271" t="s">
        <v>95</v>
      </c>
      <c r="Q17" s="3272"/>
      <c r="R17" s="3272"/>
      <c r="S17" s="3273"/>
      <c r="T17" s="104" t="e">
        <f>LEFT(VLOOKUP(★入力画面!L287,★入力画面!AT$631:AU$694,2,FALSE),1)</f>
        <v>#N/A</v>
      </c>
      <c r="U17" s="105" t="e">
        <f>RIGHT(VLOOKUP(★入力画面!L287,★入力画面!AT$631:AU$694,2,FALSE),1)</f>
        <v>#N/A</v>
      </c>
      <c r="V17" s="93"/>
      <c r="W17" s="104" t="str">
        <f>IF(★入力画面!M288="","",LEFT(RIGHT("000000"&amp;★入力画面!M288,6),1))</f>
        <v/>
      </c>
      <c r="X17" s="106" t="str">
        <f>IF(★入力画面!M288="","",LEFT(RIGHT("000000"&amp;★入力画面!M288,5),1))</f>
        <v/>
      </c>
      <c r="Y17" s="106" t="str">
        <f>IF(★入力画面!M288="","",LEFT(RIGHT("000000"&amp;★入力画面!M288,4),1))</f>
        <v/>
      </c>
      <c r="Z17" s="106" t="str">
        <f>IF(★入力画面!M288="","",LEFT(RIGHT("000000"&amp;★入力画面!M288,3),1))</f>
        <v/>
      </c>
      <c r="AA17" s="106" t="str">
        <f>IF(★入力画面!M288="","",LEFT(RIGHT("000000"&amp;★入力画面!M288,2),1))</f>
        <v/>
      </c>
      <c r="AB17" s="105" t="str">
        <f>IF(★入力画面!M288="","",LEFT(RIGHT("000000"&amp;★入力画面!M288,1),1))</f>
        <v/>
      </c>
      <c r="AC17" s="93"/>
      <c r="AD17" s="111"/>
      <c r="AE17" s="93"/>
      <c r="AF17" s="93"/>
    </row>
    <row r="18" spans="1:32" ht="15.95" customHeight="1">
      <c r="A18" s="92"/>
      <c r="B18" s="92"/>
      <c r="C18" s="102"/>
      <c r="D18" s="3269" t="s">
        <v>59</v>
      </c>
      <c r="E18" s="3269"/>
      <c r="F18" s="3269"/>
      <c r="G18" s="3269"/>
      <c r="H18" s="3269"/>
      <c r="I18" s="3269"/>
      <c r="J18" s="103"/>
      <c r="K18" s="104" t="str">
        <f>MID(★入力画面!$L282&amp;"",1,1)</f>
        <v/>
      </c>
      <c r="L18" s="106" t="str">
        <f>MID(★入力画面!$L282&amp;"",2,1)</f>
        <v/>
      </c>
      <c r="M18" s="106" t="str">
        <f>MID(★入力画面!$L282&amp;"",3,1)</f>
        <v/>
      </c>
      <c r="N18" s="106" t="str">
        <f>MID(★入力画面!$L282&amp;"",4,1)</f>
        <v/>
      </c>
      <c r="O18" s="106" t="str">
        <f>MID(★入力画面!$L282&amp;"",5,1)</f>
        <v/>
      </c>
      <c r="P18" s="106" t="str">
        <f>MID(★入力画面!$L282&amp;"",6,1)</f>
        <v/>
      </c>
      <c r="Q18" s="106" t="str">
        <f>MID(★入力画面!$L282&amp;"",7,1)</f>
        <v/>
      </c>
      <c r="R18" s="106" t="str">
        <f>MID(★入力画面!$L282&amp;"",8,1)</f>
        <v/>
      </c>
      <c r="S18" s="106" t="str">
        <f>MID(★入力画面!$L282&amp;"",9,1)</f>
        <v/>
      </c>
      <c r="T18" s="106" t="str">
        <f>MID(★入力画面!$L282&amp;"",10,1)</f>
        <v/>
      </c>
      <c r="U18" s="106" t="str">
        <f>MID(★入力画面!$L282&amp;"",11,1)</f>
        <v/>
      </c>
      <c r="V18" s="106" t="str">
        <f>MID(★入力画面!$L282&amp;"",12,1)</f>
        <v/>
      </c>
      <c r="W18" s="106" t="str">
        <f>MID(★入力画面!$L282&amp;"",13,1)</f>
        <v/>
      </c>
      <c r="X18" s="106" t="str">
        <f>MID(★入力画面!$L282&amp;"",14,1)</f>
        <v/>
      </c>
      <c r="Y18" s="106" t="str">
        <f>MID(★入力画面!$L282&amp;"",15,1)</f>
        <v/>
      </c>
      <c r="Z18" s="106" t="str">
        <f>MID(★入力画面!$L282&amp;"",16,1)</f>
        <v/>
      </c>
      <c r="AA18" s="106" t="str">
        <f>MID(★入力画面!$L282&amp;"",17,1)</f>
        <v/>
      </c>
      <c r="AB18" s="106" t="str">
        <f>MID(★入力画面!$L282&amp;"",18,1)</f>
        <v/>
      </c>
      <c r="AC18" s="106" t="str">
        <f>MID(★入力画面!$L282&amp;"",19,1)</f>
        <v/>
      </c>
      <c r="AD18" s="105" t="str">
        <f>MID(★入力画面!$L282&amp;"",20,1)</f>
        <v/>
      </c>
      <c r="AE18" s="93"/>
      <c r="AF18" s="93"/>
    </row>
    <row r="19" spans="1:32" ht="15.95" customHeight="1">
      <c r="A19" s="92"/>
      <c r="B19" s="92"/>
      <c r="C19" s="108"/>
      <c r="D19" s="3269" t="s">
        <v>3</v>
      </c>
      <c r="E19" s="3269"/>
      <c r="F19" s="3269"/>
      <c r="G19" s="3269"/>
      <c r="H19" s="3269"/>
      <c r="I19" s="3269"/>
      <c r="J19" s="109"/>
      <c r="K19" s="104" t="str">
        <f>MID(★入力画面!$L284&amp;"",1,1)</f>
        <v/>
      </c>
      <c r="L19" s="106" t="str">
        <f>MID(★入力画面!$L284&amp;"",2,1)</f>
        <v/>
      </c>
      <c r="M19" s="106" t="str">
        <f>MID(★入力画面!$L284&amp;"",3,1)</f>
        <v/>
      </c>
      <c r="N19" s="106" t="str">
        <f>MID(★入力画面!$L284&amp;"",4,1)</f>
        <v/>
      </c>
      <c r="O19" s="106" t="str">
        <f>MID(★入力画面!$L284&amp;"",5,1)</f>
        <v/>
      </c>
      <c r="P19" s="106" t="str">
        <f>MID(★入力画面!$L284&amp;"",6,1)</f>
        <v/>
      </c>
      <c r="Q19" s="106" t="str">
        <f>MID(★入力画面!$L284&amp;"",7,1)</f>
        <v/>
      </c>
      <c r="R19" s="106" t="str">
        <f>MID(★入力画面!$L284&amp;"",8,1)</f>
        <v/>
      </c>
      <c r="S19" s="106" t="str">
        <f>MID(★入力画面!$L284&amp;"",9,1)</f>
        <v/>
      </c>
      <c r="T19" s="106" t="str">
        <f>MID(★入力画面!$L284&amp;"",10,1)</f>
        <v/>
      </c>
      <c r="U19" s="106" t="str">
        <f>MID(★入力画面!$L284&amp;"",11,1)</f>
        <v/>
      </c>
      <c r="V19" s="106" t="str">
        <f>MID(★入力画面!$L284&amp;"",12,1)</f>
        <v/>
      </c>
      <c r="W19" s="106" t="str">
        <f>MID(★入力画面!$L284&amp;"",13,1)</f>
        <v/>
      </c>
      <c r="X19" s="106" t="str">
        <f>MID(★入力画面!$L284&amp;"",14,1)</f>
        <v/>
      </c>
      <c r="Y19" s="106" t="str">
        <f>MID(★入力画面!$L284&amp;"",15,1)</f>
        <v/>
      </c>
      <c r="Z19" s="106" t="str">
        <f>MID(★入力画面!$L284&amp;"",16,1)</f>
        <v/>
      </c>
      <c r="AA19" s="106" t="str">
        <f>MID(★入力画面!$L284&amp;"",17,1)</f>
        <v/>
      </c>
      <c r="AB19" s="106" t="str">
        <f>MID(★入力画面!$L284&amp;"",18,1)</f>
        <v/>
      </c>
      <c r="AC19" s="106" t="str">
        <f>MID(★入力画面!$L284&amp;"",19,1)</f>
        <v/>
      </c>
      <c r="AD19" s="105" t="str">
        <f>MID(★入力画面!$L284&amp;"",20,1)</f>
        <v/>
      </c>
      <c r="AE19" s="92" t="s">
        <v>228</v>
      </c>
      <c r="AF19" s="92"/>
    </row>
    <row r="20" spans="1:32" ht="15.95" customHeight="1">
      <c r="A20" s="92"/>
      <c r="B20" s="92"/>
      <c r="C20" s="102"/>
      <c r="D20" s="3269" t="s">
        <v>8</v>
      </c>
      <c r="E20" s="3269"/>
      <c r="F20" s="3269"/>
      <c r="G20" s="3269"/>
      <c r="H20" s="3269"/>
      <c r="I20" s="3269"/>
      <c r="J20" s="103"/>
      <c r="K20" s="110" t="str">
        <f>IF(★入力画面!L290&amp;""="明治","M",IF(★入力画面!L290&amp;""="大正","T",IF(★入力画面!L290&amp;""="昭和","S",IF(★入力画面!L290&amp;""="平成","H",""))))</f>
        <v/>
      </c>
      <c r="L20" s="92"/>
      <c r="M20" s="104" t="str">
        <f>LEFT((RIGHT(★入力画面!O290&amp;"",2)),1)</f>
        <v/>
      </c>
      <c r="N20" s="105" t="str">
        <f>LEFT((RIGHT(★入力画面!O290&amp;"",1)),1)</f>
        <v/>
      </c>
      <c r="O20" s="92" t="s">
        <v>61</v>
      </c>
      <c r="P20" s="104" t="str">
        <f>LEFT((RIGHT(★入力画面!R290&amp;"",2)),1)</f>
        <v/>
      </c>
      <c r="Q20" s="105" t="str">
        <f>LEFT((RIGHT(★入力画面!R290&amp;"",1)),1)</f>
        <v/>
      </c>
      <c r="R20" s="92" t="s">
        <v>63</v>
      </c>
      <c r="S20" s="104" t="str">
        <f>LEFT((RIGHT(★入力画面!U290&amp;"",2)),1)</f>
        <v/>
      </c>
      <c r="T20" s="105" t="str">
        <f>LEFT((RIGHT(★入力画面!U290&amp;"",1)),1)</f>
        <v/>
      </c>
      <c r="U20" s="92" t="s">
        <v>62</v>
      </c>
      <c r="V20" s="92"/>
      <c r="W20" s="92"/>
      <c r="X20" s="92"/>
      <c r="Y20" s="92"/>
      <c r="Z20" s="92"/>
      <c r="AA20" s="92"/>
      <c r="AB20" s="92"/>
      <c r="AC20" s="92"/>
      <c r="AD20" s="92"/>
      <c r="AE20" s="92"/>
      <c r="AF20" s="147" t="s">
        <v>5044</v>
      </c>
    </row>
    <row r="21" spans="1:32" ht="15.95" customHeight="1">
      <c r="A21" s="92"/>
      <c r="B21" s="92"/>
      <c r="C21" s="92"/>
      <c r="D21" s="3270"/>
      <c r="E21" s="3270"/>
      <c r="F21" s="3270"/>
      <c r="G21" s="3270"/>
      <c r="H21" s="3270"/>
      <c r="I21" s="3270"/>
      <c r="J21" s="92"/>
      <c r="K21" s="92"/>
      <c r="L21" s="92"/>
      <c r="M21" s="92"/>
      <c r="N21" s="92"/>
      <c r="O21" s="92"/>
      <c r="P21" s="92"/>
      <c r="Q21" s="92"/>
      <c r="R21" s="92"/>
      <c r="S21" s="92"/>
      <c r="T21" s="92"/>
      <c r="U21" s="92"/>
      <c r="V21" s="92"/>
      <c r="W21" s="92"/>
      <c r="X21" s="92"/>
      <c r="Y21" s="92"/>
      <c r="Z21" s="92"/>
      <c r="AA21" s="92"/>
      <c r="AB21" s="92"/>
      <c r="AC21" s="92"/>
      <c r="AD21" s="92"/>
      <c r="AE21" s="92"/>
    </row>
    <row r="22" spans="1:32" ht="15.95" customHeight="1">
      <c r="A22" s="92"/>
      <c r="B22" s="92"/>
      <c r="C22" s="92"/>
      <c r="D22" s="3270"/>
      <c r="E22" s="3270"/>
      <c r="F22" s="3270"/>
      <c r="G22" s="3270"/>
      <c r="H22" s="3270"/>
      <c r="I22" s="3270"/>
      <c r="J22" s="92"/>
      <c r="K22" s="92"/>
      <c r="L22" s="92"/>
      <c r="M22" s="92"/>
      <c r="N22" s="92"/>
      <c r="O22" s="92"/>
      <c r="P22" s="92"/>
      <c r="Q22" s="92"/>
      <c r="R22" s="92"/>
      <c r="S22" s="92"/>
      <c r="T22" s="92"/>
      <c r="U22" s="92"/>
      <c r="V22" s="92"/>
      <c r="W22" s="92"/>
      <c r="X22" s="92"/>
      <c r="Y22" s="92"/>
      <c r="Z22" s="92"/>
      <c r="AA22" s="92"/>
      <c r="AB22" s="92"/>
      <c r="AC22" s="92"/>
      <c r="AD22" s="92"/>
      <c r="AE22" s="92"/>
      <c r="AF22" s="92"/>
    </row>
    <row r="23" spans="1:32" ht="15.95" customHeight="1">
      <c r="A23" s="92"/>
      <c r="B23" s="92"/>
      <c r="C23" s="92"/>
      <c r="D23" s="3270"/>
      <c r="E23" s="3270"/>
      <c r="F23" s="3270"/>
      <c r="G23" s="3270"/>
      <c r="H23" s="3270"/>
      <c r="I23" s="3270"/>
      <c r="J23" s="92"/>
      <c r="K23" s="92"/>
      <c r="L23" s="92"/>
      <c r="M23" s="92"/>
      <c r="N23" s="92"/>
      <c r="O23" s="92"/>
      <c r="P23" s="92"/>
      <c r="Q23" s="92"/>
      <c r="R23" s="92"/>
      <c r="S23" s="92"/>
      <c r="T23" s="92"/>
      <c r="U23" s="92"/>
      <c r="V23" s="92"/>
      <c r="W23" s="92"/>
      <c r="X23" s="92"/>
      <c r="Y23" s="92"/>
      <c r="Z23" s="92"/>
      <c r="AA23" s="92"/>
      <c r="AB23" s="92"/>
      <c r="AC23" s="92"/>
      <c r="AD23" s="92"/>
      <c r="AE23" s="92"/>
    </row>
    <row r="24" spans="1:32" ht="15.95" customHeight="1">
      <c r="B24" s="92"/>
    </row>
    <row r="25" spans="1:32" ht="15.95" customHeight="1">
      <c r="A25" s="92"/>
      <c r="C25" s="92"/>
      <c r="D25" s="92"/>
      <c r="E25" s="92"/>
      <c r="F25" s="92"/>
      <c r="G25" s="92"/>
      <c r="H25" s="92"/>
      <c r="I25" s="92"/>
      <c r="J25" s="92"/>
      <c r="K25" s="92"/>
      <c r="L25" s="92"/>
      <c r="M25" s="92"/>
      <c r="N25" s="92"/>
      <c r="O25" s="92"/>
      <c r="P25" s="100"/>
      <c r="Q25" s="92"/>
      <c r="R25" s="92"/>
      <c r="S25" s="92"/>
      <c r="T25" s="93"/>
      <c r="U25" s="93"/>
      <c r="V25" s="93"/>
      <c r="W25" s="93"/>
      <c r="X25" s="93"/>
      <c r="Y25" s="93"/>
      <c r="Z25" s="93"/>
      <c r="AA25" s="93"/>
      <c r="AB25" s="93"/>
      <c r="AC25" s="93"/>
      <c r="AD25" s="93"/>
      <c r="AE25" s="93"/>
      <c r="AF25" s="93"/>
    </row>
    <row r="26" spans="1:32" ht="15.95" customHeight="1">
      <c r="A26" s="101">
        <v>21</v>
      </c>
      <c r="B26" s="92"/>
      <c r="C26" s="102"/>
      <c r="D26" s="3269" t="s">
        <v>4937</v>
      </c>
      <c r="E26" s="3269"/>
      <c r="F26" s="3269"/>
      <c r="G26" s="3269"/>
      <c r="H26" s="3269"/>
      <c r="I26" s="3269"/>
      <c r="J26" s="103"/>
      <c r="K26" s="104" t="e">
        <f>LEFT(VLOOKUP(★入力画面!L295,★入力画面!AG642:AH653,2,FALSE),1)</f>
        <v>#N/A</v>
      </c>
      <c r="L26" s="105" t="e">
        <f>RIGHT(VLOOKUP(★入力画面!L295,★入力画面!AG642:AH653,2,FALSE),1)</f>
        <v>#N/A</v>
      </c>
      <c r="M26" s="92"/>
      <c r="N26" s="92"/>
      <c r="O26" s="92"/>
      <c r="P26" s="3271" t="s">
        <v>95</v>
      </c>
      <c r="Q26" s="3272"/>
      <c r="R26" s="3272"/>
      <c r="S26" s="3273"/>
      <c r="T26" s="104" t="e">
        <f>LEFT(VLOOKUP(★入力画面!L296,★入力画面!AT$631:AU$694,2,FALSE),1)</f>
        <v>#N/A</v>
      </c>
      <c r="U26" s="105" t="e">
        <f>RIGHT(VLOOKUP(★入力画面!L296,★入力画面!AT$631:AU$694,2,FALSE),1)</f>
        <v>#N/A</v>
      </c>
      <c r="V26" s="93"/>
      <c r="W26" s="104" t="str">
        <f>IF(★入力画面!M297="","",LEFT(RIGHT("000000"&amp;★入力画面!M297,6),1))</f>
        <v/>
      </c>
      <c r="X26" s="106" t="str">
        <f>IF(★入力画面!M297="","",LEFT(RIGHT("000000"&amp;★入力画面!M297,5),1))</f>
        <v/>
      </c>
      <c r="Y26" s="106" t="str">
        <f>IF(★入力画面!M297="","",LEFT(RIGHT("000000"&amp;★入力画面!M297,4),1))</f>
        <v/>
      </c>
      <c r="Z26" s="106" t="str">
        <f>IF(★入力画面!M297="","",LEFT(RIGHT("000000"&amp;★入力画面!M297,3),1))</f>
        <v/>
      </c>
      <c r="AA26" s="106" t="str">
        <f>IF(★入力画面!M297="","",LEFT(RIGHT("000000"&amp;★入力画面!M297,2),1))</f>
        <v/>
      </c>
      <c r="AB26" s="105" t="str">
        <f>IF(★入力画面!M297="","",LEFT(RIGHT("000000"&amp;★入力画面!M297,1),1))</f>
        <v/>
      </c>
      <c r="AC26" s="93"/>
      <c r="AD26" s="111"/>
      <c r="AE26" s="93"/>
      <c r="AF26" s="93"/>
    </row>
    <row r="27" spans="1:32" ht="15.95" customHeight="1">
      <c r="A27" s="92"/>
      <c r="B27" s="92"/>
      <c r="C27" s="102"/>
      <c r="D27" s="3269" t="s">
        <v>59</v>
      </c>
      <c r="E27" s="3269"/>
      <c r="F27" s="3269"/>
      <c r="G27" s="3269"/>
      <c r="H27" s="3269"/>
      <c r="I27" s="3269"/>
      <c r="J27" s="103"/>
      <c r="K27" s="104" t="str">
        <f>MID(★入力画面!$L291&amp;"",1,1)</f>
        <v/>
      </c>
      <c r="L27" s="106" t="str">
        <f>MID(★入力画面!$L291&amp;"",2,1)</f>
        <v/>
      </c>
      <c r="M27" s="106" t="str">
        <f>MID(★入力画面!$L291&amp;"",3,1)</f>
        <v/>
      </c>
      <c r="N27" s="106" t="str">
        <f>MID(★入力画面!$L291&amp;"",4,1)</f>
        <v/>
      </c>
      <c r="O27" s="106" t="str">
        <f>MID(★入力画面!$L291&amp;"",5,1)</f>
        <v/>
      </c>
      <c r="P27" s="106" t="str">
        <f>MID(★入力画面!$L291&amp;"",6,1)</f>
        <v/>
      </c>
      <c r="Q27" s="106" t="str">
        <f>MID(★入力画面!$L291&amp;"",7,1)</f>
        <v/>
      </c>
      <c r="R27" s="106" t="str">
        <f>MID(★入力画面!$L291&amp;"",8,1)</f>
        <v/>
      </c>
      <c r="S27" s="106" t="str">
        <f>MID(★入力画面!$L291&amp;"",9,1)</f>
        <v/>
      </c>
      <c r="T27" s="106" t="str">
        <f>MID(★入力画面!$L291&amp;"",10,1)</f>
        <v/>
      </c>
      <c r="U27" s="106" t="str">
        <f>MID(★入力画面!$L291&amp;"",11,1)</f>
        <v/>
      </c>
      <c r="V27" s="106" t="str">
        <f>MID(★入力画面!$L291&amp;"",12,1)</f>
        <v/>
      </c>
      <c r="W27" s="106" t="str">
        <f>MID(★入力画面!$L291&amp;"",13,1)</f>
        <v/>
      </c>
      <c r="X27" s="106" t="str">
        <f>MID(★入力画面!$L291&amp;"",14,1)</f>
        <v/>
      </c>
      <c r="Y27" s="106" t="str">
        <f>MID(★入力画面!$L291&amp;"",15,1)</f>
        <v/>
      </c>
      <c r="Z27" s="106" t="str">
        <f>MID(★入力画面!$L291&amp;"",16,1)</f>
        <v/>
      </c>
      <c r="AA27" s="106" t="str">
        <f>MID(★入力画面!$L291&amp;"",17,1)</f>
        <v/>
      </c>
      <c r="AB27" s="106" t="str">
        <f>MID(★入力画面!$L291&amp;"",18,1)</f>
        <v/>
      </c>
      <c r="AC27" s="106" t="str">
        <f>MID(★入力画面!$L291&amp;"",19,1)</f>
        <v/>
      </c>
      <c r="AD27" s="105" t="str">
        <f>MID(★入力画面!$L291&amp;"",20,1)</f>
        <v/>
      </c>
      <c r="AE27" s="93"/>
      <c r="AF27" s="93"/>
    </row>
    <row r="28" spans="1:32" ht="15.95" customHeight="1">
      <c r="A28" s="92"/>
      <c r="B28" s="92"/>
      <c r="C28" s="108"/>
      <c r="D28" s="3269" t="s">
        <v>3</v>
      </c>
      <c r="E28" s="3269"/>
      <c r="F28" s="3269"/>
      <c r="G28" s="3269"/>
      <c r="H28" s="3269"/>
      <c r="I28" s="3269"/>
      <c r="J28" s="109"/>
      <c r="K28" s="104" t="str">
        <f>MID(★入力画面!$L293&amp;"",1,1)</f>
        <v/>
      </c>
      <c r="L28" s="106" t="str">
        <f>MID(★入力画面!$L293&amp;"",2,1)</f>
        <v/>
      </c>
      <c r="M28" s="106" t="str">
        <f>MID(★入力画面!$L293&amp;"",3,1)</f>
        <v/>
      </c>
      <c r="N28" s="106" t="str">
        <f>MID(★入力画面!$L293&amp;"",4,1)</f>
        <v/>
      </c>
      <c r="O28" s="106" t="str">
        <f>MID(★入力画面!$L293&amp;"",5,1)</f>
        <v/>
      </c>
      <c r="P28" s="106" t="str">
        <f>MID(★入力画面!$L293&amp;"",6,1)</f>
        <v/>
      </c>
      <c r="Q28" s="106" t="str">
        <f>MID(★入力画面!$L293&amp;"",7,1)</f>
        <v/>
      </c>
      <c r="R28" s="106" t="str">
        <f>MID(★入力画面!$L293&amp;"",8,1)</f>
        <v/>
      </c>
      <c r="S28" s="106" t="str">
        <f>MID(★入力画面!$L293&amp;"",9,1)</f>
        <v/>
      </c>
      <c r="T28" s="106" t="str">
        <f>MID(★入力画面!$L293&amp;"",10,1)</f>
        <v/>
      </c>
      <c r="U28" s="106" t="str">
        <f>MID(★入力画面!$L293&amp;"",11,1)</f>
        <v/>
      </c>
      <c r="V28" s="106" t="str">
        <f>MID(★入力画面!$L293&amp;"",12,1)</f>
        <v/>
      </c>
      <c r="W28" s="106" t="str">
        <f>MID(★入力画面!$L293&amp;"",13,1)</f>
        <v/>
      </c>
      <c r="X28" s="106" t="str">
        <f>MID(★入力画面!$L293&amp;"",14,1)</f>
        <v/>
      </c>
      <c r="Y28" s="106" t="str">
        <f>MID(★入力画面!$L293&amp;"",15,1)</f>
        <v/>
      </c>
      <c r="Z28" s="106" t="str">
        <f>MID(★入力画面!$L293&amp;"",16,1)</f>
        <v/>
      </c>
      <c r="AA28" s="106" t="str">
        <f>MID(★入力画面!$L293&amp;"",17,1)</f>
        <v/>
      </c>
      <c r="AB28" s="106" t="str">
        <f>MID(★入力画面!$L293&amp;"",18,1)</f>
        <v/>
      </c>
      <c r="AC28" s="106" t="str">
        <f>MID(★入力画面!$L293&amp;"",19,1)</f>
        <v/>
      </c>
      <c r="AD28" s="105" t="str">
        <f>MID(★入力画面!$L293&amp;"",20,1)</f>
        <v/>
      </c>
      <c r="AE28" s="92" t="s">
        <v>228</v>
      </c>
      <c r="AF28" s="92"/>
    </row>
    <row r="29" spans="1:32" ht="15.95" customHeight="1">
      <c r="A29" s="92"/>
      <c r="B29" s="92"/>
      <c r="C29" s="102"/>
      <c r="D29" s="3269" t="s">
        <v>8</v>
      </c>
      <c r="E29" s="3269"/>
      <c r="F29" s="3269"/>
      <c r="G29" s="3269"/>
      <c r="H29" s="3269"/>
      <c r="I29" s="3269"/>
      <c r="J29" s="103"/>
      <c r="K29" s="110" t="str">
        <f>IF(★入力画面!L299&amp;""="明治","M",IF(★入力画面!L299&amp;""="大正","T",IF(★入力画面!L299&amp;""="昭和","S",IF(★入力画面!L299&amp;""="平成","H",""))))</f>
        <v/>
      </c>
      <c r="L29" s="92"/>
      <c r="M29" s="104" t="str">
        <f>LEFT((RIGHT(★入力画面!O299&amp;"",2)),1)</f>
        <v/>
      </c>
      <c r="N29" s="105" t="str">
        <f>LEFT((RIGHT(★入力画面!O299&amp;"",1)),1)</f>
        <v/>
      </c>
      <c r="O29" s="92" t="s">
        <v>61</v>
      </c>
      <c r="P29" s="104" t="str">
        <f>LEFT((RIGHT(★入力画面!R299&amp;"",2)),1)</f>
        <v/>
      </c>
      <c r="Q29" s="105" t="str">
        <f>LEFT((RIGHT(★入力画面!R299&amp;"",1)),1)</f>
        <v/>
      </c>
      <c r="R29" s="92" t="s">
        <v>63</v>
      </c>
      <c r="S29" s="104" t="str">
        <f>LEFT((RIGHT(★入力画面!U299&amp;"",2)),1)</f>
        <v/>
      </c>
      <c r="T29" s="105" t="str">
        <f>LEFT((RIGHT(★入力画面!U299&amp;"",1)),1)</f>
        <v/>
      </c>
      <c r="U29" s="92" t="s">
        <v>62</v>
      </c>
      <c r="V29" s="92"/>
      <c r="W29" s="92"/>
      <c r="X29" s="92"/>
      <c r="Y29" s="92"/>
      <c r="Z29" s="92"/>
      <c r="AA29" s="92"/>
      <c r="AB29" s="92"/>
      <c r="AC29" s="92"/>
      <c r="AD29" s="92"/>
      <c r="AE29" s="92"/>
      <c r="AF29" s="147" t="s">
        <v>5044</v>
      </c>
    </row>
    <row r="30" spans="1:32" ht="15.95" customHeight="1">
      <c r="A30" s="92"/>
      <c r="B30" s="92"/>
      <c r="C30" s="92"/>
      <c r="D30" s="3270"/>
      <c r="E30" s="3270"/>
      <c r="F30" s="3270"/>
      <c r="G30" s="3270"/>
      <c r="H30" s="3270"/>
      <c r="I30" s="3270"/>
      <c r="J30" s="92"/>
      <c r="K30" s="92"/>
      <c r="L30" s="92"/>
      <c r="M30" s="92"/>
      <c r="N30" s="92"/>
      <c r="O30" s="92"/>
      <c r="P30" s="92"/>
      <c r="Q30" s="92"/>
      <c r="R30" s="92"/>
      <c r="S30" s="92"/>
      <c r="T30" s="92"/>
      <c r="U30" s="92"/>
      <c r="V30" s="92"/>
      <c r="W30" s="92"/>
      <c r="X30" s="92"/>
      <c r="Y30" s="92"/>
      <c r="Z30" s="92"/>
      <c r="AA30" s="92"/>
      <c r="AB30" s="92"/>
      <c r="AC30" s="92"/>
      <c r="AD30" s="92"/>
      <c r="AE30" s="92"/>
    </row>
    <row r="31" spans="1:32" ht="15.95" customHeight="1">
      <c r="A31" s="92"/>
      <c r="B31" s="92"/>
      <c r="C31" s="92"/>
      <c r="D31" s="3270"/>
      <c r="E31" s="3270"/>
      <c r="F31" s="3270"/>
      <c r="G31" s="3270"/>
      <c r="H31" s="3270"/>
      <c r="I31" s="3270"/>
      <c r="J31" s="92"/>
      <c r="K31" s="92"/>
      <c r="L31" s="92"/>
      <c r="M31" s="92"/>
      <c r="N31" s="92"/>
      <c r="O31" s="92"/>
      <c r="P31" s="92"/>
      <c r="Q31" s="92"/>
      <c r="R31" s="92"/>
      <c r="S31" s="92"/>
      <c r="T31" s="92"/>
      <c r="U31" s="92"/>
      <c r="V31" s="92"/>
      <c r="W31" s="92"/>
      <c r="X31" s="92"/>
      <c r="Y31" s="92"/>
      <c r="Z31" s="92"/>
      <c r="AA31" s="92"/>
      <c r="AB31" s="92"/>
      <c r="AC31" s="92"/>
      <c r="AD31" s="92"/>
      <c r="AE31" s="92"/>
      <c r="AF31" s="92"/>
    </row>
    <row r="32" spans="1:32" ht="15.95" customHeight="1">
      <c r="A32" s="92"/>
      <c r="B32" s="92"/>
      <c r="C32" s="92"/>
      <c r="D32" s="3270"/>
      <c r="E32" s="3270"/>
      <c r="F32" s="3270"/>
      <c r="G32" s="3270"/>
      <c r="H32" s="3270"/>
      <c r="I32" s="3270"/>
      <c r="J32" s="92"/>
      <c r="K32" s="92"/>
      <c r="L32" s="92"/>
      <c r="M32" s="92"/>
      <c r="N32" s="92"/>
      <c r="O32" s="92"/>
      <c r="P32" s="92"/>
      <c r="Q32" s="92"/>
      <c r="R32" s="92"/>
      <c r="S32" s="92"/>
      <c r="T32" s="92"/>
      <c r="U32" s="92"/>
      <c r="V32" s="92"/>
      <c r="W32" s="92"/>
      <c r="X32" s="92"/>
      <c r="Y32" s="92"/>
      <c r="Z32" s="92"/>
      <c r="AA32" s="92"/>
      <c r="AB32" s="92"/>
      <c r="AC32" s="92"/>
      <c r="AD32" s="92"/>
      <c r="AE32" s="92"/>
    </row>
    <row r="33" spans="1:32" ht="15.95" customHeight="1">
      <c r="B33" s="92"/>
    </row>
    <row r="34" spans="1:32" ht="15.95" customHeight="1">
      <c r="A34" s="92"/>
      <c r="C34" s="92"/>
      <c r="D34" s="92"/>
      <c r="E34" s="92"/>
      <c r="F34" s="92"/>
      <c r="G34" s="92"/>
      <c r="H34" s="92"/>
      <c r="I34" s="92"/>
      <c r="J34" s="92"/>
      <c r="K34" s="92"/>
      <c r="L34" s="92"/>
      <c r="M34" s="92"/>
      <c r="N34" s="92"/>
      <c r="O34" s="92"/>
      <c r="P34" s="100"/>
      <c r="Q34" s="92"/>
      <c r="R34" s="92"/>
      <c r="S34" s="92"/>
      <c r="T34" s="93"/>
      <c r="U34" s="93"/>
      <c r="V34" s="93"/>
      <c r="W34" s="93"/>
      <c r="X34" s="93"/>
      <c r="Y34" s="93"/>
      <c r="Z34" s="93"/>
      <c r="AA34" s="93"/>
      <c r="AB34" s="93"/>
      <c r="AC34" s="93"/>
      <c r="AD34" s="93"/>
      <c r="AE34" s="93"/>
      <c r="AF34" s="93"/>
    </row>
    <row r="35" spans="1:32" ht="15.95" customHeight="1">
      <c r="A35" s="101">
        <v>21</v>
      </c>
      <c r="B35" s="92"/>
      <c r="C35" s="102"/>
      <c r="D35" s="3269" t="s">
        <v>4937</v>
      </c>
      <c r="E35" s="3269"/>
      <c r="F35" s="3269"/>
      <c r="G35" s="3269"/>
      <c r="H35" s="3269"/>
      <c r="I35" s="3269"/>
      <c r="J35" s="103"/>
      <c r="K35" s="104" t="e">
        <f>LEFT(VLOOKUP(★入力画面!L304,★入力画面!AG642:AH653,2,FALSE),1)</f>
        <v>#N/A</v>
      </c>
      <c r="L35" s="105" t="e">
        <f>RIGHT(VLOOKUP(★入力画面!L304,★入力画面!AG642:AH653,2,FALSE),1)</f>
        <v>#N/A</v>
      </c>
      <c r="M35" s="92"/>
      <c r="N35" s="92"/>
      <c r="O35" s="92"/>
      <c r="P35" s="3271" t="s">
        <v>95</v>
      </c>
      <c r="Q35" s="3272"/>
      <c r="R35" s="3272"/>
      <c r="S35" s="3273"/>
      <c r="T35" s="104" t="e">
        <f>LEFT(VLOOKUP(★入力画面!L305,★入力画面!AT$631:AU$694,2,FALSE),1)</f>
        <v>#N/A</v>
      </c>
      <c r="U35" s="105" t="e">
        <f>RIGHT(VLOOKUP(★入力画面!L305,★入力画面!AT$631:AU$694,2,FALSE),1)</f>
        <v>#N/A</v>
      </c>
      <c r="V35" s="93"/>
      <c r="W35" s="104" t="str">
        <f>IF(★入力画面!M306="","",LEFT(RIGHT("000000"&amp;★入力画面!M306,6),1))</f>
        <v/>
      </c>
      <c r="X35" s="106" t="str">
        <f>IF(★入力画面!M306="","",LEFT(RIGHT("000000"&amp;★入力画面!M306,5),1))</f>
        <v/>
      </c>
      <c r="Y35" s="106" t="str">
        <f>IF(★入力画面!M306="","",LEFT(RIGHT("000000"&amp;★入力画面!M306,4),1))</f>
        <v/>
      </c>
      <c r="Z35" s="106" t="str">
        <f>IF(★入力画面!M306="","",LEFT(RIGHT("000000"&amp;★入力画面!M306,3),1))</f>
        <v/>
      </c>
      <c r="AA35" s="106" t="str">
        <f>IF(★入力画面!M306="","",LEFT(RIGHT("000000"&amp;★入力画面!M306,2),1))</f>
        <v/>
      </c>
      <c r="AB35" s="105" t="str">
        <f>IF(★入力画面!M306="","",LEFT(RIGHT("000000"&amp;★入力画面!M306,1),1))</f>
        <v/>
      </c>
      <c r="AC35" s="93"/>
      <c r="AD35" s="111"/>
      <c r="AE35" s="93"/>
      <c r="AF35" s="93"/>
    </row>
    <row r="36" spans="1:32" ht="15.95" customHeight="1">
      <c r="A36" s="92"/>
      <c r="B36" s="92"/>
      <c r="C36" s="102"/>
      <c r="D36" s="3269" t="s">
        <v>59</v>
      </c>
      <c r="E36" s="3269"/>
      <c r="F36" s="3269"/>
      <c r="G36" s="3269"/>
      <c r="H36" s="3269"/>
      <c r="I36" s="3269"/>
      <c r="J36" s="103"/>
      <c r="K36" s="104" t="str">
        <f>MID(★入力画面!$L300&amp;"",1,1)</f>
        <v/>
      </c>
      <c r="L36" s="106" t="str">
        <f>MID(★入力画面!$L300&amp;"",2,1)</f>
        <v/>
      </c>
      <c r="M36" s="106" t="str">
        <f>MID(★入力画面!$L300&amp;"",3,1)</f>
        <v/>
      </c>
      <c r="N36" s="106" t="str">
        <f>MID(★入力画面!$L300&amp;"",4,1)</f>
        <v/>
      </c>
      <c r="O36" s="106" t="str">
        <f>MID(★入力画面!$L300&amp;"",5,1)</f>
        <v/>
      </c>
      <c r="P36" s="106" t="str">
        <f>MID(★入力画面!$L300&amp;"",6,1)</f>
        <v/>
      </c>
      <c r="Q36" s="106" t="str">
        <f>MID(★入力画面!$L300&amp;"",7,1)</f>
        <v/>
      </c>
      <c r="R36" s="106" t="str">
        <f>MID(★入力画面!$L300&amp;"",8,1)</f>
        <v/>
      </c>
      <c r="S36" s="106" t="str">
        <f>MID(★入力画面!$L300&amp;"",9,1)</f>
        <v/>
      </c>
      <c r="T36" s="106" t="str">
        <f>MID(★入力画面!$L300&amp;"",10,1)</f>
        <v/>
      </c>
      <c r="U36" s="106" t="str">
        <f>MID(★入力画面!$L300&amp;"",11,1)</f>
        <v/>
      </c>
      <c r="V36" s="106" t="str">
        <f>MID(★入力画面!$L300&amp;"",12,1)</f>
        <v/>
      </c>
      <c r="W36" s="106" t="str">
        <f>MID(★入力画面!$L300&amp;"",13,1)</f>
        <v/>
      </c>
      <c r="X36" s="106" t="str">
        <f>MID(★入力画面!$L300&amp;"",14,1)</f>
        <v/>
      </c>
      <c r="Y36" s="106" t="str">
        <f>MID(★入力画面!$L300&amp;"",15,1)</f>
        <v/>
      </c>
      <c r="Z36" s="106" t="str">
        <f>MID(★入力画面!$L300&amp;"",16,1)</f>
        <v/>
      </c>
      <c r="AA36" s="106" t="str">
        <f>MID(★入力画面!$L300&amp;"",17,1)</f>
        <v/>
      </c>
      <c r="AB36" s="106" t="str">
        <f>MID(★入力画面!$L300&amp;"",18,1)</f>
        <v/>
      </c>
      <c r="AC36" s="106" t="str">
        <f>MID(★入力画面!$L300&amp;"",19,1)</f>
        <v/>
      </c>
      <c r="AD36" s="105" t="str">
        <f>MID(★入力画面!$L300&amp;"",20,1)</f>
        <v/>
      </c>
      <c r="AE36" s="93"/>
      <c r="AF36" s="93"/>
    </row>
    <row r="37" spans="1:32" ht="15.95" customHeight="1">
      <c r="A37" s="92"/>
      <c r="B37" s="92"/>
      <c r="C37" s="108"/>
      <c r="D37" s="3269" t="s">
        <v>3</v>
      </c>
      <c r="E37" s="3269"/>
      <c r="F37" s="3269"/>
      <c r="G37" s="3269"/>
      <c r="H37" s="3269"/>
      <c r="I37" s="3269"/>
      <c r="J37" s="109"/>
      <c r="K37" s="104" t="str">
        <f>MID(★入力画面!$L302&amp;"",1,1)</f>
        <v/>
      </c>
      <c r="L37" s="106" t="str">
        <f>MID(★入力画面!$L302&amp;"",2,1)</f>
        <v/>
      </c>
      <c r="M37" s="106" t="str">
        <f>MID(★入力画面!$L302&amp;"",3,1)</f>
        <v/>
      </c>
      <c r="N37" s="106" t="str">
        <f>MID(★入力画面!$L302&amp;"",4,1)</f>
        <v/>
      </c>
      <c r="O37" s="106" t="str">
        <f>MID(★入力画面!$L302&amp;"",5,1)</f>
        <v/>
      </c>
      <c r="P37" s="106" t="str">
        <f>MID(★入力画面!$L302&amp;"",6,1)</f>
        <v/>
      </c>
      <c r="Q37" s="106" t="str">
        <f>MID(★入力画面!$L302&amp;"",7,1)</f>
        <v/>
      </c>
      <c r="R37" s="106" t="str">
        <f>MID(★入力画面!$L302&amp;"",8,1)</f>
        <v/>
      </c>
      <c r="S37" s="106" t="str">
        <f>MID(★入力画面!$L302&amp;"",9,1)</f>
        <v/>
      </c>
      <c r="T37" s="106" t="str">
        <f>MID(★入力画面!$L302&amp;"",10,1)</f>
        <v/>
      </c>
      <c r="U37" s="106" t="str">
        <f>MID(★入力画面!$L302&amp;"",11,1)</f>
        <v/>
      </c>
      <c r="V37" s="106" t="str">
        <f>MID(★入力画面!$L302&amp;"",12,1)</f>
        <v/>
      </c>
      <c r="W37" s="106" t="str">
        <f>MID(★入力画面!$L302&amp;"",13,1)</f>
        <v/>
      </c>
      <c r="X37" s="106" t="str">
        <f>MID(★入力画面!$L302&amp;"",14,1)</f>
        <v/>
      </c>
      <c r="Y37" s="106" t="str">
        <f>MID(★入力画面!$L302&amp;"",15,1)</f>
        <v/>
      </c>
      <c r="Z37" s="106" t="str">
        <f>MID(★入力画面!$L302&amp;"",16,1)</f>
        <v/>
      </c>
      <c r="AA37" s="106" t="str">
        <f>MID(★入力画面!$L302&amp;"",17,1)</f>
        <v/>
      </c>
      <c r="AB37" s="106" t="str">
        <f>MID(★入力画面!$L302&amp;"",18,1)</f>
        <v/>
      </c>
      <c r="AC37" s="106" t="str">
        <f>MID(★入力画面!$L302&amp;"",19,1)</f>
        <v/>
      </c>
      <c r="AD37" s="105" t="str">
        <f>MID(★入力画面!$L302&amp;"",20,1)</f>
        <v/>
      </c>
      <c r="AE37" s="92" t="s">
        <v>228</v>
      </c>
      <c r="AF37" s="92"/>
    </row>
    <row r="38" spans="1:32" ht="15.95" customHeight="1">
      <c r="A38" s="92"/>
      <c r="B38" s="92"/>
      <c r="C38" s="102"/>
      <c r="D38" s="3269" t="s">
        <v>8</v>
      </c>
      <c r="E38" s="3269"/>
      <c r="F38" s="3269"/>
      <c r="G38" s="3269"/>
      <c r="H38" s="3269"/>
      <c r="I38" s="3269"/>
      <c r="J38" s="103"/>
      <c r="K38" s="110" t="str">
        <f>IF(★入力画面!L308&amp;""="明治","M",IF(★入力画面!L308&amp;""="大正","T",IF(★入力画面!L308&amp;""="昭和","S",IF(★入力画面!L308&amp;""="平成","H",""))))</f>
        <v/>
      </c>
      <c r="L38" s="92"/>
      <c r="M38" s="104" t="str">
        <f>LEFT((RIGHT(★入力画面!O308&amp;"",2)),1)</f>
        <v/>
      </c>
      <c r="N38" s="105" t="str">
        <f>LEFT((RIGHT(★入力画面!O308&amp;"",1)),1)</f>
        <v/>
      </c>
      <c r="O38" s="92" t="s">
        <v>61</v>
      </c>
      <c r="P38" s="104" t="str">
        <f>LEFT((RIGHT(★入力画面!R308&amp;"",2)),1)</f>
        <v/>
      </c>
      <c r="Q38" s="105" t="str">
        <f>LEFT((RIGHT(★入力画面!R308&amp;"",1)),1)</f>
        <v/>
      </c>
      <c r="R38" s="92" t="s">
        <v>63</v>
      </c>
      <c r="S38" s="104" t="str">
        <f>LEFT((RIGHT(★入力画面!U308&amp;"",2)),1)</f>
        <v/>
      </c>
      <c r="T38" s="105" t="str">
        <f>LEFT((RIGHT(★入力画面!U308&amp;"",1)),1)</f>
        <v/>
      </c>
      <c r="U38" s="92" t="s">
        <v>62</v>
      </c>
      <c r="V38" s="92"/>
      <c r="W38" s="92"/>
      <c r="X38" s="92"/>
      <c r="Y38" s="92"/>
      <c r="Z38" s="92"/>
      <c r="AA38" s="92"/>
      <c r="AB38" s="92"/>
      <c r="AC38" s="92"/>
      <c r="AD38" s="92"/>
      <c r="AE38" s="92"/>
      <c r="AF38" s="147" t="s">
        <v>5044</v>
      </c>
    </row>
    <row r="39" spans="1:32" ht="15.95" customHeight="1">
      <c r="A39" s="92"/>
      <c r="B39" s="92"/>
      <c r="C39" s="92"/>
      <c r="D39" s="3270"/>
      <c r="E39" s="3270"/>
      <c r="F39" s="3270"/>
      <c r="G39" s="3270"/>
      <c r="H39" s="3270"/>
      <c r="I39" s="3270"/>
      <c r="J39" s="92"/>
      <c r="K39" s="92"/>
      <c r="L39" s="92"/>
      <c r="M39" s="92"/>
      <c r="N39" s="92"/>
      <c r="O39" s="92"/>
      <c r="P39" s="92"/>
      <c r="Q39" s="92"/>
      <c r="R39" s="92"/>
      <c r="S39" s="92"/>
      <c r="T39" s="92"/>
      <c r="U39" s="92"/>
      <c r="V39" s="92"/>
      <c r="W39" s="92"/>
      <c r="X39" s="92"/>
      <c r="Y39" s="92"/>
      <c r="Z39" s="92"/>
      <c r="AA39" s="92"/>
      <c r="AB39" s="92"/>
      <c r="AC39" s="92"/>
      <c r="AD39" s="92"/>
      <c r="AE39" s="92"/>
    </row>
    <row r="40" spans="1:32" ht="15.95" customHeight="1">
      <c r="A40" s="92"/>
      <c r="B40" s="92"/>
      <c r="C40" s="92"/>
      <c r="D40" s="3270"/>
      <c r="E40" s="3270"/>
      <c r="F40" s="3270"/>
      <c r="G40" s="3270"/>
      <c r="H40" s="3270"/>
      <c r="I40" s="3270"/>
      <c r="J40" s="92"/>
      <c r="K40" s="92"/>
      <c r="L40" s="92"/>
      <c r="M40" s="92"/>
      <c r="N40" s="92"/>
      <c r="O40" s="92"/>
      <c r="P40" s="92"/>
      <c r="Q40" s="92"/>
      <c r="R40" s="92"/>
      <c r="S40" s="92"/>
      <c r="T40" s="92"/>
      <c r="U40" s="92"/>
      <c r="V40" s="92"/>
      <c r="W40" s="92"/>
      <c r="X40" s="92"/>
      <c r="Y40" s="92"/>
      <c r="Z40" s="92"/>
      <c r="AA40" s="92"/>
      <c r="AB40" s="92"/>
      <c r="AC40" s="92"/>
      <c r="AD40" s="92"/>
      <c r="AE40" s="92"/>
      <c r="AF40" s="92"/>
    </row>
    <row r="41" spans="1:32" ht="15.95" customHeight="1">
      <c r="A41" s="92"/>
      <c r="B41" s="92"/>
      <c r="C41" s="92"/>
      <c r="D41" s="3270"/>
      <c r="E41" s="3270"/>
      <c r="F41" s="3270"/>
      <c r="G41" s="3270"/>
      <c r="H41" s="3270"/>
      <c r="I41" s="3270"/>
      <c r="J41" s="92"/>
      <c r="K41" s="92"/>
      <c r="L41" s="92"/>
      <c r="M41" s="92"/>
      <c r="N41" s="92"/>
      <c r="O41" s="92"/>
      <c r="P41" s="92"/>
      <c r="Q41" s="92"/>
      <c r="R41" s="92"/>
      <c r="S41" s="92"/>
      <c r="T41" s="92"/>
      <c r="U41" s="92"/>
      <c r="V41" s="92"/>
      <c r="W41" s="92"/>
      <c r="X41" s="92"/>
      <c r="Y41" s="92"/>
      <c r="Z41" s="92"/>
      <c r="AA41" s="92"/>
      <c r="AB41" s="92"/>
      <c r="AC41" s="92"/>
      <c r="AD41" s="92"/>
      <c r="AE41" s="92"/>
    </row>
    <row r="42" spans="1:32" ht="15.95" customHeight="1">
      <c r="B42" s="92"/>
    </row>
    <row r="43" spans="1:32" ht="15.95" customHeight="1">
      <c r="A43" s="92"/>
      <c r="C43" s="92"/>
      <c r="D43" s="92"/>
      <c r="E43" s="92"/>
      <c r="F43" s="92"/>
      <c r="G43" s="92"/>
      <c r="H43" s="92"/>
      <c r="I43" s="92"/>
      <c r="J43" s="92"/>
      <c r="K43" s="92"/>
      <c r="L43" s="92"/>
      <c r="M43" s="92"/>
      <c r="N43" s="92"/>
      <c r="O43" s="92"/>
      <c r="P43" s="100"/>
      <c r="Q43" s="92"/>
      <c r="R43" s="92"/>
      <c r="S43" s="92"/>
      <c r="T43" s="93"/>
      <c r="U43" s="93"/>
      <c r="V43" s="93"/>
      <c r="W43" s="93"/>
      <c r="X43" s="93"/>
      <c r="Y43" s="93"/>
      <c r="Z43" s="93"/>
      <c r="AA43" s="93"/>
      <c r="AB43" s="93"/>
      <c r="AC43" s="93"/>
      <c r="AD43" s="93"/>
      <c r="AE43" s="93"/>
      <c r="AF43" s="93"/>
    </row>
    <row r="44" spans="1:32" ht="15.95" customHeight="1">
      <c r="A44" s="101">
        <v>21</v>
      </c>
      <c r="B44" s="92"/>
      <c r="C44" s="102"/>
      <c r="D44" s="3269" t="s">
        <v>4937</v>
      </c>
      <c r="E44" s="3269"/>
      <c r="F44" s="3269"/>
      <c r="G44" s="3269"/>
      <c r="H44" s="3269"/>
      <c r="I44" s="3269"/>
      <c r="J44" s="103"/>
      <c r="K44" s="104" t="e">
        <f>LEFT(VLOOKUP(★入力画面!L313,★入力画面!AG642:AH653,2,FALSE),1)</f>
        <v>#N/A</v>
      </c>
      <c r="L44" s="105" t="e">
        <f>RIGHT(VLOOKUP(★入力画面!L313,★入力画面!AG642:AH653,2,FALSE),1)</f>
        <v>#N/A</v>
      </c>
      <c r="M44" s="92"/>
      <c r="N44" s="92"/>
      <c r="O44" s="92"/>
      <c r="P44" s="3271" t="s">
        <v>95</v>
      </c>
      <c r="Q44" s="3272"/>
      <c r="R44" s="3272"/>
      <c r="S44" s="3273"/>
      <c r="T44" s="104" t="e">
        <f>LEFT(VLOOKUP(★入力画面!L314,★入力画面!AT$631:AU$694,2,FALSE),1)</f>
        <v>#N/A</v>
      </c>
      <c r="U44" s="105" t="e">
        <f>RIGHT(VLOOKUP(★入力画面!L314,★入力画面!AT$631:AU$694,2,FALSE),1)</f>
        <v>#N/A</v>
      </c>
      <c r="V44" s="93"/>
      <c r="W44" s="104" t="str">
        <f>IF(★入力画面!M315="","",LEFT(RIGHT("000000"&amp;★入力画面!M315,6),1))</f>
        <v/>
      </c>
      <c r="X44" s="106" t="str">
        <f>IF(★入力画面!M315="","",LEFT(RIGHT("000000"&amp;★入力画面!M315,5),1))</f>
        <v/>
      </c>
      <c r="Y44" s="106" t="str">
        <f>IF(★入力画面!M315="","",LEFT(RIGHT("000000"&amp;★入力画面!M315,4),1))</f>
        <v/>
      </c>
      <c r="Z44" s="106" t="str">
        <f>IF(★入力画面!M315="","",LEFT(RIGHT("000000"&amp;★入力画面!M315,3),1))</f>
        <v/>
      </c>
      <c r="AA44" s="106" t="str">
        <f>IF(★入力画面!M315="","",LEFT(RIGHT("000000"&amp;★入力画面!M315,2),1))</f>
        <v/>
      </c>
      <c r="AB44" s="105" t="str">
        <f>IF(★入力画面!M315="","",LEFT(RIGHT("000000"&amp;★入力画面!M315,1),1))</f>
        <v/>
      </c>
      <c r="AC44" s="93"/>
      <c r="AD44" s="111"/>
      <c r="AE44" s="93"/>
      <c r="AF44" s="93"/>
    </row>
    <row r="45" spans="1:32" ht="15.95" customHeight="1">
      <c r="A45" s="92"/>
      <c r="B45" s="92"/>
      <c r="C45" s="102"/>
      <c r="D45" s="3269" t="s">
        <v>59</v>
      </c>
      <c r="E45" s="3269"/>
      <c r="F45" s="3269"/>
      <c r="G45" s="3269"/>
      <c r="H45" s="3269"/>
      <c r="I45" s="3269"/>
      <c r="J45" s="103"/>
      <c r="K45" s="104" t="str">
        <f>MID(★入力画面!$L309&amp;"",1,1)</f>
        <v/>
      </c>
      <c r="L45" s="106" t="str">
        <f>MID(★入力画面!$L309&amp;"",2,1)</f>
        <v/>
      </c>
      <c r="M45" s="106" t="str">
        <f>MID(★入力画面!$L309&amp;"",3,1)</f>
        <v/>
      </c>
      <c r="N45" s="106" t="str">
        <f>MID(★入力画面!$L309&amp;"",4,1)</f>
        <v/>
      </c>
      <c r="O45" s="106" t="str">
        <f>MID(★入力画面!$L309&amp;"",5,1)</f>
        <v/>
      </c>
      <c r="P45" s="106" t="str">
        <f>MID(★入力画面!$L309&amp;"",6,1)</f>
        <v/>
      </c>
      <c r="Q45" s="106" t="str">
        <f>MID(★入力画面!$L309&amp;"",7,1)</f>
        <v/>
      </c>
      <c r="R45" s="106" t="str">
        <f>MID(★入力画面!$L309&amp;"",8,1)</f>
        <v/>
      </c>
      <c r="S45" s="106" t="str">
        <f>MID(★入力画面!$L309&amp;"",9,1)</f>
        <v/>
      </c>
      <c r="T45" s="106" t="str">
        <f>MID(★入力画面!$L309&amp;"",10,1)</f>
        <v/>
      </c>
      <c r="U45" s="106" t="str">
        <f>MID(★入力画面!$L309&amp;"",11,1)</f>
        <v/>
      </c>
      <c r="V45" s="106" t="str">
        <f>MID(★入力画面!$L309&amp;"",12,1)</f>
        <v/>
      </c>
      <c r="W45" s="106" t="str">
        <f>MID(★入力画面!$L309&amp;"",13,1)</f>
        <v/>
      </c>
      <c r="X45" s="106" t="str">
        <f>MID(★入力画面!$L309&amp;"",14,1)</f>
        <v/>
      </c>
      <c r="Y45" s="106" t="str">
        <f>MID(★入力画面!$L309&amp;"",15,1)</f>
        <v/>
      </c>
      <c r="Z45" s="106" t="str">
        <f>MID(★入力画面!$L309&amp;"",16,1)</f>
        <v/>
      </c>
      <c r="AA45" s="106" t="str">
        <f>MID(★入力画面!$L309&amp;"",17,1)</f>
        <v/>
      </c>
      <c r="AB45" s="106" t="str">
        <f>MID(★入力画面!$L309&amp;"",18,1)</f>
        <v/>
      </c>
      <c r="AC45" s="106" t="str">
        <f>MID(★入力画面!$L309&amp;"",19,1)</f>
        <v/>
      </c>
      <c r="AD45" s="105" t="str">
        <f>MID(★入力画面!$L309&amp;"",20,1)</f>
        <v/>
      </c>
      <c r="AE45" s="93"/>
      <c r="AF45" s="93"/>
    </row>
    <row r="46" spans="1:32" ht="15.95" customHeight="1">
      <c r="A46" s="92"/>
      <c r="B46" s="92"/>
      <c r="C46" s="108"/>
      <c r="D46" s="3269" t="s">
        <v>3</v>
      </c>
      <c r="E46" s="3269"/>
      <c r="F46" s="3269"/>
      <c r="G46" s="3269"/>
      <c r="H46" s="3269"/>
      <c r="I46" s="3269"/>
      <c r="J46" s="109"/>
      <c r="K46" s="104" t="str">
        <f>MID(★入力画面!$L311&amp;"",1,1)</f>
        <v/>
      </c>
      <c r="L46" s="106" t="str">
        <f>MID(★入力画面!$L311&amp;"",2,1)</f>
        <v/>
      </c>
      <c r="M46" s="106" t="str">
        <f>MID(★入力画面!$L311&amp;"",3,1)</f>
        <v/>
      </c>
      <c r="N46" s="106" t="str">
        <f>MID(★入力画面!$L311&amp;"",4,1)</f>
        <v/>
      </c>
      <c r="O46" s="106" t="str">
        <f>MID(★入力画面!$L311&amp;"",5,1)</f>
        <v/>
      </c>
      <c r="P46" s="106" t="str">
        <f>MID(★入力画面!$L311&amp;"",6,1)</f>
        <v/>
      </c>
      <c r="Q46" s="106" t="str">
        <f>MID(★入力画面!$L311&amp;"",7,1)</f>
        <v/>
      </c>
      <c r="R46" s="106" t="str">
        <f>MID(★入力画面!$L311&amp;"",8,1)</f>
        <v/>
      </c>
      <c r="S46" s="106" t="str">
        <f>MID(★入力画面!$L311&amp;"",9,1)</f>
        <v/>
      </c>
      <c r="T46" s="106" t="str">
        <f>MID(★入力画面!$L311&amp;"",10,1)</f>
        <v/>
      </c>
      <c r="U46" s="106" t="str">
        <f>MID(★入力画面!$L311&amp;"",11,1)</f>
        <v/>
      </c>
      <c r="V46" s="106" t="str">
        <f>MID(★入力画面!$L311&amp;"",12,1)</f>
        <v/>
      </c>
      <c r="W46" s="106" t="str">
        <f>MID(★入力画面!$L311&amp;"",13,1)</f>
        <v/>
      </c>
      <c r="X46" s="106" t="str">
        <f>MID(★入力画面!$L311&amp;"",14,1)</f>
        <v/>
      </c>
      <c r="Y46" s="106" t="str">
        <f>MID(★入力画面!$L311&amp;"",15,1)</f>
        <v/>
      </c>
      <c r="Z46" s="106" t="str">
        <f>MID(★入力画面!$L311&amp;"",16,1)</f>
        <v/>
      </c>
      <c r="AA46" s="106" t="str">
        <f>MID(★入力画面!$L311&amp;"",17,1)</f>
        <v/>
      </c>
      <c r="AB46" s="106" t="str">
        <f>MID(★入力画面!$L311&amp;"",18,1)</f>
        <v/>
      </c>
      <c r="AC46" s="106" t="str">
        <f>MID(★入力画面!$L311&amp;"",19,1)</f>
        <v/>
      </c>
      <c r="AD46" s="105" t="str">
        <f>MID(★入力画面!$L311&amp;"",20,1)</f>
        <v/>
      </c>
      <c r="AE46" s="92" t="s">
        <v>228</v>
      </c>
      <c r="AF46" s="92"/>
    </row>
    <row r="47" spans="1:32" ht="15.95" customHeight="1">
      <c r="A47" s="92"/>
      <c r="B47" s="92"/>
      <c r="C47" s="102"/>
      <c r="D47" s="3269" t="s">
        <v>8</v>
      </c>
      <c r="E47" s="3269"/>
      <c r="F47" s="3269"/>
      <c r="G47" s="3269"/>
      <c r="H47" s="3269"/>
      <c r="I47" s="3269"/>
      <c r="J47" s="103"/>
      <c r="K47" s="110" t="str">
        <f>IF(★入力画面!L317&amp;""="明治","M",IF(★入力画面!L317&amp;""="大正","T",IF(★入力画面!L317&amp;""="昭和","S",IF(★入力画面!L317&amp;""="平成","H",""))))</f>
        <v/>
      </c>
      <c r="L47" s="92"/>
      <c r="M47" s="104" t="str">
        <f>LEFT((RIGHT(★入力画面!O317&amp;"",2)),1)</f>
        <v/>
      </c>
      <c r="N47" s="105" t="str">
        <f>LEFT((RIGHT(★入力画面!O317&amp;"",1)),1)</f>
        <v/>
      </c>
      <c r="O47" s="92" t="s">
        <v>61</v>
      </c>
      <c r="P47" s="104" t="str">
        <f>LEFT((RIGHT(★入力画面!R317&amp;"",2)),1)</f>
        <v/>
      </c>
      <c r="Q47" s="105" t="str">
        <f>LEFT((RIGHT(★入力画面!R317&amp;"",1)),1)</f>
        <v/>
      </c>
      <c r="R47" s="92" t="s">
        <v>63</v>
      </c>
      <c r="S47" s="104" t="str">
        <f>LEFT((RIGHT(★入力画面!U317&amp;"",2)),1)</f>
        <v/>
      </c>
      <c r="T47" s="105" t="str">
        <f>LEFT((RIGHT(★入力画面!U317&amp;"",1)),1)</f>
        <v/>
      </c>
      <c r="U47" s="92" t="s">
        <v>62</v>
      </c>
      <c r="V47" s="92"/>
      <c r="W47" s="92"/>
      <c r="X47" s="92"/>
      <c r="Y47" s="92"/>
      <c r="Z47" s="92"/>
      <c r="AA47" s="92"/>
      <c r="AB47" s="92"/>
      <c r="AC47" s="92"/>
      <c r="AD47" s="92"/>
      <c r="AE47" s="92"/>
      <c r="AF47" s="147" t="s">
        <v>5044</v>
      </c>
    </row>
    <row r="48" spans="1:32" ht="15.95" customHeight="1">
      <c r="A48" s="92"/>
      <c r="B48" s="92"/>
      <c r="C48" s="92"/>
      <c r="D48" s="3270"/>
      <c r="E48" s="3270"/>
      <c r="F48" s="3270"/>
      <c r="G48" s="3270"/>
      <c r="H48" s="3270"/>
      <c r="I48" s="3270"/>
      <c r="J48" s="92"/>
      <c r="K48" s="92"/>
      <c r="L48" s="92"/>
      <c r="M48" s="92"/>
      <c r="N48" s="92"/>
      <c r="O48" s="92"/>
      <c r="P48" s="92"/>
      <c r="Q48" s="92"/>
      <c r="R48" s="92"/>
      <c r="S48" s="92"/>
      <c r="T48" s="92"/>
      <c r="U48" s="92"/>
      <c r="V48" s="92"/>
      <c r="W48" s="92"/>
      <c r="X48" s="92"/>
      <c r="Y48" s="92"/>
      <c r="Z48" s="92"/>
      <c r="AA48" s="92"/>
      <c r="AB48" s="92"/>
      <c r="AC48" s="92"/>
      <c r="AD48" s="92"/>
      <c r="AE48" s="92"/>
    </row>
    <row r="49" ht="11.25"/>
    <row r="50" ht="11.25"/>
    <row r="51" ht="11.25"/>
    <row r="52" ht="11.25"/>
  </sheetData>
  <sheetProtection algorithmName="SHA-512" hashValue="nz6tpNX+3peN8KAF8HbWG0KiZao7FpGEJLDPLAZ0BhPWidUcADSS4lw542mwk8Oo2QX4UdgEgV0xQQ9qBFw+tw==" saltValue="NPMDXSHzBe5YubU8bcmUZA==" spinCount="100000" sheet="1" formatCells="0" formatColumns="0" formatRows="0" insertColumns="0" insertRows="0" insertHyperlinks="0" deleteColumns="0" deleteRows="0" sort="0" autoFilter="0" pivotTables="0"/>
  <mergeCells count="36">
    <mergeCell ref="D48:I48"/>
    <mergeCell ref="D44:I44"/>
    <mergeCell ref="D36:I36"/>
    <mergeCell ref="D29:I29"/>
    <mergeCell ref="D30:I30"/>
    <mergeCell ref="D31:I32"/>
    <mergeCell ref="D35:I35"/>
    <mergeCell ref="P44:S44"/>
    <mergeCell ref="D45:I45"/>
    <mergeCell ref="D46:I46"/>
    <mergeCell ref="D47:I47"/>
    <mergeCell ref="D37:I37"/>
    <mergeCell ref="D38:I38"/>
    <mergeCell ref="D39:I39"/>
    <mergeCell ref="D40:I41"/>
    <mergeCell ref="A2:Z2"/>
    <mergeCell ref="L5:M5"/>
    <mergeCell ref="D8:I8"/>
    <mergeCell ref="P8:S8"/>
    <mergeCell ref="D9:I9"/>
    <mergeCell ref="D10:I10"/>
    <mergeCell ref="D11:I11"/>
    <mergeCell ref="D12:I12"/>
    <mergeCell ref="D13:I14"/>
    <mergeCell ref="P35:S35"/>
    <mergeCell ref="D17:I17"/>
    <mergeCell ref="P17:S17"/>
    <mergeCell ref="D18:I18"/>
    <mergeCell ref="D19:I19"/>
    <mergeCell ref="D20:I20"/>
    <mergeCell ref="D21:I21"/>
    <mergeCell ref="D22:I23"/>
    <mergeCell ref="D26:I26"/>
    <mergeCell ref="P26:S26"/>
    <mergeCell ref="D27:I27"/>
    <mergeCell ref="D28:I28"/>
  </mergeCells>
  <phoneticPr fontId="55"/>
  <pageMargins left="0.59055118110236227" right="0" top="0.59055118110236227" bottom="0.19685039370078741" header="0.51181102362204722" footer="0.51181102362204722"/>
  <pageSetup paperSize="9" scale="9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EE49-2695-44C2-B2DD-2179E2A24A62}">
  <dimension ref="A1:AQ65"/>
  <sheetViews>
    <sheetView zoomScaleNormal="100" zoomScaleSheetLayoutView="85" workbookViewId="0">
      <selection activeCell="AS30" sqref="AS30"/>
    </sheetView>
  </sheetViews>
  <sheetFormatPr defaultRowHeight="11.25"/>
  <cols>
    <col min="1" max="1" width="2.875" style="116" customWidth="1"/>
    <col min="2" max="2" width="1.75" style="116" customWidth="1"/>
    <col min="3" max="3" width="3" style="116" customWidth="1"/>
    <col min="4" max="4" width="3.125" style="116" customWidth="1"/>
    <col min="5" max="32" width="2.875" style="116" customWidth="1"/>
    <col min="33" max="33" width="1.5" style="116" customWidth="1"/>
    <col min="34" max="34" width="2.875" style="116" customWidth="1"/>
    <col min="35" max="43" width="9" style="116" hidden="1" customWidth="1"/>
    <col min="44" max="121" width="9" style="116" customWidth="1"/>
    <col min="122" max="256" width="8.875" style="116"/>
    <col min="257" max="257" width="2.875" style="116" customWidth="1"/>
    <col min="258" max="258" width="1.75" style="116" customWidth="1"/>
    <col min="259" max="259" width="3" style="116" customWidth="1"/>
    <col min="260" max="260" width="3.125" style="116" customWidth="1"/>
    <col min="261" max="288" width="2.875" style="116" customWidth="1"/>
    <col min="289" max="289" width="1.5" style="116" customWidth="1"/>
    <col min="290" max="290" width="2.875" style="116" customWidth="1"/>
    <col min="291" max="299" width="0" style="116" hidden="1" customWidth="1"/>
    <col min="300" max="512" width="8.875" style="116"/>
    <col min="513" max="513" width="2.875" style="116" customWidth="1"/>
    <col min="514" max="514" width="1.75" style="116" customWidth="1"/>
    <col min="515" max="515" width="3" style="116" customWidth="1"/>
    <col min="516" max="516" width="3.125" style="116" customWidth="1"/>
    <col min="517" max="544" width="2.875" style="116" customWidth="1"/>
    <col min="545" max="545" width="1.5" style="116" customWidth="1"/>
    <col min="546" max="546" width="2.875" style="116" customWidth="1"/>
    <col min="547" max="555" width="0" style="116" hidden="1" customWidth="1"/>
    <col min="556" max="768" width="8.875" style="116"/>
    <col min="769" max="769" width="2.875" style="116" customWidth="1"/>
    <col min="770" max="770" width="1.75" style="116" customWidth="1"/>
    <col min="771" max="771" width="3" style="116" customWidth="1"/>
    <col min="772" max="772" width="3.125" style="116" customWidth="1"/>
    <col min="773" max="800" width="2.875" style="116" customWidth="1"/>
    <col min="801" max="801" width="1.5" style="116" customWidth="1"/>
    <col min="802" max="802" width="2.875" style="116" customWidth="1"/>
    <col min="803" max="811" width="0" style="116" hidden="1" customWidth="1"/>
    <col min="812" max="1024" width="8.875" style="116"/>
    <col min="1025" max="1025" width="2.875" style="116" customWidth="1"/>
    <col min="1026" max="1026" width="1.75" style="116" customWidth="1"/>
    <col min="1027" max="1027" width="3" style="116" customWidth="1"/>
    <col min="1028" max="1028" width="3.125" style="116" customWidth="1"/>
    <col min="1029" max="1056" width="2.875" style="116" customWidth="1"/>
    <col min="1057" max="1057" width="1.5" style="116" customWidth="1"/>
    <col min="1058" max="1058" width="2.875" style="116" customWidth="1"/>
    <col min="1059" max="1067" width="0" style="116" hidden="1" customWidth="1"/>
    <col min="1068" max="1280" width="8.875" style="116"/>
    <col min="1281" max="1281" width="2.875" style="116" customWidth="1"/>
    <col min="1282" max="1282" width="1.75" style="116" customWidth="1"/>
    <col min="1283" max="1283" width="3" style="116" customWidth="1"/>
    <col min="1284" max="1284" width="3.125" style="116" customWidth="1"/>
    <col min="1285" max="1312" width="2.875" style="116" customWidth="1"/>
    <col min="1313" max="1313" width="1.5" style="116" customWidth="1"/>
    <col min="1314" max="1314" width="2.875" style="116" customWidth="1"/>
    <col min="1315" max="1323" width="0" style="116" hidden="1" customWidth="1"/>
    <col min="1324" max="1536" width="8.875" style="116"/>
    <col min="1537" max="1537" width="2.875" style="116" customWidth="1"/>
    <col min="1538" max="1538" width="1.75" style="116" customWidth="1"/>
    <col min="1539" max="1539" width="3" style="116" customWidth="1"/>
    <col min="1540" max="1540" width="3.125" style="116" customWidth="1"/>
    <col min="1541" max="1568" width="2.875" style="116" customWidth="1"/>
    <col min="1569" max="1569" width="1.5" style="116" customWidth="1"/>
    <col min="1570" max="1570" width="2.875" style="116" customWidth="1"/>
    <col min="1571" max="1579" width="0" style="116" hidden="1" customWidth="1"/>
    <col min="1580" max="1792" width="8.875" style="116"/>
    <col min="1793" max="1793" width="2.875" style="116" customWidth="1"/>
    <col min="1794" max="1794" width="1.75" style="116" customWidth="1"/>
    <col min="1795" max="1795" width="3" style="116" customWidth="1"/>
    <col min="1796" max="1796" width="3.125" style="116" customWidth="1"/>
    <col min="1797" max="1824" width="2.875" style="116" customWidth="1"/>
    <col min="1825" max="1825" width="1.5" style="116" customWidth="1"/>
    <col min="1826" max="1826" width="2.875" style="116" customWidth="1"/>
    <col min="1827" max="1835" width="0" style="116" hidden="1" customWidth="1"/>
    <col min="1836" max="2048" width="8.875" style="116"/>
    <col min="2049" max="2049" width="2.875" style="116" customWidth="1"/>
    <col min="2050" max="2050" width="1.75" style="116" customWidth="1"/>
    <col min="2051" max="2051" width="3" style="116" customWidth="1"/>
    <col min="2052" max="2052" width="3.125" style="116" customWidth="1"/>
    <col min="2053" max="2080" width="2.875" style="116" customWidth="1"/>
    <col min="2081" max="2081" width="1.5" style="116" customWidth="1"/>
    <col min="2082" max="2082" width="2.875" style="116" customWidth="1"/>
    <col min="2083" max="2091" width="0" style="116" hidden="1" customWidth="1"/>
    <col min="2092" max="2304" width="8.875" style="116"/>
    <col min="2305" max="2305" width="2.875" style="116" customWidth="1"/>
    <col min="2306" max="2306" width="1.75" style="116" customWidth="1"/>
    <col min="2307" max="2307" width="3" style="116" customWidth="1"/>
    <col min="2308" max="2308" width="3.125" style="116" customWidth="1"/>
    <col min="2309" max="2336" width="2.875" style="116" customWidth="1"/>
    <col min="2337" max="2337" width="1.5" style="116" customWidth="1"/>
    <col min="2338" max="2338" width="2.875" style="116" customWidth="1"/>
    <col min="2339" max="2347" width="0" style="116" hidden="1" customWidth="1"/>
    <col min="2348" max="2560" width="8.875" style="116"/>
    <col min="2561" max="2561" width="2.875" style="116" customWidth="1"/>
    <col min="2562" max="2562" width="1.75" style="116" customWidth="1"/>
    <col min="2563" max="2563" width="3" style="116" customWidth="1"/>
    <col min="2564" max="2564" width="3.125" style="116" customWidth="1"/>
    <col min="2565" max="2592" width="2.875" style="116" customWidth="1"/>
    <col min="2593" max="2593" width="1.5" style="116" customWidth="1"/>
    <col min="2594" max="2594" width="2.875" style="116" customWidth="1"/>
    <col min="2595" max="2603" width="0" style="116" hidden="1" customWidth="1"/>
    <col min="2604" max="2816" width="8.875" style="116"/>
    <col min="2817" max="2817" width="2.875" style="116" customWidth="1"/>
    <col min="2818" max="2818" width="1.75" style="116" customWidth="1"/>
    <col min="2819" max="2819" width="3" style="116" customWidth="1"/>
    <col min="2820" max="2820" width="3.125" style="116" customWidth="1"/>
    <col min="2821" max="2848" width="2.875" style="116" customWidth="1"/>
    <col min="2849" max="2849" width="1.5" style="116" customWidth="1"/>
    <col min="2850" max="2850" width="2.875" style="116" customWidth="1"/>
    <col min="2851" max="2859" width="0" style="116" hidden="1" customWidth="1"/>
    <col min="2860" max="3072" width="8.875" style="116"/>
    <col min="3073" max="3073" width="2.875" style="116" customWidth="1"/>
    <col min="3074" max="3074" width="1.75" style="116" customWidth="1"/>
    <col min="3075" max="3075" width="3" style="116" customWidth="1"/>
    <col min="3076" max="3076" width="3.125" style="116" customWidth="1"/>
    <col min="3077" max="3104" width="2.875" style="116" customWidth="1"/>
    <col min="3105" max="3105" width="1.5" style="116" customWidth="1"/>
    <col min="3106" max="3106" width="2.875" style="116" customWidth="1"/>
    <col min="3107" max="3115" width="0" style="116" hidden="1" customWidth="1"/>
    <col min="3116" max="3328" width="8.875" style="116"/>
    <col min="3329" max="3329" width="2.875" style="116" customWidth="1"/>
    <col min="3330" max="3330" width="1.75" style="116" customWidth="1"/>
    <col min="3331" max="3331" width="3" style="116" customWidth="1"/>
    <col min="3332" max="3332" width="3.125" style="116" customWidth="1"/>
    <col min="3333" max="3360" width="2.875" style="116" customWidth="1"/>
    <col min="3361" max="3361" width="1.5" style="116" customWidth="1"/>
    <col min="3362" max="3362" width="2.875" style="116" customWidth="1"/>
    <col min="3363" max="3371" width="0" style="116" hidden="1" customWidth="1"/>
    <col min="3372" max="3584" width="8.875" style="116"/>
    <col min="3585" max="3585" width="2.875" style="116" customWidth="1"/>
    <col min="3586" max="3586" width="1.75" style="116" customWidth="1"/>
    <col min="3587" max="3587" width="3" style="116" customWidth="1"/>
    <col min="3588" max="3588" width="3.125" style="116" customWidth="1"/>
    <col min="3589" max="3616" width="2.875" style="116" customWidth="1"/>
    <col min="3617" max="3617" width="1.5" style="116" customWidth="1"/>
    <col min="3618" max="3618" width="2.875" style="116" customWidth="1"/>
    <col min="3619" max="3627" width="0" style="116" hidden="1" customWidth="1"/>
    <col min="3628" max="3840" width="8.875" style="116"/>
    <col min="3841" max="3841" width="2.875" style="116" customWidth="1"/>
    <col min="3842" max="3842" width="1.75" style="116" customWidth="1"/>
    <col min="3843" max="3843" width="3" style="116" customWidth="1"/>
    <col min="3844" max="3844" width="3.125" style="116" customWidth="1"/>
    <col min="3845" max="3872" width="2.875" style="116" customWidth="1"/>
    <col min="3873" max="3873" width="1.5" style="116" customWidth="1"/>
    <col min="3874" max="3874" width="2.875" style="116" customWidth="1"/>
    <col min="3875" max="3883" width="0" style="116" hidden="1" customWidth="1"/>
    <col min="3884" max="4096" width="8.875" style="116"/>
    <col min="4097" max="4097" width="2.875" style="116" customWidth="1"/>
    <col min="4098" max="4098" width="1.75" style="116" customWidth="1"/>
    <col min="4099" max="4099" width="3" style="116" customWidth="1"/>
    <col min="4100" max="4100" width="3.125" style="116" customWidth="1"/>
    <col min="4101" max="4128" width="2.875" style="116" customWidth="1"/>
    <col min="4129" max="4129" width="1.5" style="116" customWidth="1"/>
    <col min="4130" max="4130" width="2.875" style="116" customWidth="1"/>
    <col min="4131" max="4139" width="0" style="116" hidden="1" customWidth="1"/>
    <col min="4140" max="4352" width="8.875" style="116"/>
    <col min="4353" max="4353" width="2.875" style="116" customWidth="1"/>
    <col min="4354" max="4354" width="1.75" style="116" customWidth="1"/>
    <col min="4355" max="4355" width="3" style="116" customWidth="1"/>
    <col min="4356" max="4356" width="3.125" style="116" customWidth="1"/>
    <col min="4357" max="4384" width="2.875" style="116" customWidth="1"/>
    <col min="4385" max="4385" width="1.5" style="116" customWidth="1"/>
    <col min="4386" max="4386" width="2.875" style="116" customWidth="1"/>
    <col min="4387" max="4395" width="0" style="116" hidden="1" customWidth="1"/>
    <col min="4396" max="4608" width="8.875" style="116"/>
    <col min="4609" max="4609" width="2.875" style="116" customWidth="1"/>
    <col min="4610" max="4610" width="1.75" style="116" customWidth="1"/>
    <col min="4611" max="4611" width="3" style="116" customWidth="1"/>
    <col min="4612" max="4612" width="3.125" style="116" customWidth="1"/>
    <col min="4613" max="4640" width="2.875" style="116" customWidth="1"/>
    <col min="4641" max="4641" width="1.5" style="116" customWidth="1"/>
    <col min="4642" max="4642" width="2.875" style="116" customWidth="1"/>
    <col min="4643" max="4651" width="0" style="116" hidden="1" customWidth="1"/>
    <col min="4652" max="4864" width="8.875" style="116"/>
    <col min="4865" max="4865" width="2.875" style="116" customWidth="1"/>
    <col min="4866" max="4866" width="1.75" style="116" customWidth="1"/>
    <col min="4867" max="4867" width="3" style="116" customWidth="1"/>
    <col min="4868" max="4868" width="3.125" style="116" customWidth="1"/>
    <col min="4869" max="4896" width="2.875" style="116" customWidth="1"/>
    <col min="4897" max="4897" width="1.5" style="116" customWidth="1"/>
    <col min="4898" max="4898" width="2.875" style="116" customWidth="1"/>
    <col min="4899" max="4907" width="0" style="116" hidden="1" customWidth="1"/>
    <col min="4908" max="5120" width="8.875" style="116"/>
    <col min="5121" max="5121" width="2.875" style="116" customWidth="1"/>
    <col min="5122" max="5122" width="1.75" style="116" customWidth="1"/>
    <col min="5123" max="5123" width="3" style="116" customWidth="1"/>
    <col min="5124" max="5124" width="3.125" style="116" customWidth="1"/>
    <col min="5125" max="5152" width="2.875" style="116" customWidth="1"/>
    <col min="5153" max="5153" width="1.5" style="116" customWidth="1"/>
    <col min="5154" max="5154" width="2.875" style="116" customWidth="1"/>
    <col min="5155" max="5163" width="0" style="116" hidden="1" customWidth="1"/>
    <col min="5164" max="5376" width="8.875" style="116"/>
    <col min="5377" max="5377" width="2.875" style="116" customWidth="1"/>
    <col min="5378" max="5378" width="1.75" style="116" customWidth="1"/>
    <col min="5379" max="5379" width="3" style="116" customWidth="1"/>
    <col min="5380" max="5380" width="3.125" style="116" customWidth="1"/>
    <col min="5381" max="5408" width="2.875" style="116" customWidth="1"/>
    <col min="5409" max="5409" width="1.5" style="116" customWidth="1"/>
    <col min="5410" max="5410" width="2.875" style="116" customWidth="1"/>
    <col min="5411" max="5419" width="0" style="116" hidden="1" customWidth="1"/>
    <col min="5420" max="5632" width="8.875" style="116"/>
    <col min="5633" max="5633" width="2.875" style="116" customWidth="1"/>
    <col min="5634" max="5634" width="1.75" style="116" customWidth="1"/>
    <col min="5635" max="5635" width="3" style="116" customWidth="1"/>
    <col min="5636" max="5636" width="3.125" style="116" customWidth="1"/>
    <col min="5637" max="5664" width="2.875" style="116" customWidth="1"/>
    <col min="5665" max="5665" width="1.5" style="116" customWidth="1"/>
    <col min="5666" max="5666" width="2.875" style="116" customWidth="1"/>
    <col min="5667" max="5675" width="0" style="116" hidden="1" customWidth="1"/>
    <col min="5676" max="5888" width="8.875" style="116"/>
    <col min="5889" max="5889" width="2.875" style="116" customWidth="1"/>
    <col min="5890" max="5890" width="1.75" style="116" customWidth="1"/>
    <col min="5891" max="5891" width="3" style="116" customWidth="1"/>
    <col min="5892" max="5892" width="3.125" style="116" customWidth="1"/>
    <col min="5893" max="5920" width="2.875" style="116" customWidth="1"/>
    <col min="5921" max="5921" width="1.5" style="116" customWidth="1"/>
    <col min="5922" max="5922" width="2.875" style="116" customWidth="1"/>
    <col min="5923" max="5931" width="0" style="116" hidden="1" customWidth="1"/>
    <col min="5932" max="6144" width="8.875" style="116"/>
    <col min="6145" max="6145" width="2.875" style="116" customWidth="1"/>
    <col min="6146" max="6146" width="1.75" style="116" customWidth="1"/>
    <col min="6147" max="6147" width="3" style="116" customWidth="1"/>
    <col min="6148" max="6148" width="3.125" style="116" customWidth="1"/>
    <col min="6149" max="6176" width="2.875" style="116" customWidth="1"/>
    <col min="6177" max="6177" width="1.5" style="116" customWidth="1"/>
    <col min="6178" max="6178" width="2.875" style="116" customWidth="1"/>
    <col min="6179" max="6187" width="0" style="116" hidden="1" customWidth="1"/>
    <col min="6188" max="6400" width="8.875" style="116"/>
    <col min="6401" max="6401" width="2.875" style="116" customWidth="1"/>
    <col min="6402" max="6402" width="1.75" style="116" customWidth="1"/>
    <col min="6403" max="6403" width="3" style="116" customWidth="1"/>
    <col min="6404" max="6404" width="3.125" style="116" customWidth="1"/>
    <col min="6405" max="6432" width="2.875" style="116" customWidth="1"/>
    <col min="6433" max="6433" width="1.5" style="116" customWidth="1"/>
    <col min="6434" max="6434" width="2.875" style="116" customWidth="1"/>
    <col min="6435" max="6443" width="0" style="116" hidden="1" customWidth="1"/>
    <col min="6444" max="6656" width="8.875" style="116"/>
    <col min="6657" max="6657" width="2.875" style="116" customWidth="1"/>
    <col min="6658" max="6658" width="1.75" style="116" customWidth="1"/>
    <col min="6659" max="6659" width="3" style="116" customWidth="1"/>
    <col min="6660" max="6660" width="3.125" style="116" customWidth="1"/>
    <col min="6661" max="6688" width="2.875" style="116" customWidth="1"/>
    <col min="6689" max="6689" width="1.5" style="116" customWidth="1"/>
    <col min="6690" max="6690" width="2.875" style="116" customWidth="1"/>
    <col min="6691" max="6699" width="0" style="116" hidden="1" customWidth="1"/>
    <col min="6700" max="6912" width="8.875" style="116"/>
    <col min="6913" max="6913" width="2.875" style="116" customWidth="1"/>
    <col min="6914" max="6914" width="1.75" style="116" customWidth="1"/>
    <col min="6915" max="6915" width="3" style="116" customWidth="1"/>
    <col min="6916" max="6916" width="3.125" style="116" customWidth="1"/>
    <col min="6917" max="6944" width="2.875" style="116" customWidth="1"/>
    <col min="6945" max="6945" width="1.5" style="116" customWidth="1"/>
    <col min="6946" max="6946" width="2.875" style="116" customWidth="1"/>
    <col min="6947" max="6955" width="0" style="116" hidden="1" customWidth="1"/>
    <col min="6956" max="7168" width="8.875" style="116"/>
    <col min="7169" max="7169" width="2.875" style="116" customWidth="1"/>
    <col min="7170" max="7170" width="1.75" style="116" customWidth="1"/>
    <col min="7171" max="7171" width="3" style="116" customWidth="1"/>
    <col min="7172" max="7172" width="3.125" style="116" customWidth="1"/>
    <col min="7173" max="7200" width="2.875" style="116" customWidth="1"/>
    <col min="7201" max="7201" width="1.5" style="116" customWidth="1"/>
    <col min="7202" max="7202" width="2.875" style="116" customWidth="1"/>
    <col min="7203" max="7211" width="0" style="116" hidden="1" customWidth="1"/>
    <col min="7212" max="7424" width="8.875" style="116"/>
    <col min="7425" max="7425" width="2.875" style="116" customWidth="1"/>
    <col min="7426" max="7426" width="1.75" style="116" customWidth="1"/>
    <col min="7427" max="7427" width="3" style="116" customWidth="1"/>
    <col min="7428" max="7428" width="3.125" style="116" customWidth="1"/>
    <col min="7429" max="7456" width="2.875" style="116" customWidth="1"/>
    <col min="7457" max="7457" width="1.5" style="116" customWidth="1"/>
    <col min="7458" max="7458" width="2.875" style="116" customWidth="1"/>
    <col min="7459" max="7467" width="0" style="116" hidden="1" customWidth="1"/>
    <col min="7468" max="7680" width="8.875" style="116"/>
    <col min="7681" max="7681" width="2.875" style="116" customWidth="1"/>
    <col min="7682" max="7682" width="1.75" style="116" customWidth="1"/>
    <col min="7683" max="7683" width="3" style="116" customWidth="1"/>
    <col min="7684" max="7684" width="3.125" style="116" customWidth="1"/>
    <col min="7685" max="7712" width="2.875" style="116" customWidth="1"/>
    <col min="7713" max="7713" width="1.5" style="116" customWidth="1"/>
    <col min="7714" max="7714" width="2.875" style="116" customWidth="1"/>
    <col min="7715" max="7723" width="0" style="116" hidden="1" customWidth="1"/>
    <col min="7724" max="7936" width="8.875" style="116"/>
    <col min="7937" max="7937" width="2.875" style="116" customWidth="1"/>
    <col min="7938" max="7938" width="1.75" style="116" customWidth="1"/>
    <col min="7939" max="7939" width="3" style="116" customWidth="1"/>
    <col min="7940" max="7940" width="3.125" style="116" customWidth="1"/>
    <col min="7941" max="7968" width="2.875" style="116" customWidth="1"/>
    <col min="7969" max="7969" width="1.5" style="116" customWidth="1"/>
    <col min="7970" max="7970" width="2.875" style="116" customWidth="1"/>
    <col min="7971" max="7979" width="0" style="116" hidden="1" customWidth="1"/>
    <col min="7980" max="8192" width="8.875" style="116"/>
    <col min="8193" max="8193" width="2.875" style="116" customWidth="1"/>
    <col min="8194" max="8194" width="1.75" style="116" customWidth="1"/>
    <col min="8195" max="8195" width="3" style="116" customWidth="1"/>
    <col min="8196" max="8196" width="3.125" style="116" customWidth="1"/>
    <col min="8197" max="8224" width="2.875" style="116" customWidth="1"/>
    <col min="8225" max="8225" width="1.5" style="116" customWidth="1"/>
    <col min="8226" max="8226" width="2.875" style="116" customWidth="1"/>
    <col min="8227" max="8235" width="0" style="116" hidden="1" customWidth="1"/>
    <col min="8236" max="8448" width="8.875" style="116"/>
    <col min="8449" max="8449" width="2.875" style="116" customWidth="1"/>
    <col min="8450" max="8450" width="1.75" style="116" customWidth="1"/>
    <col min="8451" max="8451" width="3" style="116" customWidth="1"/>
    <col min="8452" max="8452" width="3.125" style="116" customWidth="1"/>
    <col min="8453" max="8480" width="2.875" style="116" customWidth="1"/>
    <col min="8481" max="8481" width="1.5" style="116" customWidth="1"/>
    <col min="8482" max="8482" width="2.875" style="116" customWidth="1"/>
    <col min="8483" max="8491" width="0" style="116" hidden="1" customWidth="1"/>
    <col min="8492" max="8704" width="8.875" style="116"/>
    <col min="8705" max="8705" width="2.875" style="116" customWidth="1"/>
    <col min="8706" max="8706" width="1.75" style="116" customWidth="1"/>
    <col min="8707" max="8707" width="3" style="116" customWidth="1"/>
    <col min="8708" max="8708" width="3.125" style="116" customWidth="1"/>
    <col min="8709" max="8736" width="2.875" style="116" customWidth="1"/>
    <col min="8737" max="8737" width="1.5" style="116" customWidth="1"/>
    <col min="8738" max="8738" width="2.875" style="116" customWidth="1"/>
    <col min="8739" max="8747" width="0" style="116" hidden="1" customWidth="1"/>
    <col min="8748" max="8960" width="8.875" style="116"/>
    <col min="8961" max="8961" width="2.875" style="116" customWidth="1"/>
    <col min="8962" max="8962" width="1.75" style="116" customWidth="1"/>
    <col min="8963" max="8963" width="3" style="116" customWidth="1"/>
    <col min="8964" max="8964" width="3.125" style="116" customWidth="1"/>
    <col min="8965" max="8992" width="2.875" style="116" customWidth="1"/>
    <col min="8993" max="8993" width="1.5" style="116" customWidth="1"/>
    <col min="8994" max="8994" width="2.875" style="116" customWidth="1"/>
    <col min="8995" max="9003" width="0" style="116" hidden="1" customWidth="1"/>
    <col min="9004" max="9216" width="8.875" style="116"/>
    <col min="9217" max="9217" width="2.875" style="116" customWidth="1"/>
    <col min="9218" max="9218" width="1.75" style="116" customWidth="1"/>
    <col min="9219" max="9219" width="3" style="116" customWidth="1"/>
    <col min="9220" max="9220" width="3.125" style="116" customWidth="1"/>
    <col min="9221" max="9248" width="2.875" style="116" customWidth="1"/>
    <col min="9249" max="9249" width="1.5" style="116" customWidth="1"/>
    <col min="9250" max="9250" width="2.875" style="116" customWidth="1"/>
    <col min="9251" max="9259" width="0" style="116" hidden="1" customWidth="1"/>
    <col min="9260" max="9472" width="8.875" style="116"/>
    <col min="9473" max="9473" width="2.875" style="116" customWidth="1"/>
    <col min="9474" max="9474" width="1.75" style="116" customWidth="1"/>
    <col min="9475" max="9475" width="3" style="116" customWidth="1"/>
    <col min="9476" max="9476" width="3.125" style="116" customWidth="1"/>
    <col min="9477" max="9504" width="2.875" style="116" customWidth="1"/>
    <col min="9505" max="9505" width="1.5" style="116" customWidth="1"/>
    <col min="9506" max="9506" width="2.875" style="116" customWidth="1"/>
    <col min="9507" max="9515" width="0" style="116" hidden="1" customWidth="1"/>
    <col min="9516" max="9728" width="8.875" style="116"/>
    <col min="9729" max="9729" width="2.875" style="116" customWidth="1"/>
    <col min="9730" max="9730" width="1.75" style="116" customWidth="1"/>
    <col min="9731" max="9731" width="3" style="116" customWidth="1"/>
    <col min="9732" max="9732" width="3.125" style="116" customWidth="1"/>
    <col min="9733" max="9760" width="2.875" style="116" customWidth="1"/>
    <col min="9761" max="9761" width="1.5" style="116" customWidth="1"/>
    <col min="9762" max="9762" width="2.875" style="116" customWidth="1"/>
    <col min="9763" max="9771" width="0" style="116" hidden="1" customWidth="1"/>
    <col min="9772" max="9984" width="8.875" style="116"/>
    <col min="9985" max="9985" width="2.875" style="116" customWidth="1"/>
    <col min="9986" max="9986" width="1.75" style="116" customWidth="1"/>
    <col min="9987" max="9987" width="3" style="116" customWidth="1"/>
    <col min="9988" max="9988" width="3.125" style="116" customWidth="1"/>
    <col min="9989" max="10016" width="2.875" style="116" customWidth="1"/>
    <col min="10017" max="10017" width="1.5" style="116" customWidth="1"/>
    <col min="10018" max="10018" width="2.875" style="116" customWidth="1"/>
    <col min="10019" max="10027" width="0" style="116" hidden="1" customWidth="1"/>
    <col min="10028" max="10240" width="8.875" style="116"/>
    <col min="10241" max="10241" width="2.875" style="116" customWidth="1"/>
    <col min="10242" max="10242" width="1.75" style="116" customWidth="1"/>
    <col min="10243" max="10243" width="3" style="116" customWidth="1"/>
    <col min="10244" max="10244" width="3.125" style="116" customWidth="1"/>
    <col min="10245" max="10272" width="2.875" style="116" customWidth="1"/>
    <col min="10273" max="10273" width="1.5" style="116" customWidth="1"/>
    <col min="10274" max="10274" width="2.875" style="116" customWidth="1"/>
    <col min="10275" max="10283" width="0" style="116" hidden="1" customWidth="1"/>
    <col min="10284" max="10496" width="8.875" style="116"/>
    <col min="10497" max="10497" width="2.875" style="116" customWidth="1"/>
    <col min="10498" max="10498" width="1.75" style="116" customWidth="1"/>
    <col min="10499" max="10499" width="3" style="116" customWidth="1"/>
    <col min="10500" max="10500" width="3.125" style="116" customWidth="1"/>
    <col min="10501" max="10528" width="2.875" style="116" customWidth="1"/>
    <col min="10529" max="10529" width="1.5" style="116" customWidth="1"/>
    <col min="10530" max="10530" width="2.875" style="116" customWidth="1"/>
    <col min="10531" max="10539" width="0" style="116" hidden="1" customWidth="1"/>
    <col min="10540" max="10752" width="8.875" style="116"/>
    <col min="10753" max="10753" width="2.875" style="116" customWidth="1"/>
    <col min="10754" max="10754" width="1.75" style="116" customWidth="1"/>
    <col min="10755" max="10755" width="3" style="116" customWidth="1"/>
    <col min="10756" max="10756" width="3.125" style="116" customWidth="1"/>
    <col min="10757" max="10784" width="2.875" style="116" customWidth="1"/>
    <col min="10785" max="10785" width="1.5" style="116" customWidth="1"/>
    <col min="10786" max="10786" width="2.875" style="116" customWidth="1"/>
    <col min="10787" max="10795" width="0" style="116" hidden="1" customWidth="1"/>
    <col min="10796" max="11008" width="8.875" style="116"/>
    <col min="11009" max="11009" width="2.875" style="116" customWidth="1"/>
    <col min="11010" max="11010" width="1.75" style="116" customWidth="1"/>
    <col min="11011" max="11011" width="3" style="116" customWidth="1"/>
    <col min="11012" max="11012" width="3.125" style="116" customWidth="1"/>
    <col min="11013" max="11040" width="2.875" style="116" customWidth="1"/>
    <col min="11041" max="11041" width="1.5" style="116" customWidth="1"/>
    <col min="11042" max="11042" width="2.875" style="116" customWidth="1"/>
    <col min="11043" max="11051" width="0" style="116" hidden="1" customWidth="1"/>
    <col min="11052" max="11264" width="8.875" style="116"/>
    <col min="11265" max="11265" width="2.875" style="116" customWidth="1"/>
    <col min="11266" max="11266" width="1.75" style="116" customWidth="1"/>
    <col min="11267" max="11267" width="3" style="116" customWidth="1"/>
    <col min="11268" max="11268" width="3.125" style="116" customWidth="1"/>
    <col min="11269" max="11296" width="2.875" style="116" customWidth="1"/>
    <col min="11297" max="11297" width="1.5" style="116" customWidth="1"/>
    <col min="11298" max="11298" width="2.875" style="116" customWidth="1"/>
    <col min="11299" max="11307" width="0" style="116" hidden="1" customWidth="1"/>
    <col min="11308" max="11520" width="8.875" style="116"/>
    <col min="11521" max="11521" width="2.875" style="116" customWidth="1"/>
    <col min="11522" max="11522" width="1.75" style="116" customWidth="1"/>
    <col min="11523" max="11523" width="3" style="116" customWidth="1"/>
    <col min="11524" max="11524" width="3.125" style="116" customWidth="1"/>
    <col min="11525" max="11552" width="2.875" style="116" customWidth="1"/>
    <col min="11553" max="11553" width="1.5" style="116" customWidth="1"/>
    <col min="11554" max="11554" width="2.875" style="116" customWidth="1"/>
    <col min="11555" max="11563" width="0" style="116" hidden="1" customWidth="1"/>
    <col min="11564" max="11776" width="8.875" style="116"/>
    <col min="11777" max="11777" width="2.875" style="116" customWidth="1"/>
    <col min="11778" max="11778" width="1.75" style="116" customWidth="1"/>
    <col min="11779" max="11779" width="3" style="116" customWidth="1"/>
    <col min="11780" max="11780" width="3.125" style="116" customWidth="1"/>
    <col min="11781" max="11808" width="2.875" style="116" customWidth="1"/>
    <col min="11809" max="11809" width="1.5" style="116" customWidth="1"/>
    <col min="11810" max="11810" width="2.875" style="116" customWidth="1"/>
    <col min="11811" max="11819" width="0" style="116" hidden="1" customWidth="1"/>
    <col min="11820" max="12032" width="8.875" style="116"/>
    <col min="12033" max="12033" width="2.875" style="116" customWidth="1"/>
    <col min="12034" max="12034" width="1.75" style="116" customWidth="1"/>
    <col min="12035" max="12035" width="3" style="116" customWidth="1"/>
    <col min="12036" max="12036" width="3.125" style="116" customWidth="1"/>
    <col min="12037" max="12064" width="2.875" style="116" customWidth="1"/>
    <col min="12065" max="12065" width="1.5" style="116" customWidth="1"/>
    <col min="12066" max="12066" width="2.875" style="116" customWidth="1"/>
    <col min="12067" max="12075" width="0" style="116" hidden="1" customWidth="1"/>
    <col min="12076" max="12288" width="8.875" style="116"/>
    <col min="12289" max="12289" width="2.875" style="116" customWidth="1"/>
    <col min="12290" max="12290" width="1.75" style="116" customWidth="1"/>
    <col min="12291" max="12291" width="3" style="116" customWidth="1"/>
    <col min="12292" max="12292" width="3.125" style="116" customWidth="1"/>
    <col min="12293" max="12320" width="2.875" style="116" customWidth="1"/>
    <col min="12321" max="12321" width="1.5" style="116" customWidth="1"/>
    <col min="12322" max="12322" width="2.875" style="116" customWidth="1"/>
    <col min="12323" max="12331" width="0" style="116" hidden="1" customWidth="1"/>
    <col min="12332" max="12544" width="8.875" style="116"/>
    <col min="12545" max="12545" width="2.875" style="116" customWidth="1"/>
    <col min="12546" max="12546" width="1.75" style="116" customWidth="1"/>
    <col min="12547" max="12547" width="3" style="116" customWidth="1"/>
    <col min="12548" max="12548" width="3.125" style="116" customWidth="1"/>
    <col min="12549" max="12576" width="2.875" style="116" customWidth="1"/>
    <col min="12577" max="12577" width="1.5" style="116" customWidth="1"/>
    <col min="12578" max="12578" width="2.875" style="116" customWidth="1"/>
    <col min="12579" max="12587" width="0" style="116" hidden="1" customWidth="1"/>
    <col min="12588" max="12800" width="8.875" style="116"/>
    <col min="12801" max="12801" width="2.875" style="116" customWidth="1"/>
    <col min="12802" max="12802" width="1.75" style="116" customWidth="1"/>
    <col min="12803" max="12803" width="3" style="116" customWidth="1"/>
    <col min="12804" max="12804" width="3.125" style="116" customWidth="1"/>
    <col min="12805" max="12832" width="2.875" style="116" customWidth="1"/>
    <col min="12833" max="12833" width="1.5" style="116" customWidth="1"/>
    <col min="12834" max="12834" width="2.875" style="116" customWidth="1"/>
    <col min="12835" max="12843" width="0" style="116" hidden="1" customWidth="1"/>
    <col min="12844" max="13056" width="8.875" style="116"/>
    <col min="13057" max="13057" width="2.875" style="116" customWidth="1"/>
    <col min="13058" max="13058" width="1.75" style="116" customWidth="1"/>
    <col min="13059" max="13059" width="3" style="116" customWidth="1"/>
    <col min="13060" max="13060" width="3.125" style="116" customWidth="1"/>
    <col min="13061" max="13088" width="2.875" style="116" customWidth="1"/>
    <col min="13089" max="13089" width="1.5" style="116" customWidth="1"/>
    <col min="13090" max="13090" width="2.875" style="116" customWidth="1"/>
    <col min="13091" max="13099" width="0" style="116" hidden="1" customWidth="1"/>
    <col min="13100" max="13312" width="8.875" style="116"/>
    <col min="13313" max="13313" width="2.875" style="116" customWidth="1"/>
    <col min="13314" max="13314" width="1.75" style="116" customWidth="1"/>
    <col min="13315" max="13315" width="3" style="116" customWidth="1"/>
    <col min="13316" max="13316" width="3.125" style="116" customWidth="1"/>
    <col min="13317" max="13344" width="2.875" style="116" customWidth="1"/>
    <col min="13345" max="13345" width="1.5" style="116" customWidth="1"/>
    <col min="13346" max="13346" width="2.875" style="116" customWidth="1"/>
    <col min="13347" max="13355" width="0" style="116" hidden="1" customWidth="1"/>
    <col min="13356" max="13568" width="8.875" style="116"/>
    <col min="13569" max="13569" width="2.875" style="116" customWidth="1"/>
    <col min="13570" max="13570" width="1.75" style="116" customWidth="1"/>
    <col min="13571" max="13571" width="3" style="116" customWidth="1"/>
    <col min="13572" max="13572" width="3.125" style="116" customWidth="1"/>
    <col min="13573" max="13600" width="2.875" style="116" customWidth="1"/>
    <col min="13601" max="13601" width="1.5" style="116" customWidth="1"/>
    <col min="13602" max="13602" width="2.875" style="116" customWidth="1"/>
    <col min="13603" max="13611" width="0" style="116" hidden="1" customWidth="1"/>
    <col min="13612" max="13824" width="8.875" style="116"/>
    <col min="13825" max="13825" width="2.875" style="116" customWidth="1"/>
    <col min="13826" max="13826" width="1.75" style="116" customWidth="1"/>
    <col min="13827" max="13827" width="3" style="116" customWidth="1"/>
    <col min="13828" max="13828" width="3.125" style="116" customWidth="1"/>
    <col min="13829" max="13856" width="2.875" style="116" customWidth="1"/>
    <col min="13857" max="13857" width="1.5" style="116" customWidth="1"/>
    <col min="13858" max="13858" width="2.875" style="116" customWidth="1"/>
    <col min="13859" max="13867" width="0" style="116" hidden="1" customWidth="1"/>
    <col min="13868" max="14080" width="8.875" style="116"/>
    <col min="14081" max="14081" width="2.875" style="116" customWidth="1"/>
    <col min="14082" max="14082" width="1.75" style="116" customWidth="1"/>
    <col min="14083" max="14083" width="3" style="116" customWidth="1"/>
    <col min="14084" max="14084" width="3.125" style="116" customWidth="1"/>
    <col min="14085" max="14112" width="2.875" style="116" customWidth="1"/>
    <col min="14113" max="14113" width="1.5" style="116" customWidth="1"/>
    <col min="14114" max="14114" width="2.875" style="116" customWidth="1"/>
    <col min="14115" max="14123" width="0" style="116" hidden="1" customWidth="1"/>
    <col min="14124" max="14336" width="8.875" style="116"/>
    <col min="14337" max="14337" width="2.875" style="116" customWidth="1"/>
    <col min="14338" max="14338" width="1.75" style="116" customWidth="1"/>
    <col min="14339" max="14339" width="3" style="116" customWidth="1"/>
    <col min="14340" max="14340" width="3.125" style="116" customWidth="1"/>
    <col min="14341" max="14368" width="2.875" style="116" customWidth="1"/>
    <col min="14369" max="14369" width="1.5" style="116" customWidth="1"/>
    <col min="14370" max="14370" width="2.875" style="116" customWidth="1"/>
    <col min="14371" max="14379" width="0" style="116" hidden="1" customWidth="1"/>
    <col min="14380" max="14592" width="8.875" style="116"/>
    <col min="14593" max="14593" width="2.875" style="116" customWidth="1"/>
    <col min="14594" max="14594" width="1.75" style="116" customWidth="1"/>
    <col min="14595" max="14595" width="3" style="116" customWidth="1"/>
    <col min="14596" max="14596" width="3.125" style="116" customWidth="1"/>
    <col min="14597" max="14624" width="2.875" style="116" customWidth="1"/>
    <col min="14625" max="14625" width="1.5" style="116" customWidth="1"/>
    <col min="14626" max="14626" width="2.875" style="116" customWidth="1"/>
    <col min="14627" max="14635" width="0" style="116" hidden="1" customWidth="1"/>
    <col min="14636" max="14848" width="8.875" style="116"/>
    <col min="14849" max="14849" width="2.875" style="116" customWidth="1"/>
    <col min="14850" max="14850" width="1.75" style="116" customWidth="1"/>
    <col min="14851" max="14851" width="3" style="116" customWidth="1"/>
    <col min="14852" max="14852" width="3.125" style="116" customWidth="1"/>
    <col min="14853" max="14880" width="2.875" style="116" customWidth="1"/>
    <col min="14881" max="14881" width="1.5" style="116" customWidth="1"/>
    <col min="14882" max="14882" width="2.875" style="116" customWidth="1"/>
    <col min="14883" max="14891" width="0" style="116" hidden="1" customWidth="1"/>
    <col min="14892" max="15104" width="8.875" style="116"/>
    <col min="15105" max="15105" width="2.875" style="116" customWidth="1"/>
    <col min="15106" max="15106" width="1.75" style="116" customWidth="1"/>
    <col min="15107" max="15107" width="3" style="116" customWidth="1"/>
    <col min="15108" max="15108" width="3.125" style="116" customWidth="1"/>
    <col min="15109" max="15136" width="2.875" style="116" customWidth="1"/>
    <col min="15137" max="15137" width="1.5" style="116" customWidth="1"/>
    <col min="15138" max="15138" width="2.875" style="116" customWidth="1"/>
    <col min="15139" max="15147" width="0" style="116" hidden="1" customWidth="1"/>
    <col min="15148" max="15360" width="8.875" style="116"/>
    <col min="15361" max="15361" width="2.875" style="116" customWidth="1"/>
    <col min="15362" max="15362" width="1.75" style="116" customWidth="1"/>
    <col min="15363" max="15363" width="3" style="116" customWidth="1"/>
    <col min="15364" max="15364" width="3.125" style="116" customWidth="1"/>
    <col min="15365" max="15392" width="2.875" style="116" customWidth="1"/>
    <col min="15393" max="15393" width="1.5" style="116" customWidth="1"/>
    <col min="15394" max="15394" width="2.875" style="116" customWidth="1"/>
    <col min="15395" max="15403" width="0" style="116" hidden="1" customWidth="1"/>
    <col min="15404" max="15616" width="8.875" style="116"/>
    <col min="15617" max="15617" width="2.875" style="116" customWidth="1"/>
    <col min="15618" max="15618" width="1.75" style="116" customWidth="1"/>
    <col min="15619" max="15619" width="3" style="116" customWidth="1"/>
    <col min="15620" max="15620" width="3.125" style="116" customWidth="1"/>
    <col min="15621" max="15648" width="2.875" style="116" customWidth="1"/>
    <col min="15649" max="15649" width="1.5" style="116" customWidth="1"/>
    <col min="15650" max="15650" width="2.875" style="116" customWidth="1"/>
    <col min="15651" max="15659" width="0" style="116" hidden="1" customWidth="1"/>
    <col min="15660" max="15872" width="8.875" style="116"/>
    <col min="15873" max="15873" width="2.875" style="116" customWidth="1"/>
    <col min="15874" max="15874" width="1.75" style="116" customWidth="1"/>
    <col min="15875" max="15875" width="3" style="116" customWidth="1"/>
    <col min="15876" max="15876" width="3.125" style="116" customWidth="1"/>
    <col min="15877" max="15904" width="2.875" style="116" customWidth="1"/>
    <col min="15905" max="15905" width="1.5" style="116" customWidth="1"/>
    <col min="15906" max="15906" width="2.875" style="116" customWidth="1"/>
    <col min="15907" max="15915" width="0" style="116" hidden="1" customWidth="1"/>
    <col min="15916" max="16128" width="8.875" style="116"/>
    <col min="16129" max="16129" width="2.875" style="116" customWidth="1"/>
    <col min="16130" max="16130" width="1.75" style="116" customWidth="1"/>
    <col min="16131" max="16131" width="3" style="116" customWidth="1"/>
    <col min="16132" max="16132" width="3.125" style="116" customWidth="1"/>
    <col min="16133" max="16160" width="2.875" style="116" customWidth="1"/>
    <col min="16161" max="16161" width="1.5" style="116" customWidth="1"/>
    <col min="16162" max="16162" width="2.875" style="116" customWidth="1"/>
    <col min="16163" max="16171" width="0" style="116" hidden="1" customWidth="1"/>
    <col min="16172" max="16384" width="8.875" style="116"/>
  </cols>
  <sheetData>
    <row r="1" spans="1:43" s="115" customFormat="1" ht="17.100000000000001" customHeight="1">
      <c r="A1" s="115" t="s">
        <v>4938</v>
      </c>
      <c r="B1" s="116"/>
    </row>
    <row r="2" spans="1:43" s="92" customFormat="1" ht="17.100000000000001" customHeight="1">
      <c r="B2" s="115"/>
      <c r="AK2" s="117"/>
      <c r="AL2" s="117"/>
    </row>
    <row r="3" spans="1:43" s="92" customFormat="1" ht="17.100000000000001" customHeight="1">
      <c r="D3" s="92" t="s">
        <v>200</v>
      </c>
      <c r="K3" s="92" t="s">
        <v>4934</v>
      </c>
      <c r="V3" s="93"/>
      <c r="AD3" s="88">
        <v>1</v>
      </c>
      <c r="AE3" s="89">
        <v>3</v>
      </c>
      <c r="AF3" s="90">
        <v>0</v>
      </c>
      <c r="AK3" s="118" t="s">
        <v>2</v>
      </c>
      <c r="AL3" s="117" t="s">
        <v>4939</v>
      </c>
      <c r="AM3" s="119" t="s">
        <v>4940</v>
      </c>
      <c r="AO3" s="92" t="s">
        <v>4941</v>
      </c>
    </row>
    <row r="4" spans="1:43" s="92" customFormat="1" ht="17.100000000000001" customHeight="1">
      <c r="C4" s="148" t="s">
        <v>5044</v>
      </c>
      <c r="D4" s="120"/>
      <c r="E4" s="120"/>
      <c r="F4" s="120"/>
      <c r="G4" s="120"/>
      <c r="H4" s="121"/>
      <c r="J4" s="122" t="str">
        <f>IF(★入力画面!$L$82="▼選択","",LEFT(VLOOKUP(★入力画面!$L$82,★入力画面!$C$630:$D$678,2,FALSE),1))</f>
        <v>2</v>
      </c>
      <c r="K4" s="123" t="str">
        <f>IF(★入力画面!$L$82="▼選択","",RIGHT(VLOOKUP(★入力画面!$L$82,★入力画面!$C$630:$D$678,2,FALSE),1))</f>
        <v>7</v>
      </c>
      <c r="L4" s="3284" t="str">
        <f>IF(★入力画面!$R$82="","",★入力画面!$R$82)</f>
        <v>( 1 )</v>
      </c>
      <c r="M4" s="3285"/>
      <c r="N4" s="122" t="str">
        <f>LEFT((RIGHT("     "&amp;★入力画面!$V$82,6)),1)</f>
        <v xml:space="preserve"> </v>
      </c>
      <c r="O4" s="124" t="str">
        <f>LEFT((RIGHT("     "&amp;★入力画面!$V$82,5)),1)</f>
        <v xml:space="preserve"> </v>
      </c>
      <c r="P4" s="125" t="str">
        <f>LEFT((RIGHT("     "&amp;★入力画面!$V$82,4)),1)</f>
        <v xml:space="preserve"> </v>
      </c>
      <c r="Q4" s="124" t="str">
        <f>LEFT((RIGHT("     "&amp;★入力画面!$V$82,3)),1)</f>
        <v xml:space="preserve"> </v>
      </c>
      <c r="R4" s="124" t="str">
        <f>LEFT((RIGHT("     "&amp;★入力画面!$V$82,2)),1)</f>
        <v xml:space="preserve"> </v>
      </c>
      <c r="S4" s="123" t="str">
        <f>LEFT((RIGHT("     "&amp;★入力画面!$V$82,1)),1)</f>
        <v xml:space="preserve"> </v>
      </c>
      <c r="T4" s="93"/>
      <c r="U4" s="93"/>
      <c r="V4" s="93"/>
      <c r="W4" s="93"/>
      <c r="X4" s="93"/>
      <c r="Y4" s="93"/>
      <c r="Z4" s="93"/>
      <c r="AA4" s="93"/>
      <c r="AB4" s="93"/>
      <c r="AC4" s="93"/>
      <c r="AD4" s="93"/>
      <c r="AE4" s="93"/>
      <c r="AF4" s="93"/>
      <c r="AK4" s="117" t="s">
        <v>10</v>
      </c>
      <c r="AL4" s="117" t="s">
        <v>4942</v>
      </c>
      <c r="AM4" s="119" t="s">
        <v>4943</v>
      </c>
      <c r="AO4" s="92" t="s">
        <v>4944</v>
      </c>
      <c r="AP4" s="92" t="s">
        <v>549</v>
      </c>
      <c r="AQ4" s="92" t="s">
        <v>550</v>
      </c>
    </row>
    <row r="5" spans="1:43" s="92" customFormat="1" ht="17.100000000000001" customHeight="1">
      <c r="A5" s="92" t="s">
        <v>4935</v>
      </c>
      <c r="AK5" s="117" t="s">
        <v>11</v>
      </c>
      <c r="AL5" s="117" t="s">
        <v>4945</v>
      </c>
      <c r="AM5" s="119" t="s">
        <v>4946</v>
      </c>
      <c r="AO5" s="92" t="s">
        <v>4947</v>
      </c>
      <c r="AP5" s="92" t="s">
        <v>567</v>
      </c>
      <c r="AQ5" s="92" t="s">
        <v>568</v>
      </c>
    </row>
    <row r="6" spans="1:43" s="92" customFormat="1" ht="17.100000000000001" customHeight="1">
      <c r="A6" s="101">
        <v>30</v>
      </c>
      <c r="C6" s="102"/>
      <c r="D6" s="3269" t="s">
        <v>4948</v>
      </c>
      <c r="E6" s="3269"/>
      <c r="F6" s="3269"/>
      <c r="G6" s="3269"/>
      <c r="H6" s="3269"/>
      <c r="I6" s="3269"/>
      <c r="J6" s="103"/>
      <c r="K6" s="126">
        <v>1</v>
      </c>
      <c r="L6" s="92" t="s">
        <v>4949</v>
      </c>
      <c r="W6" s="3278" t="s">
        <v>4950</v>
      </c>
      <c r="X6" s="3269"/>
      <c r="Y6" s="3269"/>
      <c r="Z6" s="3269"/>
      <c r="AA6" s="3279"/>
      <c r="AB6" s="127"/>
      <c r="AC6" s="128"/>
      <c r="AD6" s="129"/>
      <c r="AK6" s="117" t="s">
        <v>12</v>
      </c>
      <c r="AL6" s="117" t="s">
        <v>4951</v>
      </c>
      <c r="AM6" s="119" t="s">
        <v>4952</v>
      </c>
      <c r="AO6" s="92" t="s">
        <v>4953</v>
      </c>
      <c r="AP6" s="92" t="s">
        <v>585</v>
      </c>
      <c r="AQ6" s="92" t="s">
        <v>586</v>
      </c>
    </row>
    <row r="7" spans="1:43" s="92" customFormat="1" ht="17.100000000000001" customHeight="1">
      <c r="C7" s="102"/>
      <c r="D7" s="3269" t="s">
        <v>4954</v>
      </c>
      <c r="E7" s="3269"/>
      <c r="F7" s="3269"/>
      <c r="G7" s="3269"/>
      <c r="H7" s="3269"/>
      <c r="I7" s="3269"/>
      <c r="J7" s="103"/>
      <c r="K7" s="130" t="s">
        <v>136</v>
      </c>
      <c r="L7" s="131"/>
      <c r="M7" s="131"/>
      <c r="N7" s="131"/>
      <c r="O7" s="131"/>
      <c r="P7" s="132"/>
      <c r="Q7" s="131"/>
      <c r="R7" s="131"/>
      <c r="S7" s="131"/>
      <c r="T7" s="133"/>
      <c r="U7" s="133"/>
      <c r="V7" s="133"/>
      <c r="W7" s="133"/>
      <c r="X7" s="133"/>
      <c r="Y7" s="133"/>
      <c r="Z7" s="133"/>
      <c r="AA7" s="133"/>
      <c r="AB7" s="133"/>
      <c r="AC7" s="133"/>
      <c r="AD7" s="134"/>
      <c r="AK7" s="117" t="s">
        <v>13</v>
      </c>
      <c r="AL7" s="117" t="s">
        <v>4955</v>
      </c>
      <c r="AM7" s="119" t="s">
        <v>4956</v>
      </c>
      <c r="AO7" s="92" t="s">
        <v>4957</v>
      </c>
      <c r="AP7" s="92" t="s">
        <v>601</v>
      </c>
      <c r="AQ7" s="92" t="s">
        <v>602</v>
      </c>
    </row>
    <row r="8" spans="1:43" s="92" customFormat="1" ht="17.100000000000001" customHeight="1">
      <c r="A8" s="135"/>
      <c r="B8" s="135"/>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K8" s="117" t="s">
        <v>14</v>
      </c>
      <c r="AL8" s="117" t="s">
        <v>4958</v>
      </c>
      <c r="AM8" s="119" t="s">
        <v>4959</v>
      </c>
      <c r="AO8" s="92" t="s">
        <v>4960</v>
      </c>
      <c r="AP8" s="92" t="s">
        <v>615</v>
      </c>
      <c r="AQ8" s="92" t="s">
        <v>616</v>
      </c>
    </row>
    <row r="9" spans="1:43" s="92" customFormat="1" ht="17.100000000000001"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K9" s="117" t="s">
        <v>15</v>
      </c>
      <c r="AL9" s="117" t="s">
        <v>4961</v>
      </c>
      <c r="AM9" s="119" t="s">
        <v>4962</v>
      </c>
      <c r="AO9" s="92" t="s">
        <v>4963</v>
      </c>
      <c r="AP9" s="92" t="s">
        <v>628</v>
      </c>
      <c r="AQ9" s="92" t="s">
        <v>629</v>
      </c>
    </row>
    <row r="10" spans="1:43" s="92" customFormat="1" ht="17.100000000000001" customHeight="1">
      <c r="C10" s="92" t="s">
        <v>4964</v>
      </c>
      <c r="AK10" s="117" t="s">
        <v>16</v>
      </c>
      <c r="AL10" s="117" t="s">
        <v>4965</v>
      </c>
      <c r="AM10" s="119" t="s">
        <v>4966</v>
      </c>
      <c r="AO10" s="92" t="s">
        <v>4967</v>
      </c>
      <c r="AP10" s="92" t="s">
        <v>639</v>
      </c>
      <c r="AQ10" s="92" t="s">
        <v>640</v>
      </c>
    </row>
    <row r="11" spans="1:43" s="92" customFormat="1" ht="17.100000000000001" customHeight="1">
      <c r="A11" s="101">
        <v>31</v>
      </c>
      <c r="C11" s="102"/>
      <c r="D11" s="3269" t="s">
        <v>4968</v>
      </c>
      <c r="E11" s="3269"/>
      <c r="F11" s="3269"/>
      <c r="G11" s="3269"/>
      <c r="H11" s="3269"/>
      <c r="I11" s="3269"/>
      <c r="J11" s="103"/>
      <c r="K11" s="104" t="str">
        <f>IF(★入力画面!L18="","",MID(★入力画面!L18,1,1))</f>
        <v/>
      </c>
      <c r="L11" s="106" t="str">
        <f>IF(★入力画面!L18="","",MID(★入力画面!L18,2,1))</f>
        <v/>
      </c>
      <c r="M11" s="105" t="str">
        <f>IF(★入力画面!L18="","",MID(★入力画面!L18,3,1))</f>
        <v/>
      </c>
      <c r="O11" s="104" t="str">
        <f>IF(★入力画面!O18="","",MID(★入力画面!O18,1,1))</f>
        <v/>
      </c>
      <c r="P11" s="106" t="str">
        <f>IF(★入力画面!O18="","",MID(★入力画面!O18,2,1))</f>
        <v/>
      </c>
      <c r="Q11" s="106" t="str">
        <f>IF(★入力画面!O18="","",MID(★入力画面!O18,3,1))</f>
        <v/>
      </c>
      <c r="R11" s="105" t="str">
        <f>IF(★入力画面!O18="","",MID(★入力画面!O18,4,1))</f>
        <v/>
      </c>
      <c r="AK11" s="117" t="s">
        <v>17</v>
      </c>
      <c r="AL11" s="117" t="s">
        <v>4969</v>
      </c>
      <c r="AM11" s="119" t="s">
        <v>4970</v>
      </c>
      <c r="AO11" s="92" t="s">
        <v>4971</v>
      </c>
      <c r="AP11" s="92" t="s">
        <v>649</v>
      </c>
      <c r="AQ11" s="92" t="s">
        <v>650</v>
      </c>
    </row>
    <row r="12" spans="1:43" s="92" customFormat="1" ht="17.100000000000001" customHeight="1">
      <c r="C12" s="102"/>
      <c r="D12" s="3269" t="s">
        <v>4972</v>
      </c>
      <c r="E12" s="3269"/>
      <c r="F12" s="3269"/>
      <c r="G12" s="3269"/>
      <c r="H12" s="3269"/>
      <c r="I12" s="3269"/>
      <c r="J12" s="103"/>
      <c r="K12" s="104" t="e">
        <f>IF(V12="","",MID(VLOOKUP(V12,★入力画面!$P$632:$Q$692,2,FALSE),1,1))</f>
        <v>#N/A</v>
      </c>
      <c r="L12" s="106" t="e">
        <f>IF(V12="","",MID(VLOOKUP(V12,★入力画面!$P$632:$Q$692,2,FALSE),2,1))</f>
        <v>#N/A</v>
      </c>
      <c r="M12" s="106" t="e">
        <f>IF(V12="","",MID(VLOOKUP(V12,★入力画面!$P$632:$Q$692,2,FALSE),3,1))</f>
        <v>#N/A</v>
      </c>
      <c r="N12" s="106" t="e">
        <f>IF(V12="","",MID(VLOOKUP(V12,★入力画面!$P$632:$Q$692,2,FALSE),4,1))</f>
        <v>#N/A</v>
      </c>
      <c r="O12" s="105" t="e">
        <f>IF(V12="","",MID(VLOOKUP(V12,★入力画面!$P$632:$Q$692,2,FALSE),5,1))</f>
        <v>#N/A</v>
      </c>
      <c r="P12" s="3280" t="s">
        <v>5043</v>
      </c>
      <c r="Q12" s="3281"/>
      <c r="R12" s="3281"/>
      <c r="S12" s="92" t="s">
        <v>4973</v>
      </c>
      <c r="V12" s="3282">
        <f>IF(★入力画面!S21="▼選択","",★入力画面!S21)</f>
        <v>0</v>
      </c>
      <c r="W12" s="3282"/>
      <c r="X12" s="3282"/>
      <c r="AA12" s="3283"/>
      <c r="AB12" s="3283"/>
      <c r="AC12" s="3283"/>
      <c r="AK12" s="117" t="s">
        <v>18</v>
      </c>
      <c r="AL12" s="117" t="s">
        <v>4974</v>
      </c>
      <c r="AM12" s="119" t="s">
        <v>4975</v>
      </c>
      <c r="AO12" s="92" t="s">
        <v>4976</v>
      </c>
      <c r="AP12" s="92" t="s">
        <v>659</v>
      </c>
      <c r="AQ12" s="92" t="s">
        <v>660</v>
      </c>
    </row>
    <row r="13" spans="1:43" s="92" customFormat="1" ht="17.100000000000001" customHeight="1">
      <c r="C13" s="137"/>
      <c r="D13" s="3286" t="s">
        <v>116</v>
      </c>
      <c r="E13" s="3286"/>
      <c r="F13" s="3286"/>
      <c r="G13" s="3286"/>
      <c r="H13" s="3286"/>
      <c r="I13" s="3286"/>
      <c r="J13" s="138"/>
      <c r="K13" s="139" t="str">
        <f>MID(★入力画面!$L24&amp;★入力画面!$L28&amp;"",1,1)</f>
        <v/>
      </c>
      <c r="L13" s="140" t="str">
        <f>MID(★入力画面!$L24&amp;★入力画面!$L28&amp;"",2,1)</f>
        <v/>
      </c>
      <c r="M13" s="140" t="str">
        <f>MID(★入力画面!$L24&amp;★入力画面!$L28&amp;"",3,1)</f>
        <v/>
      </c>
      <c r="N13" s="140" t="str">
        <f>MID(★入力画面!$L24&amp;★入力画面!$L28&amp;"",4,1)</f>
        <v/>
      </c>
      <c r="O13" s="140" t="str">
        <f>MID(★入力画面!$L24&amp;★入力画面!$L28&amp;"",5,1)</f>
        <v/>
      </c>
      <c r="P13" s="140" t="str">
        <f>MID(★入力画面!$L24&amp;★入力画面!$L28&amp;"",6,1)</f>
        <v/>
      </c>
      <c r="Q13" s="140" t="str">
        <f>MID(★入力画面!$L24&amp;★入力画面!$L28&amp;"",7,1)</f>
        <v/>
      </c>
      <c r="R13" s="140" t="str">
        <f>MID(★入力画面!$L24&amp;★入力画面!$L28&amp;"",8,1)</f>
        <v/>
      </c>
      <c r="S13" s="140" t="str">
        <f>MID(★入力画面!$L24&amp;★入力画面!$L28&amp;"",9,1)</f>
        <v/>
      </c>
      <c r="T13" s="140" t="str">
        <f>MID(★入力画面!$L24&amp;★入力画面!$L28&amp;"",10,1)</f>
        <v/>
      </c>
      <c r="U13" s="140" t="str">
        <f>MID(★入力画面!$L24&amp;★入力画面!$L28&amp;"",11,1)</f>
        <v/>
      </c>
      <c r="V13" s="140" t="str">
        <f>MID(★入力画面!$L24&amp;★入力画面!$L28&amp;"",12,1)</f>
        <v/>
      </c>
      <c r="W13" s="140" t="str">
        <f>MID(★入力画面!$L24&amp;★入力画面!$L28&amp;"",13,1)</f>
        <v/>
      </c>
      <c r="X13" s="140" t="str">
        <f>MID(★入力画面!$L24&amp;★入力画面!$L28&amp;"",14,1)</f>
        <v/>
      </c>
      <c r="Y13" s="140" t="str">
        <f>MID(★入力画面!$L24&amp;★入力画面!$L28&amp;"",15,1)</f>
        <v/>
      </c>
      <c r="Z13" s="140" t="str">
        <f>MID(★入力画面!$L24&amp;★入力画面!$L28&amp;"",16,1)</f>
        <v/>
      </c>
      <c r="AA13" s="140" t="str">
        <f>MID(★入力画面!$L24&amp;★入力画面!$L28&amp;"",17,1)</f>
        <v/>
      </c>
      <c r="AB13" s="140" t="str">
        <f>MID(★入力画面!$L24&amp;★入力画面!$L28&amp;"",18,1)</f>
        <v/>
      </c>
      <c r="AC13" s="140" t="str">
        <f>MID(★入力画面!$L24&amp;★入力画面!$L28&amp;"",19,1)</f>
        <v/>
      </c>
      <c r="AD13" s="141" t="str">
        <f>MID(★入力画面!$L24&amp;★入力画面!$L28&amp;"",20,1)</f>
        <v/>
      </c>
      <c r="AK13" s="117" t="s">
        <v>19</v>
      </c>
      <c r="AL13" s="117" t="s">
        <v>4977</v>
      </c>
      <c r="AM13" s="119" t="s">
        <v>4978</v>
      </c>
      <c r="AO13" s="92" t="s">
        <v>4979</v>
      </c>
      <c r="AP13" s="92" t="s">
        <v>669</v>
      </c>
      <c r="AQ13" s="92" t="s">
        <v>670</v>
      </c>
    </row>
    <row r="14" spans="1:43" s="92" customFormat="1" ht="17.100000000000001" customHeight="1">
      <c r="C14" s="108"/>
      <c r="D14" s="3287"/>
      <c r="E14" s="3287"/>
      <c r="F14" s="3287"/>
      <c r="G14" s="3287"/>
      <c r="H14" s="3287"/>
      <c r="I14" s="3287"/>
      <c r="J14" s="109"/>
      <c r="K14" s="142" t="str">
        <f>MID(★入力画面!$L24&amp;★入力画面!$L28&amp;"",21,1)</f>
        <v/>
      </c>
      <c r="L14" s="143" t="str">
        <f>MID(★入力画面!$L24&amp;★入力画面!$L28&amp;"",22,1)</f>
        <v/>
      </c>
      <c r="M14" s="143" t="str">
        <f>MID(★入力画面!$L24&amp;★入力画面!$L28&amp;"",23,1)</f>
        <v/>
      </c>
      <c r="N14" s="143" t="str">
        <f>MID(★入力画面!$L24&amp;★入力画面!$L28&amp;"",24,1)</f>
        <v/>
      </c>
      <c r="O14" s="143" t="str">
        <f>MID(★入力画面!$L24&amp;★入力画面!$L28&amp;"",25,1)</f>
        <v/>
      </c>
      <c r="P14" s="143" t="str">
        <f>MID(★入力画面!$L24&amp;★入力画面!$L28&amp;"",26,1)</f>
        <v/>
      </c>
      <c r="Q14" s="143" t="str">
        <f>MID(★入力画面!$L24&amp;★入力画面!$L28&amp;"",27,1)</f>
        <v/>
      </c>
      <c r="R14" s="143" t="str">
        <f>MID(★入力画面!$L24&amp;★入力画面!$L28&amp;"",28,1)</f>
        <v/>
      </c>
      <c r="S14" s="143" t="str">
        <f>MID(★入力画面!$L24&amp;★入力画面!$L28&amp;"",29,1)</f>
        <v/>
      </c>
      <c r="T14" s="143" t="str">
        <f>MID(★入力画面!$L24&amp;★入力画面!$L28&amp;"",30,1)</f>
        <v/>
      </c>
      <c r="U14" s="143" t="str">
        <f>MID(★入力画面!$L24&amp;★入力画面!$L28&amp;"",31,1)</f>
        <v/>
      </c>
      <c r="V14" s="143" t="str">
        <f>MID(★入力画面!$L24&amp;★入力画面!$L28&amp;"",32,1)</f>
        <v/>
      </c>
      <c r="W14" s="143" t="str">
        <f>MID(★入力画面!$L24&amp;★入力画面!$L28&amp;"",33,1)</f>
        <v/>
      </c>
      <c r="X14" s="143" t="str">
        <f>MID(★入力画面!$L24&amp;★入力画面!$L28&amp;"",34,1)</f>
        <v/>
      </c>
      <c r="Y14" s="143" t="str">
        <f>MID(★入力画面!$L24&amp;★入力画面!$L28&amp;"",35,1)</f>
        <v/>
      </c>
      <c r="Z14" s="143" t="str">
        <f>MID(★入力画面!$L24&amp;★入力画面!$L28&amp;"",36,1)</f>
        <v/>
      </c>
      <c r="AA14" s="143" t="str">
        <f>MID(★入力画面!$L24&amp;★入力画面!$L28&amp;"",37,1)</f>
        <v/>
      </c>
      <c r="AB14" s="143" t="str">
        <f>MID(★入力画面!$L24&amp;★入力画面!$L28&amp;"",38,1)</f>
        <v/>
      </c>
      <c r="AC14" s="143" t="str">
        <f>MID(★入力画面!$L24&amp;★入力画面!$L28&amp;"",39,1)</f>
        <v/>
      </c>
      <c r="AD14" s="144" t="str">
        <f>MID(★入力画面!$L24&amp;★入力画面!$L28&amp;"",40,1)</f>
        <v/>
      </c>
      <c r="AK14" s="117" t="s">
        <v>20</v>
      </c>
      <c r="AL14" s="117" t="s">
        <v>4980</v>
      </c>
      <c r="AM14" s="119" t="s">
        <v>4981</v>
      </c>
      <c r="AO14" s="92" t="s">
        <v>4982</v>
      </c>
      <c r="AP14" s="92" t="s">
        <v>680</v>
      </c>
      <c r="AQ14" s="92" t="s">
        <v>681</v>
      </c>
    </row>
    <row r="15" spans="1:43" s="92" customFormat="1" ht="17.100000000000001" customHeight="1">
      <c r="C15" s="102"/>
      <c r="D15" s="3269" t="s">
        <v>177</v>
      </c>
      <c r="E15" s="3269"/>
      <c r="F15" s="3269"/>
      <c r="G15" s="3269"/>
      <c r="H15" s="3269"/>
      <c r="I15" s="3269"/>
      <c r="J15" s="103"/>
      <c r="K15" s="104" t="str">
        <f>IF(★入力画面!L29=""&amp;★入力画面!O29=""&amp;★入力画面!S29="","",MID(★入力画面!L29&amp;"-"&amp;★入力画面!O29&amp;"-"&amp;★入力画面!S29,1,1))</f>
        <v>-</v>
      </c>
      <c r="L15" s="106" t="str">
        <f>IF(★入力画面!L29=""&amp;★入力画面!O29=""&amp;★入力画面!S29="","",MID(★入力画面!L29&amp;"-"&amp;★入力画面!O29&amp;"-"&amp;★入力画面!S29,2,1))</f>
        <v>-</v>
      </c>
      <c r="M15" s="106" t="str">
        <f>IF(★入力画面!L29=""&amp;★入力画面!O29=""&amp;★入力画面!S29="","",MID(★入力画面!L29&amp;"-"&amp;★入力画面!O29&amp;"-"&amp;★入力画面!S29,3,1))</f>
        <v/>
      </c>
      <c r="N15" s="106" t="str">
        <f>IF(★入力画面!L29=""&amp;★入力画面!O29=""&amp;★入力画面!S29="","",MID(★入力画面!L29&amp;"-"&amp;★入力画面!O29&amp;"-"&amp;★入力画面!S29,4,1))</f>
        <v/>
      </c>
      <c r="O15" s="106" t="str">
        <f>IF(★入力画面!L29=""&amp;★入力画面!O29=""&amp;★入力画面!S29="","",MID(★入力画面!L29&amp;"-"&amp;★入力画面!O29&amp;"-"&amp;★入力画面!S29,5,1))</f>
        <v/>
      </c>
      <c r="P15" s="106" t="str">
        <f>IF(★入力画面!L29=""&amp;★入力画面!O29=""&amp;★入力画面!S29="","",MID(★入力画面!L29&amp;"-"&amp;★入力画面!O29&amp;"-"&amp;★入力画面!S29,6,1))</f>
        <v/>
      </c>
      <c r="Q15" s="106" t="str">
        <f>IF(★入力画面!L29=""&amp;★入力画面!O29=""&amp;★入力画面!S29="","",MID(★入力画面!L29&amp;"-"&amp;★入力画面!O29&amp;"-"&amp;★入力画面!S29,7,1))</f>
        <v/>
      </c>
      <c r="R15" s="106" t="str">
        <f>IF(★入力画面!L29=""&amp;★入力画面!O29=""&amp;★入力画面!S29="","",MID(★入力画面!L29&amp;"-"&amp;★入力画面!O29&amp;"-"&amp;★入力画面!S29,8,1))</f>
        <v/>
      </c>
      <c r="S15" s="106" t="str">
        <f>IF(★入力画面!L29=""&amp;★入力画面!O29=""&amp;★入力画面!S29="","",MID(★入力画面!L29&amp;"-"&amp;★入力画面!O29&amp;"-"&amp;★入力画面!S29,9,1))</f>
        <v/>
      </c>
      <c r="T15" s="106" t="str">
        <f>IF(★入力画面!L29=""&amp;★入力画面!O29=""&amp;★入力画面!S29="","",MID(★入力画面!L29&amp;"-"&amp;★入力画面!O29&amp;"-"&amp;★入力画面!S29,10,1))</f>
        <v/>
      </c>
      <c r="U15" s="106" t="str">
        <f>IF(★入力画面!L29=""&amp;★入力画面!O29=""&amp;★入力画面!S29="","",MID(★入力画面!L29&amp;"-"&amp;★入力画面!O29&amp;"-"&amp;★入力画面!S29,11,1))</f>
        <v/>
      </c>
      <c r="V15" s="106" t="str">
        <f>IF(★入力画面!L29=""&amp;★入力画面!O29=""&amp;★入力画面!S29="","",MID(★入力画面!L29&amp;"-"&amp;★入力画面!O29&amp;"-"&amp;★入力画面!S29,12,1))</f>
        <v/>
      </c>
      <c r="W15" s="105" t="str">
        <f>IF(★入力画面!L29=""&amp;★入力画面!O29=""&amp;★入力画面!S29="","",MID(★入力画面!L29&amp;"-"&amp;★入力画面!O29&amp;"-"&amp;★入力画面!S29,13,1))</f>
        <v/>
      </c>
      <c r="AE15" s="92" t="s">
        <v>228</v>
      </c>
      <c r="AF15" s="145"/>
      <c r="AK15" s="117" t="s">
        <v>21</v>
      </c>
      <c r="AL15" s="117" t="s">
        <v>4983</v>
      </c>
      <c r="AM15" s="119" t="s">
        <v>4984</v>
      </c>
      <c r="AO15" s="92" t="s">
        <v>4985</v>
      </c>
      <c r="AP15" s="92" t="s">
        <v>691</v>
      </c>
      <c r="AQ15" s="92" t="s">
        <v>692</v>
      </c>
    </row>
    <row r="16" spans="1:43" s="92" customFormat="1" ht="17.100000000000001" customHeight="1">
      <c r="C16" s="102"/>
      <c r="D16" s="3269" t="s">
        <v>4986</v>
      </c>
      <c r="E16" s="3269"/>
      <c r="F16" s="3269"/>
      <c r="G16" s="3269"/>
      <c r="H16" s="3269"/>
      <c r="I16" s="3269"/>
      <c r="J16" s="103"/>
      <c r="K16" s="104" t="str">
        <f>IF(★入力画面!L34="","",LEFT(RIGHT("   "&amp;★入力画面!L34,4),1))</f>
        <v/>
      </c>
      <c r="L16" s="106" t="str">
        <f>IF(★入力画面!L34="","",LEFT(RIGHT("   "&amp;★入力画面!L34,3),1))</f>
        <v/>
      </c>
      <c r="M16" s="106" t="str">
        <f>IF(★入力画面!L34="","",LEFT(RIGHT("   "&amp;★入力画面!L34,2),1))</f>
        <v/>
      </c>
      <c r="N16" s="105" t="str">
        <f>IF(★入力画面!L34="","",LEFT(RIGHT("   "&amp;★入力画面!L34,1),1))</f>
        <v/>
      </c>
      <c r="AF16" s="149" t="s">
        <v>5044</v>
      </c>
      <c r="AK16" s="117" t="s">
        <v>22</v>
      </c>
      <c r="AL16" s="117" t="s">
        <v>4987</v>
      </c>
      <c r="AM16" s="119" t="s">
        <v>4988</v>
      </c>
      <c r="AO16" s="92" t="s">
        <v>4989</v>
      </c>
      <c r="AP16" s="92" t="s">
        <v>707</v>
      </c>
      <c r="AQ16" s="92" t="s">
        <v>708</v>
      </c>
    </row>
    <row r="17" spans="1:43" s="92" customFormat="1" ht="17.100000000000001" customHeight="1">
      <c r="D17" s="146"/>
      <c r="E17" s="146"/>
      <c r="F17" s="146"/>
      <c r="G17" s="146"/>
      <c r="H17" s="146"/>
      <c r="I17" s="146"/>
      <c r="AK17" s="117" t="s">
        <v>23</v>
      </c>
      <c r="AL17" s="117" t="s">
        <v>4990</v>
      </c>
      <c r="AM17" s="119" t="s">
        <v>4991</v>
      </c>
      <c r="AO17" s="92" t="s">
        <v>4992</v>
      </c>
      <c r="AP17" s="92" t="s">
        <v>723</v>
      </c>
      <c r="AQ17" s="92" t="s">
        <v>724</v>
      </c>
    </row>
    <row r="18" spans="1:43" s="92" customFormat="1" ht="17.100000000000001" customHeight="1">
      <c r="D18" s="146"/>
      <c r="E18" s="146"/>
      <c r="F18" s="146"/>
      <c r="G18" s="146"/>
      <c r="H18" s="146"/>
      <c r="I18" s="146"/>
      <c r="AK18" s="117" t="s">
        <v>24</v>
      </c>
      <c r="AL18" s="117" t="s">
        <v>65</v>
      </c>
      <c r="AM18" s="119" t="s">
        <v>726</v>
      </c>
      <c r="AO18" s="92" t="s">
        <v>4993</v>
      </c>
      <c r="AP18" s="92" t="s">
        <v>740</v>
      </c>
      <c r="AQ18" s="92" t="s">
        <v>741</v>
      </c>
    </row>
    <row r="19" spans="1:43" s="92" customFormat="1" ht="17.100000000000001" customHeight="1">
      <c r="C19" s="92" t="s">
        <v>4994</v>
      </c>
      <c r="AK19" s="117" t="s">
        <v>25</v>
      </c>
      <c r="AL19" s="117" t="s">
        <v>57</v>
      </c>
      <c r="AM19" s="119" t="s">
        <v>579</v>
      </c>
      <c r="AO19" s="92" t="s">
        <v>4995</v>
      </c>
      <c r="AP19" s="92" t="s">
        <v>758</v>
      </c>
      <c r="AQ19" s="92" t="s">
        <v>759</v>
      </c>
    </row>
    <row r="20" spans="1:43" s="92" customFormat="1" ht="17.100000000000001" customHeight="1">
      <c r="A20" s="101">
        <v>32</v>
      </c>
      <c r="C20" s="102"/>
      <c r="D20" s="3269" t="s">
        <v>95</v>
      </c>
      <c r="E20" s="3269"/>
      <c r="F20" s="3269"/>
      <c r="G20" s="3269"/>
      <c r="H20" s="3269"/>
      <c r="I20" s="3269"/>
      <c r="J20" s="103"/>
      <c r="K20" s="104" t="e">
        <f>LEFT(VLOOKUP(★入力画面!L97,★入力画面!AT$631:AU$694,2,FALSE),1)</f>
        <v>#N/A</v>
      </c>
      <c r="L20" s="105" t="e">
        <f>RIGHT(VLOOKUP(★入力画面!L97,★入力画面!AT$631:AU$694,2,FALSE),1)</f>
        <v>#N/A</v>
      </c>
      <c r="N20" s="104" t="str">
        <f>IF(★入力画面!M98="","",LEFT(RIGHT("000000"&amp;★入力画面!M98,6),1))</f>
        <v/>
      </c>
      <c r="O20" s="106" t="str">
        <f>IF(★入力画面!M98="","",LEFT(RIGHT("000000"&amp;★入力画面!M98,5),1))</f>
        <v/>
      </c>
      <c r="P20" s="106" t="str">
        <f>IF(★入力画面!M98="","",LEFT(RIGHT("000000"&amp;★入力画面!M98,4),1))</f>
        <v/>
      </c>
      <c r="Q20" s="106" t="str">
        <f>IF(★入力画面!M98="","",LEFT(RIGHT("000000"&amp;★入力画面!M98,3),1))</f>
        <v/>
      </c>
      <c r="R20" s="106" t="str">
        <f>IF(★入力画面!M98="","",LEFT(RIGHT("000000"&amp;★入力画面!M98,2),1))</f>
        <v/>
      </c>
      <c r="S20" s="105" t="str">
        <f>IF(★入力画面!M98="","",LEFT(RIGHT("000000"&amp;★入力画面!M98,1),1))</f>
        <v/>
      </c>
      <c r="U20" s="107"/>
      <c r="AK20" s="117" t="s">
        <v>55</v>
      </c>
      <c r="AL20" s="117" t="s">
        <v>66</v>
      </c>
      <c r="AM20" s="119" t="s">
        <v>594</v>
      </c>
      <c r="AO20" s="92" t="s">
        <v>4996</v>
      </c>
      <c r="AP20" s="92" t="s">
        <v>774</v>
      </c>
      <c r="AQ20" s="92" t="s">
        <v>775</v>
      </c>
    </row>
    <row r="21" spans="1:43" s="92" customFormat="1" ht="17.100000000000001" customHeight="1">
      <c r="C21" s="102"/>
      <c r="D21" s="3269" t="s">
        <v>59</v>
      </c>
      <c r="E21" s="3269"/>
      <c r="F21" s="3269"/>
      <c r="G21" s="3269"/>
      <c r="H21" s="3269"/>
      <c r="I21" s="3269"/>
      <c r="J21" s="103"/>
      <c r="K21" s="104" t="str">
        <f>MID(★入力画面!$L88&amp;"",1,1)</f>
        <v/>
      </c>
      <c r="L21" s="106" t="str">
        <f>MID(★入力画面!$L88&amp;"",2,1)</f>
        <v/>
      </c>
      <c r="M21" s="106" t="str">
        <f>MID(★入力画面!$L88&amp;"",3,1)</f>
        <v/>
      </c>
      <c r="N21" s="106" t="str">
        <f>MID(★入力画面!$L88&amp;"",4,1)</f>
        <v/>
      </c>
      <c r="O21" s="106" t="str">
        <f>MID(★入力画面!$L88&amp;"",5,1)</f>
        <v/>
      </c>
      <c r="P21" s="106" t="str">
        <f>MID(★入力画面!$L88&amp;"",6,1)</f>
        <v/>
      </c>
      <c r="Q21" s="106" t="str">
        <f>MID(★入力画面!$L88&amp;"",7,1)</f>
        <v/>
      </c>
      <c r="R21" s="106" t="str">
        <f>MID(★入力画面!$L88&amp;"",8,1)</f>
        <v/>
      </c>
      <c r="S21" s="106" t="str">
        <f>MID(★入力画面!$L88&amp;"",9,1)</f>
        <v/>
      </c>
      <c r="T21" s="106" t="str">
        <f>MID(★入力画面!$L88&amp;"",10,1)</f>
        <v/>
      </c>
      <c r="U21" s="106" t="str">
        <f>MID(★入力画面!$L88&amp;"",11,1)</f>
        <v/>
      </c>
      <c r="V21" s="106" t="str">
        <f>MID(★入力画面!$L88&amp;"",12,1)</f>
        <v/>
      </c>
      <c r="W21" s="106" t="str">
        <f>MID(★入力画面!$L88&amp;"",13,1)</f>
        <v/>
      </c>
      <c r="X21" s="106" t="str">
        <f>MID(★入力画面!$L88&amp;"",14,1)</f>
        <v/>
      </c>
      <c r="Y21" s="106" t="str">
        <f>MID(★入力画面!$L88&amp;"",15,1)</f>
        <v/>
      </c>
      <c r="Z21" s="106" t="str">
        <f>MID(★入力画面!$L88&amp;"",16,1)</f>
        <v/>
      </c>
      <c r="AA21" s="106" t="str">
        <f>MID(★入力画面!$L88&amp;"",17,1)</f>
        <v/>
      </c>
      <c r="AB21" s="106" t="str">
        <f>MID(★入力画面!$L88&amp;"",18,1)</f>
        <v/>
      </c>
      <c r="AC21" s="106" t="str">
        <f>MID(★入力画面!$L88&amp;"",19,1)</f>
        <v/>
      </c>
      <c r="AD21" s="105" t="str">
        <f>MID(★入力画面!$L88&amp;"",20,1)</f>
        <v/>
      </c>
      <c r="AK21" s="117" t="s">
        <v>26</v>
      </c>
      <c r="AL21" s="117" t="s">
        <v>67</v>
      </c>
      <c r="AM21" s="119" t="s">
        <v>608</v>
      </c>
      <c r="AO21" s="92" t="s">
        <v>4997</v>
      </c>
      <c r="AP21" s="92" t="s">
        <v>789</v>
      </c>
      <c r="AQ21" s="92" t="s">
        <v>790</v>
      </c>
    </row>
    <row r="22" spans="1:43" s="92" customFormat="1" ht="17.100000000000001" customHeight="1">
      <c r="C22" s="102"/>
      <c r="D22" s="3269" t="s">
        <v>3</v>
      </c>
      <c r="E22" s="3269"/>
      <c r="F22" s="3269"/>
      <c r="G22" s="3269"/>
      <c r="H22" s="3269"/>
      <c r="I22" s="3269"/>
      <c r="J22" s="103"/>
      <c r="K22" s="104" t="str">
        <f>MID(★入力画面!$L90&amp;"",1,1)</f>
        <v/>
      </c>
      <c r="L22" s="106" t="str">
        <f>MID(★入力画面!$L90&amp;"",2,1)</f>
        <v/>
      </c>
      <c r="M22" s="106" t="str">
        <f>MID(★入力画面!$L90&amp;"",3,1)</f>
        <v/>
      </c>
      <c r="N22" s="106" t="str">
        <f>MID(★入力画面!$L90&amp;"",4,1)</f>
        <v/>
      </c>
      <c r="O22" s="106" t="str">
        <f>MID(★入力画面!$L90&amp;"",5,1)</f>
        <v/>
      </c>
      <c r="P22" s="132" t="str">
        <f>MID(★入力画面!$L90&amp;"",6,1)</f>
        <v/>
      </c>
      <c r="Q22" s="106" t="str">
        <f>MID(★入力画面!$L90&amp;"",7,1)</f>
        <v/>
      </c>
      <c r="R22" s="106" t="str">
        <f>MID(★入力画面!$L90&amp;"",8,1)</f>
        <v/>
      </c>
      <c r="S22" s="106" t="str">
        <f>MID(★入力画面!$L90&amp;"",9,1)</f>
        <v/>
      </c>
      <c r="T22" s="106" t="str">
        <f>MID(★入力画面!$L90&amp;"",10,1)</f>
        <v/>
      </c>
      <c r="U22" s="106" t="str">
        <f>MID(★入力画面!$L90&amp;"",11,1)</f>
        <v/>
      </c>
      <c r="V22" s="106" t="str">
        <f>MID(★入力画面!$L90&amp;"",12,1)</f>
        <v/>
      </c>
      <c r="W22" s="106" t="str">
        <f>MID(★入力画面!$L90&amp;"",13,1)</f>
        <v/>
      </c>
      <c r="X22" s="106" t="str">
        <f>MID(★入力画面!$L90&amp;"",14,1)</f>
        <v/>
      </c>
      <c r="Y22" s="106" t="str">
        <f>MID(★入力画面!$L90&amp;"",15,1)</f>
        <v/>
      </c>
      <c r="Z22" s="106" t="str">
        <f>MID(★入力画面!$L90&amp;"",16,1)</f>
        <v/>
      </c>
      <c r="AA22" s="106" t="str">
        <f>MID(★入力画面!$L90&amp;"",17,1)</f>
        <v/>
      </c>
      <c r="AB22" s="106" t="str">
        <f>MID(★入力画面!$L90&amp;"",18,1)</f>
        <v/>
      </c>
      <c r="AC22" s="106" t="str">
        <f>MID(★入力画面!$L90&amp;"",19,1)</f>
        <v/>
      </c>
      <c r="AD22" s="105" t="str">
        <f>MID(★入力画面!$L90&amp;"",20,1)</f>
        <v/>
      </c>
      <c r="AE22" s="92" t="s">
        <v>228</v>
      </c>
      <c r="AF22" s="145"/>
      <c r="AK22" s="117" t="s">
        <v>27</v>
      </c>
      <c r="AL22" s="117" t="s">
        <v>68</v>
      </c>
      <c r="AM22" s="119" t="s">
        <v>621</v>
      </c>
      <c r="AO22" s="92" t="s">
        <v>4998</v>
      </c>
      <c r="AP22" s="92" t="s">
        <v>803</v>
      </c>
      <c r="AQ22" s="92" t="s">
        <v>804</v>
      </c>
    </row>
    <row r="23" spans="1:43" s="92" customFormat="1" ht="17.100000000000001" customHeight="1">
      <c r="C23" s="102"/>
      <c r="D23" s="3269" t="s">
        <v>8</v>
      </c>
      <c r="E23" s="3269"/>
      <c r="F23" s="3269"/>
      <c r="G23" s="3269"/>
      <c r="H23" s="3269"/>
      <c r="I23" s="3269"/>
      <c r="J23" s="103"/>
      <c r="K23" s="110" t="str">
        <f>IF(★入力画面!L92&amp;""="明治","M",IF(★入力画面!L92&amp;""="大正","T",IF(★入力画面!L92&amp;""="昭和","S",IF(★入力画面!L92&amp;""="平成","H",""))))</f>
        <v>H</v>
      </c>
      <c r="M23" s="104" t="str">
        <f>LEFT((RIGHT(★入力画面!O92&amp;"",2)),1)</f>
        <v/>
      </c>
      <c r="N23" s="105" t="str">
        <f>LEFT((RIGHT(★入力画面!O92&amp;"",1)),1)</f>
        <v/>
      </c>
      <c r="O23" s="92" t="s">
        <v>61</v>
      </c>
      <c r="P23" s="104" t="str">
        <f>LEFT((RIGHT(★入力画面!R92&amp;"",2)),1)</f>
        <v/>
      </c>
      <c r="Q23" s="105" t="str">
        <f>LEFT((RIGHT(★入力画面!R92&amp;"",1)),1)</f>
        <v/>
      </c>
      <c r="R23" s="92" t="s">
        <v>63</v>
      </c>
      <c r="S23" s="104" t="str">
        <f>LEFT((RIGHT(★入力画面!U92&amp;"",2)),1)</f>
        <v/>
      </c>
      <c r="T23" s="105" t="str">
        <f>LEFT((RIGHT(★入力画面!U92&amp;"",1)),1)</f>
        <v/>
      </c>
      <c r="U23" s="92" t="s">
        <v>62</v>
      </c>
      <c r="AF23" s="149" t="s">
        <v>5044</v>
      </c>
      <c r="AK23" s="117" t="s">
        <v>28</v>
      </c>
      <c r="AL23" s="117" t="s">
        <v>69</v>
      </c>
      <c r="AM23" s="119" t="s">
        <v>632</v>
      </c>
      <c r="AO23" s="92" t="s">
        <v>4999</v>
      </c>
      <c r="AP23" s="92" t="s">
        <v>817</v>
      </c>
      <c r="AQ23" s="92" t="s">
        <v>818</v>
      </c>
    </row>
    <row r="24" spans="1:43" s="92" customFormat="1" ht="17.100000000000001" customHeight="1">
      <c r="D24" s="146"/>
      <c r="E24" s="146"/>
      <c r="F24" s="146"/>
      <c r="G24" s="146"/>
      <c r="H24" s="146"/>
      <c r="I24" s="146"/>
      <c r="AK24" s="117" t="s">
        <v>29</v>
      </c>
      <c r="AL24" s="117" t="s">
        <v>71</v>
      </c>
      <c r="AM24" s="119" t="s">
        <v>642</v>
      </c>
      <c r="AO24" s="92" t="s">
        <v>5000</v>
      </c>
      <c r="AP24" s="92" t="s">
        <v>830</v>
      </c>
      <c r="AQ24" s="92" t="s">
        <v>831</v>
      </c>
    </row>
    <row r="25" spans="1:43" s="92" customFormat="1" ht="17.100000000000001" customHeight="1">
      <c r="D25" s="146"/>
      <c r="E25" s="146"/>
      <c r="F25" s="146"/>
      <c r="G25" s="146"/>
      <c r="H25" s="146"/>
      <c r="I25" s="146"/>
      <c r="AK25" s="117" t="s">
        <v>30</v>
      </c>
      <c r="AL25" s="117" t="s">
        <v>72</v>
      </c>
      <c r="AM25" s="119" t="s">
        <v>652</v>
      </c>
      <c r="AO25" s="92" t="s">
        <v>5001</v>
      </c>
      <c r="AP25" s="92" t="s">
        <v>843</v>
      </c>
      <c r="AQ25" s="92" t="s">
        <v>844</v>
      </c>
    </row>
    <row r="26" spans="1:43" s="92" customFormat="1" ht="17.100000000000001" customHeight="1">
      <c r="C26" s="92" t="s">
        <v>5002</v>
      </c>
      <c r="AK26" s="117" t="s">
        <v>31</v>
      </c>
      <c r="AL26" s="117" t="s">
        <v>73</v>
      </c>
      <c r="AM26" s="119" t="s">
        <v>662</v>
      </c>
      <c r="AO26" s="92" t="s">
        <v>5003</v>
      </c>
      <c r="AP26" s="92" t="s">
        <v>857</v>
      </c>
      <c r="AQ26" s="92" t="s">
        <v>858</v>
      </c>
    </row>
    <row r="27" spans="1:43" s="92" customFormat="1" ht="17.100000000000001" customHeight="1">
      <c r="A27" s="101">
        <v>41</v>
      </c>
      <c r="C27" s="102"/>
      <c r="D27" s="3269" t="s">
        <v>95</v>
      </c>
      <c r="E27" s="3269"/>
      <c r="F27" s="3269"/>
      <c r="G27" s="3269"/>
      <c r="H27" s="3269"/>
      <c r="I27" s="3269"/>
      <c r="J27" s="103"/>
      <c r="K27" s="104" t="e">
        <f>LEFT(VLOOKUP(★入力画面!L105,★入力画面!AT$631:AU$694,2,FALSE),1)</f>
        <v>#N/A</v>
      </c>
      <c r="L27" s="105" t="e">
        <f>RIGHT(VLOOKUP(★入力画面!L105,★入力画面!AT$631:AU$694,2,FALSE),1)</f>
        <v>#N/A</v>
      </c>
      <c r="N27" s="104" t="str">
        <f>IF(★入力画面!M106="","",LEFT(RIGHT("000000"&amp;★入力画面!M106,6),1))</f>
        <v/>
      </c>
      <c r="O27" s="106" t="str">
        <f>IF(★入力画面!M106="","",LEFT(RIGHT("000000"&amp;★入力画面!M106,5),1))</f>
        <v/>
      </c>
      <c r="P27" s="106" t="str">
        <f>IF(★入力画面!M106="","",LEFT(RIGHT("000000"&amp;★入力画面!M106,4),1))</f>
        <v/>
      </c>
      <c r="Q27" s="106" t="str">
        <f>IF(★入力画面!M106="","",LEFT(RIGHT("000000"&amp;★入力画面!M106,3),1))</f>
        <v/>
      </c>
      <c r="R27" s="106" t="str">
        <f>IF(★入力画面!M106="","",LEFT(RIGHT("000000"&amp;★入力画面!M106,2),1))</f>
        <v/>
      </c>
      <c r="S27" s="105" t="str">
        <f>IF(★入力画面!M106="","",LEFT(RIGHT("000000"&amp;★入力画面!M106,1),1))</f>
        <v/>
      </c>
      <c r="U27" s="101"/>
      <c r="AK27" s="117" t="s">
        <v>32</v>
      </c>
      <c r="AL27" s="117" t="s">
        <v>76</v>
      </c>
      <c r="AM27" s="119" t="s">
        <v>673</v>
      </c>
      <c r="AO27" s="92" t="s">
        <v>5004</v>
      </c>
      <c r="AP27" s="92" t="s">
        <v>868</v>
      </c>
      <c r="AQ27" s="92" t="s">
        <v>869</v>
      </c>
    </row>
    <row r="28" spans="1:43" s="92" customFormat="1" ht="17.100000000000001" customHeight="1">
      <c r="C28" s="102"/>
      <c r="D28" s="3269" t="s">
        <v>59</v>
      </c>
      <c r="E28" s="3269"/>
      <c r="F28" s="3269"/>
      <c r="G28" s="3269"/>
      <c r="H28" s="3269"/>
      <c r="I28" s="3269"/>
      <c r="J28" s="103"/>
      <c r="K28" s="104" t="str">
        <f>MID(★入力画面!$L101&amp;"",1,1)</f>
        <v/>
      </c>
      <c r="L28" s="106" t="str">
        <f>MID(★入力画面!$L101&amp;"",2,1)</f>
        <v/>
      </c>
      <c r="M28" s="106" t="str">
        <f>MID(★入力画面!$L101&amp;"",3,1)</f>
        <v/>
      </c>
      <c r="N28" s="106" t="str">
        <f>MID(★入力画面!$L101&amp;"",4,1)</f>
        <v/>
      </c>
      <c r="O28" s="106" t="str">
        <f>MID(★入力画面!$L101&amp;"",5,1)</f>
        <v/>
      </c>
      <c r="P28" s="106" t="str">
        <f>MID(★入力画面!$L101&amp;"",6,1)</f>
        <v/>
      </c>
      <c r="Q28" s="106" t="str">
        <f>MID(★入力画面!$L101&amp;"",7,1)</f>
        <v/>
      </c>
      <c r="R28" s="106" t="str">
        <f>MID(★入力画面!$L101&amp;"",8,1)</f>
        <v/>
      </c>
      <c r="S28" s="106" t="str">
        <f>MID(★入力画面!$L101&amp;"",9,1)</f>
        <v/>
      </c>
      <c r="T28" s="106" t="str">
        <f>MID(★入力画面!$L101&amp;"",10,1)</f>
        <v/>
      </c>
      <c r="U28" s="106" t="str">
        <f>MID(★入力画面!$L101&amp;"",11,1)</f>
        <v/>
      </c>
      <c r="V28" s="106" t="str">
        <f>MID(★入力画面!$L101&amp;"",12,1)</f>
        <v/>
      </c>
      <c r="W28" s="106" t="str">
        <f>MID(★入力画面!$L101&amp;"",13,1)</f>
        <v/>
      </c>
      <c r="X28" s="106" t="str">
        <f>MID(★入力画面!$L101&amp;"",14,1)</f>
        <v/>
      </c>
      <c r="Y28" s="106" t="str">
        <f>MID(★入力画面!$L101&amp;"",15,1)</f>
        <v/>
      </c>
      <c r="Z28" s="106" t="str">
        <f>MID(★入力画面!$L101&amp;"",16,1)</f>
        <v/>
      </c>
      <c r="AA28" s="106" t="str">
        <f>MID(★入力画面!$L101&amp;"",17,1)</f>
        <v/>
      </c>
      <c r="AB28" s="106" t="str">
        <f>MID(★入力画面!$L101&amp;"",18,1)</f>
        <v/>
      </c>
      <c r="AC28" s="106" t="str">
        <f>MID(★入力画面!$L101&amp;"",19,1)</f>
        <v/>
      </c>
      <c r="AD28" s="105" t="str">
        <f>MID(★入力画面!$L101&amp;"",20,1)</f>
        <v/>
      </c>
      <c r="AK28" s="117" t="s">
        <v>33</v>
      </c>
      <c r="AL28" s="117" t="s">
        <v>77</v>
      </c>
      <c r="AM28" s="119" t="s">
        <v>684</v>
      </c>
      <c r="AO28" s="92" t="s">
        <v>5005</v>
      </c>
      <c r="AP28" s="92" t="s">
        <v>879</v>
      </c>
      <c r="AQ28" s="92" t="s">
        <v>880</v>
      </c>
    </row>
    <row r="29" spans="1:43" s="92" customFormat="1" ht="17.100000000000001" customHeight="1">
      <c r="C29" s="102"/>
      <c r="D29" s="3269" t="s">
        <v>3</v>
      </c>
      <c r="E29" s="3269"/>
      <c r="F29" s="3269"/>
      <c r="G29" s="3269"/>
      <c r="H29" s="3269"/>
      <c r="I29" s="3269"/>
      <c r="J29" s="103"/>
      <c r="K29" s="104" t="str">
        <f>MID(★入力画面!$L103&amp;"",1,1)</f>
        <v/>
      </c>
      <c r="L29" s="106" t="str">
        <f>MID(★入力画面!$L103&amp;"",2,1)</f>
        <v/>
      </c>
      <c r="M29" s="106" t="str">
        <f>MID(★入力画面!$L103&amp;"",3,1)</f>
        <v/>
      </c>
      <c r="N29" s="106" t="str">
        <f>MID(★入力画面!$L103&amp;"",4,1)</f>
        <v/>
      </c>
      <c r="O29" s="106" t="str">
        <f>MID(★入力画面!$L103&amp;"",5,1)</f>
        <v/>
      </c>
      <c r="P29" s="132" t="str">
        <f>MID(★入力画面!$L103&amp;"",6,1)</f>
        <v/>
      </c>
      <c r="Q29" s="106" t="str">
        <f>MID(★入力画面!$L103&amp;"",7,1)</f>
        <v/>
      </c>
      <c r="R29" s="106" t="str">
        <f>MID(★入力画面!$L103&amp;"",8,1)</f>
        <v/>
      </c>
      <c r="S29" s="106" t="str">
        <f>MID(★入力画面!$L103&amp;"",9,1)</f>
        <v/>
      </c>
      <c r="T29" s="106" t="str">
        <f>MID(★入力画面!$L103&amp;"",10,1)</f>
        <v/>
      </c>
      <c r="U29" s="106" t="str">
        <f>MID(★入力画面!$L103&amp;"",11,1)</f>
        <v/>
      </c>
      <c r="V29" s="106" t="str">
        <f>MID(★入力画面!$L103&amp;"",12,1)</f>
        <v/>
      </c>
      <c r="W29" s="106" t="str">
        <f>MID(★入力画面!$L103&amp;"",13,1)</f>
        <v/>
      </c>
      <c r="X29" s="106" t="str">
        <f>MID(★入力画面!$L103&amp;"",14,1)</f>
        <v/>
      </c>
      <c r="Y29" s="106" t="str">
        <f>MID(★入力画面!$L103&amp;"",15,1)</f>
        <v/>
      </c>
      <c r="Z29" s="106" t="str">
        <f>MID(★入力画面!$L103&amp;"",16,1)</f>
        <v/>
      </c>
      <c r="AA29" s="106" t="str">
        <f>MID(★入力画面!$L103&amp;"",17,1)</f>
        <v/>
      </c>
      <c r="AB29" s="106" t="str">
        <f>MID(★入力画面!$L103&amp;"",18,1)</f>
        <v/>
      </c>
      <c r="AC29" s="106" t="str">
        <f>MID(★入力画面!$L103&amp;"",19,1)</f>
        <v/>
      </c>
      <c r="AD29" s="105" t="str">
        <f>MID(★入力画面!$L103&amp;"",20,1)</f>
        <v/>
      </c>
      <c r="AE29" s="92" t="s">
        <v>228</v>
      </c>
      <c r="AF29" s="145"/>
      <c r="AK29" s="117" t="s">
        <v>34</v>
      </c>
      <c r="AL29" s="117" t="s">
        <v>1</v>
      </c>
      <c r="AM29" s="119" t="s">
        <v>701</v>
      </c>
      <c r="AO29" s="92" t="s">
        <v>5006</v>
      </c>
      <c r="AP29" s="92" t="s">
        <v>889</v>
      </c>
      <c r="AQ29" s="92" t="s">
        <v>890</v>
      </c>
    </row>
    <row r="30" spans="1:43" s="92" customFormat="1" ht="17.100000000000001" customHeight="1">
      <c r="C30" s="102"/>
      <c r="D30" s="3269" t="s">
        <v>8</v>
      </c>
      <c r="E30" s="3269"/>
      <c r="F30" s="3269"/>
      <c r="G30" s="3269"/>
      <c r="H30" s="3269"/>
      <c r="I30" s="3269"/>
      <c r="J30" s="103"/>
      <c r="K30" s="110" t="str">
        <f>IF(★入力画面!L108&amp;""="明治","M",IF(★入力画面!L108&amp;""="大正","T",IF(★入力画面!L108&amp;""="昭和","S",IF(★入力画面!L108&amp;""="平成","H",""))))</f>
        <v>H</v>
      </c>
      <c r="M30" s="104" t="str">
        <f>LEFT((RIGHT(★入力画面!O108&amp;"",2)),1)</f>
        <v/>
      </c>
      <c r="N30" s="105" t="str">
        <f>LEFT((RIGHT(★入力画面!O108&amp;"",1)),1)</f>
        <v/>
      </c>
      <c r="O30" s="92" t="s">
        <v>61</v>
      </c>
      <c r="P30" s="104" t="str">
        <f>LEFT((RIGHT(★入力画面!R108&amp;"",2)),1)</f>
        <v/>
      </c>
      <c r="Q30" s="105" t="str">
        <f>LEFT((RIGHT(★入力画面!R108&amp;"",1)),1)</f>
        <v/>
      </c>
      <c r="R30" s="92" t="s">
        <v>63</v>
      </c>
      <c r="S30" s="104" t="str">
        <f>LEFT((RIGHT(★入力画面!U108&amp;"",2)),1)</f>
        <v/>
      </c>
      <c r="T30" s="105" t="str">
        <f>LEFT((RIGHT(★入力画面!U108&amp;"",1)),1)</f>
        <v/>
      </c>
      <c r="U30" s="92" t="s">
        <v>62</v>
      </c>
      <c r="AF30" s="149" t="s">
        <v>5044</v>
      </c>
      <c r="AK30" s="117" t="s">
        <v>35</v>
      </c>
      <c r="AL30" s="117" t="s">
        <v>78</v>
      </c>
      <c r="AM30" s="119" t="s">
        <v>716</v>
      </c>
      <c r="AO30" s="92" t="s">
        <v>5007</v>
      </c>
      <c r="AP30" s="92" t="s">
        <v>2422</v>
      </c>
      <c r="AQ30" s="92" t="s">
        <v>2421</v>
      </c>
    </row>
    <row r="31" spans="1:43" s="92" customFormat="1" ht="17.100000000000001" customHeight="1">
      <c r="D31" s="146"/>
      <c r="E31" s="146"/>
      <c r="F31" s="146"/>
      <c r="G31" s="146"/>
      <c r="H31" s="146"/>
      <c r="I31" s="146"/>
      <c r="AK31" s="117" t="s">
        <v>36</v>
      </c>
      <c r="AL31" s="117" t="s">
        <v>79</v>
      </c>
      <c r="AM31" s="119" t="s">
        <v>733</v>
      </c>
      <c r="AO31" s="92" t="s">
        <v>5008</v>
      </c>
      <c r="AP31" s="92" t="s">
        <v>902</v>
      </c>
      <c r="AQ31" s="92" t="s">
        <v>903</v>
      </c>
    </row>
    <row r="32" spans="1:43" s="92" customFormat="1" ht="17.100000000000001" customHeight="1">
      <c r="AK32" s="117" t="s">
        <v>37</v>
      </c>
      <c r="AL32" s="117" t="s">
        <v>80</v>
      </c>
      <c r="AM32" s="119" t="s">
        <v>750</v>
      </c>
      <c r="AO32" s="92" t="s">
        <v>5009</v>
      </c>
      <c r="AP32" s="92" t="s">
        <v>912</v>
      </c>
      <c r="AQ32" s="92" t="s">
        <v>913</v>
      </c>
    </row>
    <row r="33" spans="1:43" s="92" customFormat="1" ht="17.100000000000001" customHeight="1">
      <c r="A33" s="101">
        <v>41</v>
      </c>
      <c r="C33" s="102"/>
      <c r="D33" s="3269" t="s">
        <v>95</v>
      </c>
      <c r="E33" s="3269"/>
      <c r="F33" s="3269"/>
      <c r="G33" s="3269"/>
      <c r="H33" s="3269"/>
      <c r="I33" s="3269"/>
      <c r="J33" s="103"/>
      <c r="K33" s="104" t="str">
        <f>LEFT(VLOOKUP(★入力画面!L159,★入力画面!AT$631:AU$694,2,FALSE),1)</f>
        <v>2</v>
      </c>
      <c r="L33" s="105" t="str">
        <f>RIGHT(VLOOKUP(★入力画面!L159,★入力画面!AT$631:AU$694,2,FALSE),1)</f>
        <v>7</v>
      </c>
      <c r="N33" s="104" t="str">
        <f>IF(★入力画面!M160="","",LEFT(RIGHT("000000"&amp;★入力画面!M160,6),1))</f>
        <v/>
      </c>
      <c r="O33" s="106" t="str">
        <f>IF(★入力画面!M160="","",LEFT(RIGHT("000000"&amp;★入力画面!M160,5),1))</f>
        <v/>
      </c>
      <c r="P33" s="106" t="str">
        <f>IF(★入力画面!M160="","",LEFT(RIGHT("000000"&amp;★入力画面!M160,4),1))</f>
        <v/>
      </c>
      <c r="Q33" s="106" t="str">
        <f>IF(★入力画面!M160="","",LEFT(RIGHT("000000"&amp;★入力画面!M160,3),1))</f>
        <v/>
      </c>
      <c r="R33" s="106" t="str">
        <f>IF(★入力画面!M160="","",LEFT(RIGHT("000000"&amp;★入力画面!M160,2),1))</f>
        <v/>
      </c>
      <c r="S33" s="105" t="str">
        <f>IF(★入力画面!M160="","",LEFT(RIGHT("000000"&amp;★入力画面!M160,1),1))</f>
        <v/>
      </c>
      <c r="U33" s="101"/>
      <c r="AK33" s="117" t="s">
        <v>38</v>
      </c>
      <c r="AL33" s="117" t="s">
        <v>81</v>
      </c>
      <c r="AM33" s="119" t="s">
        <v>767</v>
      </c>
      <c r="AO33" s="92" t="s">
        <v>5010</v>
      </c>
      <c r="AP33" s="92" t="s">
        <v>924</v>
      </c>
      <c r="AQ33" s="92" t="s">
        <v>925</v>
      </c>
    </row>
    <row r="34" spans="1:43" s="92" customFormat="1" ht="17.100000000000001" customHeight="1">
      <c r="C34" s="102"/>
      <c r="D34" s="3269" t="s">
        <v>59</v>
      </c>
      <c r="E34" s="3269"/>
      <c r="F34" s="3269"/>
      <c r="G34" s="3269"/>
      <c r="H34" s="3269"/>
      <c r="I34" s="3269"/>
      <c r="J34" s="103"/>
      <c r="K34" s="104" t="str">
        <f>MID(★入力画面!$L152&amp;"",1,1)</f>
        <v/>
      </c>
      <c r="L34" s="106" t="str">
        <f>MID(★入力画面!$L152&amp;"",2,1)</f>
        <v/>
      </c>
      <c r="M34" s="106" t="str">
        <f>MID(★入力画面!$L152&amp;"",3,1)</f>
        <v/>
      </c>
      <c r="N34" s="106" t="str">
        <f>MID(★入力画面!$L152&amp;"",4,1)</f>
        <v/>
      </c>
      <c r="O34" s="106" t="str">
        <f>MID(★入力画面!$L152&amp;"",5,1)</f>
        <v/>
      </c>
      <c r="P34" s="106" t="str">
        <f>MID(★入力画面!$L152&amp;"",6,1)</f>
        <v/>
      </c>
      <c r="Q34" s="106" t="str">
        <f>MID(★入力画面!$L152&amp;"",7,1)</f>
        <v/>
      </c>
      <c r="R34" s="106" t="str">
        <f>MID(★入力画面!$L152&amp;"",8,1)</f>
        <v/>
      </c>
      <c r="S34" s="106" t="str">
        <f>MID(★入力画面!$L152&amp;"",9,1)</f>
        <v/>
      </c>
      <c r="T34" s="106" t="str">
        <f>MID(★入力画面!$L152&amp;"",10,1)</f>
        <v/>
      </c>
      <c r="U34" s="106" t="str">
        <f>MID(★入力画面!$L152&amp;"",11,1)</f>
        <v/>
      </c>
      <c r="V34" s="106" t="str">
        <f>MID(★入力画面!$L152&amp;"",12,1)</f>
        <v/>
      </c>
      <c r="W34" s="106" t="str">
        <f>MID(★入力画面!$L152&amp;"",13,1)</f>
        <v/>
      </c>
      <c r="X34" s="106" t="str">
        <f>MID(★入力画面!$L152&amp;"",14,1)</f>
        <v/>
      </c>
      <c r="Y34" s="106" t="str">
        <f>MID(★入力画面!$L152&amp;"",15,1)</f>
        <v/>
      </c>
      <c r="Z34" s="106" t="str">
        <f>MID(★入力画面!$L152&amp;"",16,1)</f>
        <v/>
      </c>
      <c r="AA34" s="106" t="str">
        <f>MID(★入力画面!$L152&amp;"",17,1)</f>
        <v/>
      </c>
      <c r="AB34" s="106" t="str">
        <f>MID(★入力画面!$L152&amp;"",18,1)</f>
        <v/>
      </c>
      <c r="AC34" s="106" t="str">
        <f>MID(★入力画面!$L152&amp;"",19,1)</f>
        <v/>
      </c>
      <c r="AD34" s="105" t="str">
        <f>MID(★入力画面!$L152&amp;"",20,1)</f>
        <v/>
      </c>
      <c r="AK34" s="117" t="s">
        <v>39</v>
      </c>
      <c r="AL34" s="117" t="s">
        <v>82</v>
      </c>
      <c r="AM34" s="119" t="s">
        <v>782</v>
      </c>
      <c r="AO34" s="92" t="s">
        <v>5011</v>
      </c>
      <c r="AP34" s="92" t="s">
        <v>935</v>
      </c>
      <c r="AQ34" s="92" t="s">
        <v>936</v>
      </c>
    </row>
    <row r="35" spans="1:43" s="92" customFormat="1" ht="17.100000000000001" customHeight="1">
      <c r="C35" s="102"/>
      <c r="D35" s="3269" t="s">
        <v>3</v>
      </c>
      <c r="E35" s="3269"/>
      <c r="F35" s="3269"/>
      <c r="G35" s="3269"/>
      <c r="H35" s="3269"/>
      <c r="I35" s="3269"/>
      <c r="J35" s="103"/>
      <c r="K35" s="104" t="str">
        <f>MID(★入力画面!$L154&amp;"",1,1)</f>
        <v/>
      </c>
      <c r="L35" s="106" t="str">
        <f>MID(★入力画面!$L154&amp;"",2,1)</f>
        <v/>
      </c>
      <c r="M35" s="106" t="str">
        <f>MID(★入力画面!$L154&amp;"",3,1)</f>
        <v/>
      </c>
      <c r="N35" s="106" t="str">
        <f>MID(★入力画面!$L154&amp;"",4,1)</f>
        <v/>
      </c>
      <c r="O35" s="106" t="str">
        <f>MID(★入力画面!$L154&amp;"",5,1)</f>
        <v/>
      </c>
      <c r="P35" s="132" t="str">
        <f>MID(★入力画面!$L154&amp;"",6,1)</f>
        <v/>
      </c>
      <c r="Q35" s="106" t="str">
        <f>MID(★入力画面!$L154&amp;"",7,1)</f>
        <v/>
      </c>
      <c r="R35" s="106" t="str">
        <f>MID(★入力画面!$L154&amp;"",8,1)</f>
        <v/>
      </c>
      <c r="S35" s="106" t="str">
        <f>MID(★入力画面!$L154&amp;"",9,1)</f>
        <v/>
      </c>
      <c r="T35" s="106" t="str">
        <f>MID(★入力画面!$L154&amp;"",10,1)</f>
        <v/>
      </c>
      <c r="U35" s="106" t="str">
        <f>MID(★入力画面!$L154&amp;"",11,1)</f>
        <v/>
      </c>
      <c r="V35" s="106" t="str">
        <f>MID(★入力画面!$L154&amp;"",12,1)</f>
        <v/>
      </c>
      <c r="W35" s="106" t="str">
        <f>MID(★入力画面!$L154&amp;"",13,1)</f>
        <v/>
      </c>
      <c r="X35" s="106" t="str">
        <f>MID(★入力画面!$L154&amp;"",14,1)</f>
        <v/>
      </c>
      <c r="Y35" s="106" t="str">
        <f>MID(★入力画面!$L154&amp;"",15,1)</f>
        <v/>
      </c>
      <c r="Z35" s="106" t="str">
        <f>MID(★入力画面!$L154&amp;"",16,1)</f>
        <v/>
      </c>
      <c r="AA35" s="106" t="str">
        <f>MID(★入力画面!$L154&amp;"",17,1)</f>
        <v/>
      </c>
      <c r="AB35" s="106" t="str">
        <f>MID(★入力画面!$L154&amp;"",18,1)</f>
        <v/>
      </c>
      <c r="AC35" s="106" t="str">
        <f>MID(★入力画面!$L154&amp;"",19,1)</f>
        <v/>
      </c>
      <c r="AD35" s="105" t="str">
        <f>MID(★入力画面!$L154&amp;"",20,1)</f>
        <v/>
      </c>
      <c r="AE35" s="92" t="s">
        <v>228</v>
      </c>
      <c r="AF35" s="145"/>
      <c r="AK35" s="117" t="s">
        <v>40</v>
      </c>
      <c r="AL35" s="117" t="s">
        <v>83</v>
      </c>
      <c r="AM35" s="119" t="s">
        <v>796</v>
      </c>
      <c r="AO35" s="92" t="s">
        <v>5012</v>
      </c>
      <c r="AP35" s="92" t="s">
        <v>945</v>
      </c>
      <c r="AQ35" s="92" t="s">
        <v>946</v>
      </c>
    </row>
    <row r="36" spans="1:43" s="92" customFormat="1" ht="17.100000000000001" customHeight="1">
      <c r="C36" s="102"/>
      <c r="D36" s="3269" t="s">
        <v>8</v>
      </c>
      <c r="E36" s="3269"/>
      <c r="F36" s="3269"/>
      <c r="G36" s="3269"/>
      <c r="H36" s="3269"/>
      <c r="I36" s="3269"/>
      <c r="J36" s="103"/>
      <c r="K36" s="110" t="str">
        <f>IF(★入力画面!L162&amp;""="明治","M",IF(★入力画面!L162&amp;""="大正","T",IF(★入力画面!L162&amp;""="昭和","S",IF(★入力画面!L162&amp;""="平成","H",""))))</f>
        <v>H</v>
      </c>
      <c r="M36" s="104" t="str">
        <f>LEFT((RIGHT(★入力画面!O162&amp;"",2)),1)</f>
        <v/>
      </c>
      <c r="N36" s="105" t="str">
        <f>LEFT((RIGHT(★入力画面!O162&amp;"",1)),1)</f>
        <v/>
      </c>
      <c r="O36" s="92" t="s">
        <v>61</v>
      </c>
      <c r="P36" s="104" t="str">
        <f>LEFT((RIGHT(★入力画面!R162&amp;"",2)),1)</f>
        <v/>
      </c>
      <c r="Q36" s="105" t="str">
        <f>LEFT((RIGHT(★入力画面!R162&amp;"",1)),1)</f>
        <v/>
      </c>
      <c r="R36" s="92" t="s">
        <v>63</v>
      </c>
      <c r="S36" s="104" t="str">
        <f>LEFT((RIGHT(★入力画面!U162&amp;"",2)),1)</f>
        <v/>
      </c>
      <c r="T36" s="105" t="str">
        <f>LEFT((RIGHT(★入力画面!U162&amp;"",1)),1)</f>
        <v/>
      </c>
      <c r="U36" s="92" t="s">
        <v>62</v>
      </c>
      <c r="AF36" s="149" t="s">
        <v>5044</v>
      </c>
      <c r="AK36" s="117" t="s">
        <v>41</v>
      </c>
      <c r="AL36" s="117" t="s">
        <v>84</v>
      </c>
      <c r="AM36" s="119" t="s">
        <v>810</v>
      </c>
      <c r="AO36" s="92" t="s">
        <v>5013</v>
      </c>
      <c r="AP36" s="92" t="s">
        <v>955</v>
      </c>
      <c r="AQ36" s="92" t="s">
        <v>956</v>
      </c>
    </row>
    <row r="37" spans="1:43" s="92" customFormat="1" ht="17.100000000000001" customHeight="1">
      <c r="D37" s="146"/>
      <c r="E37" s="146"/>
      <c r="F37" s="146"/>
      <c r="G37" s="146"/>
      <c r="H37" s="146"/>
      <c r="I37" s="146"/>
      <c r="AK37" s="117" t="s">
        <v>42</v>
      </c>
      <c r="AL37" s="117" t="s">
        <v>85</v>
      </c>
      <c r="AM37" s="119" t="s">
        <v>823</v>
      </c>
      <c r="AO37" s="92" t="s">
        <v>5014</v>
      </c>
      <c r="AP37" s="92" t="s">
        <v>964</v>
      </c>
      <c r="AQ37" s="92" t="s">
        <v>965</v>
      </c>
    </row>
    <row r="38" spans="1:43" s="92" customFormat="1" ht="17.100000000000001" customHeight="1">
      <c r="AK38" s="117" t="s">
        <v>43</v>
      </c>
      <c r="AL38" s="117" t="s">
        <v>86</v>
      </c>
      <c r="AM38" s="119" t="s">
        <v>836</v>
      </c>
      <c r="AO38" s="92" t="s">
        <v>5015</v>
      </c>
      <c r="AP38" s="92" t="s">
        <v>973</v>
      </c>
      <c r="AQ38" s="92" t="s">
        <v>974</v>
      </c>
    </row>
    <row r="39" spans="1:43" s="92" customFormat="1" ht="17.100000000000001" customHeight="1">
      <c r="A39" s="101">
        <v>41</v>
      </c>
      <c r="C39" s="102"/>
      <c r="D39" s="3269" t="s">
        <v>95</v>
      </c>
      <c r="E39" s="3269"/>
      <c r="F39" s="3269"/>
      <c r="G39" s="3269"/>
      <c r="H39" s="3269"/>
      <c r="I39" s="3269"/>
      <c r="J39" s="103"/>
      <c r="K39" s="104" t="str">
        <f>LEFT(VLOOKUP(★入力画面!L170,★入力画面!AT$631:AU$694,2,FALSE),1)</f>
        <v>2</v>
      </c>
      <c r="L39" s="105" t="str">
        <f>RIGHT(VLOOKUP(★入力画面!L170,★入力画面!AT$631:AU$694,2,FALSE),1)</f>
        <v>7</v>
      </c>
      <c r="N39" s="104" t="str">
        <f>IF(★入力画面!M171="","",LEFT(RIGHT("000000"&amp;★入力画面!M171,6),1))</f>
        <v/>
      </c>
      <c r="O39" s="106" t="str">
        <f>IF(★入力画面!M171="","",LEFT(RIGHT("000000"&amp;★入力画面!M171,5),1))</f>
        <v/>
      </c>
      <c r="P39" s="106" t="str">
        <f>IF(★入力画面!M171="","",LEFT(RIGHT("000000"&amp;★入力画面!M171,4),1))</f>
        <v/>
      </c>
      <c r="Q39" s="106" t="str">
        <f>IF(★入力画面!M171="","",LEFT(RIGHT("000000"&amp;★入力画面!M171,3),1))</f>
        <v/>
      </c>
      <c r="R39" s="106" t="str">
        <f>IF(★入力画面!M171="","",LEFT(RIGHT("000000"&amp;★入力画面!M171,2),1))</f>
        <v/>
      </c>
      <c r="S39" s="105" t="str">
        <f>IF(★入力画面!M171="","",LEFT(RIGHT("000000"&amp;★入力画面!M171,1),1))</f>
        <v/>
      </c>
      <c r="U39" s="101"/>
      <c r="AK39" s="117" t="s">
        <v>44</v>
      </c>
      <c r="AL39" s="117" t="s">
        <v>88</v>
      </c>
      <c r="AM39" s="119" t="s">
        <v>850</v>
      </c>
      <c r="AO39" s="92" t="s">
        <v>5016</v>
      </c>
      <c r="AP39" s="92" t="s">
        <v>982</v>
      </c>
      <c r="AQ39" s="92" t="s">
        <v>983</v>
      </c>
    </row>
    <row r="40" spans="1:43" s="92" customFormat="1" ht="17.100000000000001" customHeight="1">
      <c r="C40" s="102"/>
      <c r="D40" s="3269" t="s">
        <v>59</v>
      </c>
      <c r="E40" s="3269"/>
      <c r="F40" s="3269"/>
      <c r="G40" s="3269"/>
      <c r="H40" s="3269"/>
      <c r="I40" s="3269"/>
      <c r="J40" s="103"/>
      <c r="K40" s="104" t="str">
        <f>MID(★入力画面!$L163&amp;"",1,1)</f>
        <v/>
      </c>
      <c r="L40" s="106" t="str">
        <f>MID(★入力画面!$L163&amp;"",2,1)</f>
        <v/>
      </c>
      <c r="M40" s="106" t="str">
        <f>MID(★入力画面!$L163&amp;"",3,1)</f>
        <v/>
      </c>
      <c r="N40" s="106" t="str">
        <f>MID(★入力画面!$L163&amp;"",4,1)</f>
        <v/>
      </c>
      <c r="O40" s="106" t="str">
        <f>MID(★入力画面!$L163&amp;"",5,1)</f>
        <v/>
      </c>
      <c r="P40" s="106" t="str">
        <f>MID(★入力画面!$L163&amp;"",6,1)</f>
        <v/>
      </c>
      <c r="Q40" s="106" t="str">
        <f>MID(★入力画面!$L163&amp;"",7,1)</f>
        <v/>
      </c>
      <c r="R40" s="106" t="str">
        <f>MID(★入力画面!$L163&amp;"",8,1)</f>
        <v/>
      </c>
      <c r="S40" s="106" t="str">
        <f>MID(★入力画面!$L163&amp;"",9,1)</f>
        <v/>
      </c>
      <c r="T40" s="106" t="str">
        <f>MID(★入力画面!$L163&amp;"",10,1)</f>
        <v/>
      </c>
      <c r="U40" s="106" t="str">
        <f>MID(★入力画面!$L163&amp;"",11,1)</f>
        <v/>
      </c>
      <c r="V40" s="106" t="str">
        <f>MID(★入力画面!$L163&amp;"",12,1)</f>
        <v/>
      </c>
      <c r="W40" s="106" t="str">
        <f>MID(★入力画面!$L163&amp;"",13,1)</f>
        <v/>
      </c>
      <c r="X40" s="106" t="str">
        <f>MID(★入力画面!$L163&amp;"",14,1)</f>
        <v/>
      </c>
      <c r="Y40" s="106" t="str">
        <f>MID(★入力画面!$L163&amp;"",15,1)</f>
        <v/>
      </c>
      <c r="Z40" s="106" t="str">
        <f>MID(★入力画面!$L163&amp;"",16,1)</f>
        <v/>
      </c>
      <c r="AA40" s="106" t="str">
        <f>MID(★入力画面!$L163&amp;"",17,1)</f>
        <v/>
      </c>
      <c r="AB40" s="106" t="str">
        <f>MID(★入力画面!$L163&amp;"",18,1)</f>
        <v/>
      </c>
      <c r="AC40" s="106" t="str">
        <f>MID(★入力画面!$L163&amp;"",19,1)</f>
        <v/>
      </c>
      <c r="AD40" s="105" t="str">
        <f>MID(★入力画面!$L163&amp;"",20,1)</f>
        <v/>
      </c>
      <c r="AK40" s="117" t="s">
        <v>45</v>
      </c>
      <c r="AL40" s="117" t="s">
        <v>89</v>
      </c>
      <c r="AM40" s="119" t="s">
        <v>861</v>
      </c>
      <c r="AO40" s="92" t="s">
        <v>5017</v>
      </c>
      <c r="AP40" s="92" t="s">
        <v>991</v>
      </c>
      <c r="AQ40" s="92" t="s">
        <v>992</v>
      </c>
    </row>
    <row r="41" spans="1:43" s="92" customFormat="1" ht="17.100000000000001" customHeight="1">
      <c r="C41" s="102"/>
      <c r="D41" s="3269" t="s">
        <v>3</v>
      </c>
      <c r="E41" s="3269"/>
      <c r="F41" s="3269"/>
      <c r="G41" s="3269"/>
      <c r="H41" s="3269"/>
      <c r="I41" s="3269"/>
      <c r="J41" s="103"/>
      <c r="K41" s="104" t="str">
        <f>MID(★入力画面!$L165&amp;"",1,1)</f>
        <v/>
      </c>
      <c r="L41" s="106" t="str">
        <f>MID(★入力画面!$L165&amp;"",2,1)</f>
        <v/>
      </c>
      <c r="M41" s="106" t="str">
        <f>MID(★入力画面!$L165&amp;"",3,1)</f>
        <v/>
      </c>
      <c r="N41" s="106" t="str">
        <f>MID(★入力画面!$L165&amp;"",4,1)</f>
        <v/>
      </c>
      <c r="O41" s="106" t="str">
        <f>MID(★入力画面!$L165&amp;"",5,1)</f>
        <v/>
      </c>
      <c r="P41" s="132" t="str">
        <f>MID(★入力画面!$L165&amp;"",6,1)</f>
        <v/>
      </c>
      <c r="Q41" s="106" t="str">
        <f>MID(★入力画面!$L165&amp;"",7,1)</f>
        <v/>
      </c>
      <c r="R41" s="106" t="str">
        <f>MID(★入力画面!$L165&amp;"",8,1)</f>
        <v/>
      </c>
      <c r="S41" s="106" t="str">
        <f>MID(★入力画面!$L165&amp;"",9,1)</f>
        <v/>
      </c>
      <c r="T41" s="106" t="str">
        <f>MID(★入力画面!$L165&amp;"",10,1)</f>
        <v/>
      </c>
      <c r="U41" s="106" t="str">
        <f>MID(★入力画面!$L165&amp;"",11,1)</f>
        <v/>
      </c>
      <c r="V41" s="106" t="str">
        <f>MID(★入力画面!$L165&amp;"",12,1)</f>
        <v/>
      </c>
      <c r="W41" s="106" t="str">
        <f>MID(★入力画面!$L165&amp;"",13,1)</f>
        <v/>
      </c>
      <c r="X41" s="106" t="str">
        <f>MID(★入力画面!$L165&amp;"",14,1)</f>
        <v/>
      </c>
      <c r="Y41" s="106" t="str">
        <f>MID(★入力画面!$L165&amp;"",15,1)</f>
        <v/>
      </c>
      <c r="Z41" s="106" t="str">
        <f>MID(★入力画面!$L165&amp;"",16,1)</f>
        <v/>
      </c>
      <c r="AA41" s="106" t="str">
        <f>MID(★入力画面!$L165&amp;"",17,1)</f>
        <v/>
      </c>
      <c r="AB41" s="106" t="str">
        <f>MID(★入力画面!$L165&amp;"",18,1)</f>
        <v/>
      </c>
      <c r="AC41" s="106" t="str">
        <f>MID(★入力画面!$L165&amp;"",19,1)</f>
        <v/>
      </c>
      <c r="AD41" s="105" t="str">
        <f>MID(★入力画面!$L165&amp;"",20,1)</f>
        <v/>
      </c>
      <c r="AE41" s="92" t="s">
        <v>228</v>
      </c>
      <c r="AF41" s="145"/>
      <c r="AK41" s="117" t="s">
        <v>46</v>
      </c>
      <c r="AL41" s="117" t="s">
        <v>91</v>
      </c>
      <c r="AM41" s="119" t="s">
        <v>872</v>
      </c>
      <c r="AO41" s="92" t="s">
        <v>5018</v>
      </c>
      <c r="AP41" s="92" t="s">
        <v>1000</v>
      </c>
      <c r="AQ41" s="92" t="s">
        <v>1001</v>
      </c>
    </row>
    <row r="42" spans="1:43" s="92" customFormat="1" ht="17.100000000000001" customHeight="1">
      <c r="C42" s="102"/>
      <c r="D42" s="3269" t="s">
        <v>8</v>
      </c>
      <c r="E42" s="3269"/>
      <c r="F42" s="3269"/>
      <c r="G42" s="3269"/>
      <c r="H42" s="3269"/>
      <c r="I42" s="3269"/>
      <c r="J42" s="103"/>
      <c r="K42" s="110" t="str">
        <f>IF(★入力画面!L173&amp;""="明治","M",IF(★入力画面!L173&amp;""="大正","T",IF(★入力画面!L173&amp;""="昭和","S",IF(★入力画面!L173&amp;""="平成","H",""))))</f>
        <v>H</v>
      </c>
      <c r="M42" s="104" t="str">
        <f>LEFT((RIGHT(★入力画面!O173&amp;"",2)),1)</f>
        <v/>
      </c>
      <c r="N42" s="105" t="str">
        <f>LEFT((RIGHT(★入力画面!O173&amp;"",1)),1)</f>
        <v/>
      </c>
      <c r="O42" s="92" t="s">
        <v>61</v>
      </c>
      <c r="P42" s="104" t="str">
        <f>LEFT((RIGHT(★入力画面!R173&amp;"",2)),1)</f>
        <v/>
      </c>
      <c r="Q42" s="105" t="str">
        <f>LEFT((RIGHT(★入力画面!R173&amp;"",1)),1)</f>
        <v/>
      </c>
      <c r="R42" s="92" t="s">
        <v>63</v>
      </c>
      <c r="S42" s="104" t="str">
        <f>LEFT((RIGHT(★入力画面!U173&amp;"",2)),1)</f>
        <v/>
      </c>
      <c r="T42" s="105" t="str">
        <f>LEFT((RIGHT(★入力画面!U173&amp;"",1)),1)</f>
        <v/>
      </c>
      <c r="U42" s="92" t="s">
        <v>62</v>
      </c>
      <c r="AF42" s="149" t="s">
        <v>5044</v>
      </c>
      <c r="AK42" s="117" t="s">
        <v>47</v>
      </c>
      <c r="AL42" s="117" t="s">
        <v>92</v>
      </c>
      <c r="AM42" s="119" t="s">
        <v>883</v>
      </c>
      <c r="AO42" s="92" t="s">
        <v>5019</v>
      </c>
      <c r="AP42" s="92" t="s">
        <v>1009</v>
      </c>
      <c r="AQ42" s="92" t="s">
        <v>1010</v>
      </c>
    </row>
    <row r="43" spans="1:43" s="92" customFormat="1" ht="17.100000000000001" customHeight="1">
      <c r="AK43" s="117" t="s">
        <v>48</v>
      </c>
      <c r="AL43" s="117" t="s">
        <v>93</v>
      </c>
      <c r="AM43" s="119" t="s">
        <v>894</v>
      </c>
      <c r="AO43" s="92" t="s">
        <v>5020</v>
      </c>
      <c r="AP43" s="92" t="s">
        <v>1018</v>
      </c>
      <c r="AQ43" s="92" t="s">
        <v>1019</v>
      </c>
    </row>
    <row r="44" spans="1:43" s="92" customFormat="1" ht="17.100000000000001" customHeight="1">
      <c r="AK44" s="117" t="s">
        <v>49</v>
      </c>
      <c r="AL44" s="117" t="s">
        <v>94</v>
      </c>
      <c r="AM44" s="119" t="s">
        <v>905</v>
      </c>
      <c r="AO44" s="92" t="s">
        <v>5021</v>
      </c>
      <c r="AP44" s="92" t="s">
        <v>1027</v>
      </c>
      <c r="AQ44" s="92" t="s">
        <v>1028</v>
      </c>
    </row>
    <row r="45" spans="1:43" s="92" customFormat="1" ht="17.100000000000001" customHeight="1">
      <c r="AK45" s="117" t="s">
        <v>50</v>
      </c>
      <c r="AL45" s="117" t="s">
        <v>97</v>
      </c>
      <c r="AM45" s="119" t="s">
        <v>917</v>
      </c>
      <c r="AO45" s="92" t="s">
        <v>5022</v>
      </c>
      <c r="AP45" s="92" t="s">
        <v>1036</v>
      </c>
      <c r="AQ45" s="92" t="s">
        <v>1037</v>
      </c>
    </row>
    <row r="46" spans="1:43" s="92" customFormat="1" ht="17.100000000000001" customHeight="1">
      <c r="AK46" s="117" t="s">
        <v>51</v>
      </c>
      <c r="AL46" s="117" t="s">
        <v>58</v>
      </c>
      <c r="AM46" s="119" t="s">
        <v>929</v>
      </c>
      <c r="AO46" s="92" t="s">
        <v>5023</v>
      </c>
      <c r="AP46" s="92" t="s">
        <v>1045</v>
      </c>
      <c r="AQ46" s="92" t="s">
        <v>1046</v>
      </c>
    </row>
    <row r="47" spans="1:43" s="92" customFormat="1" ht="17.100000000000001" customHeight="1">
      <c r="AK47" s="117" t="s">
        <v>52</v>
      </c>
      <c r="AL47" s="117" t="s">
        <v>98</v>
      </c>
      <c r="AM47" s="119" t="s">
        <v>938</v>
      </c>
      <c r="AO47" s="92" t="s">
        <v>5024</v>
      </c>
      <c r="AP47" s="92" t="s">
        <v>1054</v>
      </c>
      <c r="AQ47" s="92" t="s">
        <v>1055</v>
      </c>
    </row>
    <row r="48" spans="1:43" s="92" customFormat="1" ht="17.100000000000001" customHeight="1">
      <c r="AK48" s="117" t="s">
        <v>56</v>
      </c>
      <c r="AL48" s="117" t="s">
        <v>99</v>
      </c>
      <c r="AM48" s="119" t="s">
        <v>948</v>
      </c>
      <c r="AO48" s="92" t="s">
        <v>5025</v>
      </c>
      <c r="AP48" s="92" t="s">
        <v>1063</v>
      </c>
      <c r="AQ48" s="92" t="s">
        <v>1064</v>
      </c>
    </row>
    <row r="49" spans="37:43">
      <c r="AK49" s="117" t="s">
        <v>53</v>
      </c>
      <c r="AL49" s="117" t="s">
        <v>100</v>
      </c>
      <c r="AM49" s="119" t="s">
        <v>957</v>
      </c>
      <c r="AO49" s="116" t="s">
        <v>5026</v>
      </c>
      <c r="AP49" s="92" t="s">
        <v>1073</v>
      </c>
      <c r="AQ49" s="116" t="s">
        <v>1074</v>
      </c>
    </row>
    <row r="50" spans="37:43">
      <c r="AK50" s="117" t="s">
        <v>54</v>
      </c>
      <c r="AL50" s="117" t="s">
        <v>101</v>
      </c>
      <c r="AM50" s="119" t="s">
        <v>966</v>
      </c>
      <c r="AO50" s="116" t="s">
        <v>5027</v>
      </c>
      <c r="AP50" s="92" t="s">
        <v>1082</v>
      </c>
      <c r="AQ50" s="116" t="s">
        <v>1083</v>
      </c>
    </row>
    <row r="51" spans="37:43">
      <c r="AK51" s="117"/>
      <c r="AL51" s="117" t="s">
        <v>102</v>
      </c>
      <c r="AM51" s="119" t="s">
        <v>975</v>
      </c>
      <c r="AO51" s="116" t="s">
        <v>5028</v>
      </c>
      <c r="AP51" s="92" t="s">
        <v>1091</v>
      </c>
      <c r="AQ51" s="116" t="s">
        <v>1092</v>
      </c>
    </row>
    <row r="52" spans="37:43">
      <c r="AK52" s="117"/>
      <c r="AL52" s="117" t="s">
        <v>103</v>
      </c>
      <c r="AM52" s="119" t="s">
        <v>984</v>
      </c>
      <c r="AO52" s="116" t="s">
        <v>5029</v>
      </c>
      <c r="AP52" s="92" t="s">
        <v>1098</v>
      </c>
      <c r="AQ52" s="116" t="s">
        <v>1099</v>
      </c>
    </row>
    <row r="53" spans="37:43">
      <c r="AK53" s="117"/>
      <c r="AL53" s="117" t="s">
        <v>104</v>
      </c>
      <c r="AM53" s="119" t="s">
        <v>993</v>
      </c>
      <c r="AO53" s="116" t="s">
        <v>5030</v>
      </c>
      <c r="AP53" s="92" t="s">
        <v>1105</v>
      </c>
      <c r="AQ53" s="116" t="s">
        <v>1106</v>
      </c>
    </row>
    <row r="54" spans="37:43">
      <c r="AK54" s="117"/>
      <c r="AL54" s="117" t="s">
        <v>105</v>
      </c>
      <c r="AM54" s="119" t="s">
        <v>1002</v>
      </c>
      <c r="AO54" s="116" t="s">
        <v>5031</v>
      </c>
      <c r="AP54" s="92" t="s">
        <v>1112</v>
      </c>
      <c r="AQ54" s="116" t="s">
        <v>1113</v>
      </c>
    </row>
    <row r="55" spans="37:43">
      <c r="AK55" s="117"/>
      <c r="AL55" s="117" t="s">
        <v>106</v>
      </c>
      <c r="AM55" s="119" t="s">
        <v>1011</v>
      </c>
      <c r="AO55" s="116" t="s">
        <v>5032</v>
      </c>
      <c r="AP55" s="92" t="s">
        <v>1119</v>
      </c>
      <c r="AQ55" s="116" t="s">
        <v>1120</v>
      </c>
    </row>
    <row r="56" spans="37:43">
      <c r="AK56" s="117"/>
      <c r="AL56" s="117" t="s">
        <v>107</v>
      </c>
      <c r="AM56" s="119" t="s">
        <v>1020</v>
      </c>
      <c r="AO56" s="116" t="s">
        <v>5033</v>
      </c>
      <c r="AP56" s="92" t="s">
        <v>1126</v>
      </c>
      <c r="AQ56" s="116" t="s">
        <v>1127</v>
      </c>
    </row>
    <row r="57" spans="37:43">
      <c r="AK57" s="117"/>
      <c r="AL57" s="117" t="s">
        <v>108</v>
      </c>
      <c r="AM57" s="119" t="s">
        <v>1029</v>
      </c>
      <c r="AO57" s="116" t="s">
        <v>5034</v>
      </c>
      <c r="AP57" s="92" t="s">
        <v>1133</v>
      </c>
      <c r="AQ57" s="116" t="s">
        <v>1134</v>
      </c>
    </row>
    <row r="58" spans="37:43">
      <c r="AK58" s="117"/>
      <c r="AL58" s="117" t="s">
        <v>109</v>
      </c>
      <c r="AM58" s="119" t="s">
        <v>1038</v>
      </c>
      <c r="AO58" s="116" t="s">
        <v>5035</v>
      </c>
      <c r="AP58" s="92" t="s">
        <v>1140</v>
      </c>
      <c r="AQ58" s="116" t="s">
        <v>1141</v>
      </c>
    </row>
    <row r="59" spans="37:43">
      <c r="AK59" s="117"/>
      <c r="AL59" s="117" t="s">
        <v>110</v>
      </c>
      <c r="AM59" s="119" t="s">
        <v>1047</v>
      </c>
      <c r="AO59" s="116" t="s">
        <v>5036</v>
      </c>
      <c r="AP59" s="92" t="s">
        <v>1147</v>
      </c>
      <c r="AQ59" s="116" t="s">
        <v>1148</v>
      </c>
    </row>
    <row r="60" spans="37:43">
      <c r="AK60" s="117"/>
      <c r="AL60" s="117" t="s">
        <v>111</v>
      </c>
      <c r="AM60" s="119" t="s">
        <v>1056</v>
      </c>
      <c r="AO60" s="116" t="s">
        <v>5037</v>
      </c>
      <c r="AP60" s="92" t="s">
        <v>1154</v>
      </c>
      <c r="AQ60" s="116" t="s">
        <v>1155</v>
      </c>
    </row>
    <row r="61" spans="37:43">
      <c r="AK61" s="117"/>
      <c r="AL61" s="117" t="s">
        <v>112</v>
      </c>
      <c r="AM61" s="119" t="s">
        <v>1065</v>
      </c>
      <c r="AO61" s="116" t="s">
        <v>5038</v>
      </c>
      <c r="AP61" s="92" t="s">
        <v>1161</v>
      </c>
      <c r="AQ61" s="116" t="s">
        <v>1162</v>
      </c>
    </row>
    <row r="62" spans="37:43">
      <c r="AK62" s="117"/>
      <c r="AL62" s="117" t="s">
        <v>113</v>
      </c>
      <c r="AM62" s="119" t="s">
        <v>1075</v>
      </c>
      <c r="AO62" s="116" t="s">
        <v>5039</v>
      </c>
      <c r="AP62" s="92" t="s">
        <v>1168</v>
      </c>
      <c r="AQ62" s="116" t="s">
        <v>1169</v>
      </c>
    </row>
    <row r="63" spans="37:43">
      <c r="AK63" s="117"/>
      <c r="AL63" s="117" t="s">
        <v>114</v>
      </c>
      <c r="AM63" s="119" t="s">
        <v>1084</v>
      </c>
      <c r="AO63" s="116" t="s">
        <v>5040</v>
      </c>
      <c r="AP63" s="92" t="s">
        <v>1175</v>
      </c>
      <c r="AQ63" s="116" t="s">
        <v>1176</v>
      </c>
    </row>
    <row r="64" spans="37:43">
      <c r="AO64" s="116" t="s">
        <v>5041</v>
      </c>
      <c r="AP64" s="92" t="s">
        <v>1182</v>
      </c>
      <c r="AQ64" s="116" t="s">
        <v>1183</v>
      </c>
    </row>
    <row r="65" spans="41:43">
      <c r="AO65" s="116" t="s">
        <v>5042</v>
      </c>
      <c r="AP65" s="92" t="s">
        <v>1188</v>
      </c>
      <c r="AQ65" s="116" t="s">
        <v>1189</v>
      </c>
    </row>
  </sheetData>
  <sheetProtection algorithmName="SHA-512" hashValue="K7XbrSemX1EuPOYYLmrGCm2h9/KI+0Nl+3uvWjkzKrwjTdHGfAQekZqqbEH4XLbzUbhdefVuDbIhMHBiM6oEhA==" saltValue="3STclwfQJh8RqYj/XqHrrA==" spinCount="100000" sheet="1" formatCells="0" formatColumns="0" formatRows="0" insertColumns="0" insertRows="0" insertHyperlinks="0" deleteColumns="0" deleteRows="0" sort="0" autoFilter="0" pivotTables="0"/>
  <mergeCells count="28">
    <mergeCell ref="D20:I20"/>
    <mergeCell ref="D21:I21"/>
    <mergeCell ref="D39:I39"/>
    <mergeCell ref="D40:I40"/>
    <mergeCell ref="D41:I41"/>
    <mergeCell ref="D22:I22"/>
    <mergeCell ref="D23:I23"/>
    <mergeCell ref="D27:I27"/>
    <mergeCell ref="D28:I28"/>
    <mergeCell ref="D29:I29"/>
    <mergeCell ref="L4:M4"/>
    <mergeCell ref="D6:I6"/>
    <mergeCell ref="D13:I14"/>
    <mergeCell ref="D15:I15"/>
    <mergeCell ref="D16:I16"/>
    <mergeCell ref="W6:AA6"/>
    <mergeCell ref="D7:I7"/>
    <mergeCell ref="D11:I11"/>
    <mergeCell ref="D12:I12"/>
    <mergeCell ref="P12:R12"/>
    <mergeCell ref="V12:X12"/>
    <mergeCell ref="AA12:AC12"/>
    <mergeCell ref="D42:I42"/>
    <mergeCell ref="D30:I30"/>
    <mergeCell ref="D33:I33"/>
    <mergeCell ref="D34:I34"/>
    <mergeCell ref="D35:I35"/>
    <mergeCell ref="D36:I36"/>
  </mergeCells>
  <phoneticPr fontId="55"/>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3AB94AA2-5B75-4580-83A4-AADFB4950EBD}">
      <formula1>$AP$3:$AP$65</formula1>
    </dataValidation>
  </dataValidations>
  <pageMargins left="0.59055118110236227" right="0" top="0.59055118110236227" bottom="0.19685039370078741" header="0.51181102362204722" footer="0.51181102362204722"/>
  <pageSetup paperSize="9" scale="99"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FA44-3B47-4B87-81E5-70A3C2824F3F}">
  <dimension ref="A1"/>
  <sheetViews>
    <sheetView workbookViewId="0">
      <selection activeCell="P53" sqref="P53"/>
    </sheetView>
  </sheetViews>
  <sheetFormatPr defaultColWidth="9" defaultRowHeight="13.5"/>
  <cols>
    <col min="1" max="16384" width="9" style="1"/>
  </cols>
  <sheetData/>
  <sheetProtection algorithmName="SHA-512" hashValue="D+v7qTmvE8LfQz9hXAYEc5ysgXpd5yme6Sgu0N6KPqRKyZYWPQcgWFYySIFnDlXrJfwerOXDn4kXaiAfVH/l9A==" saltValue="pGAXEG+VUDBB8vloPsauDg==" spinCount="100000" sheet="1"/>
  <phoneticPr fontId="55"/>
  <pageMargins left="0.19685039370078741" right="0" top="0" bottom="0"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7888-1219-47EB-B4C4-1BC47F73E1F9}">
  <dimension ref="A1:AF150"/>
  <sheetViews>
    <sheetView zoomScaleNormal="100" zoomScaleSheetLayoutView="100" workbookViewId="0">
      <selection activeCell="AO32" sqref="AO32"/>
    </sheetView>
  </sheetViews>
  <sheetFormatPr defaultRowHeight="11.25"/>
  <cols>
    <col min="1" max="79" width="2.875" style="145" customWidth="1"/>
    <col min="80" max="256" width="8.875" style="145"/>
    <col min="257" max="335" width="2.875" style="145" customWidth="1"/>
    <col min="336" max="512" width="8.875" style="145"/>
    <col min="513" max="591" width="2.875" style="145" customWidth="1"/>
    <col min="592" max="768" width="8.875" style="145"/>
    <col min="769" max="847" width="2.875" style="145" customWidth="1"/>
    <col min="848" max="1024" width="8.875" style="145"/>
    <col min="1025" max="1103" width="2.875" style="145" customWidth="1"/>
    <col min="1104" max="1280" width="8.875" style="145"/>
    <col min="1281" max="1359" width="2.875" style="145" customWidth="1"/>
    <col min="1360" max="1536" width="8.875" style="145"/>
    <col min="1537" max="1615" width="2.875" style="145" customWidth="1"/>
    <col min="1616" max="1792" width="8.875" style="145"/>
    <col min="1793" max="1871" width="2.875" style="145" customWidth="1"/>
    <col min="1872" max="2048" width="8.875" style="145"/>
    <col min="2049" max="2127" width="2.875" style="145" customWidth="1"/>
    <col min="2128" max="2304" width="8.875" style="145"/>
    <col min="2305" max="2383" width="2.875" style="145" customWidth="1"/>
    <col min="2384" max="2560" width="8.875" style="145"/>
    <col min="2561" max="2639" width="2.875" style="145" customWidth="1"/>
    <col min="2640" max="2816" width="8.875" style="145"/>
    <col min="2817" max="2895" width="2.875" style="145" customWidth="1"/>
    <col min="2896" max="3072" width="8.875" style="145"/>
    <col min="3073" max="3151" width="2.875" style="145" customWidth="1"/>
    <col min="3152" max="3328" width="8.875" style="145"/>
    <col min="3329" max="3407" width="2.875" style="145" customWidth="1"/>
    <col min="3408" max="3584" width="8.875" style="145"/>
    <col min="3585" max="3663" width="2.875" style="145" customWidth="1"/>
    <col min="3664" max="3840" width="8.875" style="145"/>
    <col min="3841" max="3919" width="2.875" style="145" customWidth="1"/>
    <col min="3920" max="4096" width="8.875" style="145"/>
    <col min="4097" max="4175" width="2.875" style="145" customWidth="1"/>
    <col min="4176" max="4352" width="8.875" style="145"/>
    <col min="4353" max="4431" width="2.875" style="145" customWidth="1"/>
    <col min="4432" max="4608" width="8.875" style="145"/>
    <col min="4609" max="4687" width="2.875" style="145" customWidth="1"/>
    <col min="4688" max="4864" width="8.875" style="145"/>
    <col min="4865" max="4943" width="2.875" style="145" customWidth="1"/>
    <col min="4944" max="5120" width="8.875" style="145"/>
    <col min="5121" max="5199" width="2.875" style="145" customWidth="1"/>
    <col min="5200" max="5376" width="8.875" style="145"/>
    <col min="5377" max="5455" width="2.875" style="145" customWidth="1"/>
    <col min="5456" max="5632" width="8.875" style="145"/>
    <col min="5633" max="5711" width="2.875" style="145" customWidth="1"/>
    <col min="5712" max="5888" width="8.875" style="145"/>
    <col min="5889" max="5967" width="2.875" style="145" customWidth="1"/>
    <col min="5968" max="6144" width="8.875" style="145"/>
    <col min="6145" max="6223" width="2.875" style="145" customWidth="1"/>
    <col min="6224" max="6400" width="8.875" style="145"/>
    <col min="6401" max="6479" width="2.875" style="145" customWidth="1"/>
    <col min="6480" max="6656" width="8.875" style="145"/>
    <col min="6657" max="6735" width="2.875" style="145" customWidth="1"/>
    <col min="6736" max="6912" width="8.875" style="145"/>
    <col min="6913" max="6991" width="2.875" style="145" customWidth="1"/>
    <col min="6992" max="7168" width="8.875" style="145"/>
    <col min="7169" max="7247" width="2.875" style="145" customWidth="1"/>
    <col min="7248" max="7424" width="8.875" style="145"/>
    <col min="7425" max="7503" width="2.875" style="145" customWidth="1"/>
    <col min="7504" max="7680" width="8.875" style="145"/>
    <col min="7681" max="7759" width="2.875" style="145" customWidth="1"/>
    <col min="7760" max="7936" width="8.875" style="145"/>
    <col min="7937" max="8015" width="2.875" style="145" customWidth="1"/>
    <col min="8016" max="8192" width="8.875" style="145"/>
    <col min="8193" max="8271" width="2.875" style="145" customWidth="1"/>
    <col min="8272" max="8448" width="8.875" style="145"/>
    <col min="8449" max="8527" width="2.875" style="145" customWidth="1"/>
    <col min="8528" max="8704" width="8.875" style="145"/>
    <col min="8705" max="8783" width="2.875" style="145" customWidth="1"/>
    <col min="8784" max="8960" width="8.875" style="145"/>
    <col min="8961" max="9039" width="2.875" style="145" customWidth="1"/>
    <col min="9040" max="9216" width="8.875" style="145"/>
    <col min="9217" max="9295" width="2.875" style="145" customWidth="1"/>
    <col min="9296" max="9472" width="8.875" style="145"/>
    <col min="9473" max="9551" width="2.875" style="145" customWidth="1"/>
    <col min="9552" max="9728" width="8.875" style="145"/>
    <col min="9729" max="9807" width="2.875" style="145" customWidth="1"/>
    <col min="9808" max="9984" width="8.875" style="145"/>
    <col min="9985" max="10063" width="2.875" style="145" customWidth="1"/>
    <col min="10064" max="10240" width="8.875" style="145"/>
    <col min="10241" max="10319" width="2.875" style="145" customWidth="1"/>
    <col min="10320" max="10496" width="8.875" style="145"/>
    <col min="10497" max="10575" width="2.875" style="145" customWidth="1"/>
    <col min="10576" max="10752" width="8.875" style="145"/>
    <col min="10753" max="10831" width="2.875" style="145" customWidth="1"/>
    <col min="10832" max="11008" width="8.875" style="145"/>
    <col min="11009" max="11087" width="2.875" style="145" customWidth="1"/>
    <col min="11088" max="11264" width="8.875" style="145"/>
    <col min="11265" max="11343" width="2.875" style="145" customWidth="1"/>
    <col min="11344" max="11520" width="8.875" style="145"/>
    <col min="11521" max="11599" width="2.875" style="145" customWidth="1"/>
    <col min="11600" max="11776" width="8.875" style="145"/>
    <col min="11777" max="11855" width="2.875" style="145" customWidth="1"/>
    <col min="11856" max="12032" width="8.875" style="145"/>
    <col min="12033" max="12111" width="2.875" style="145" customWidth="1"/>
    <col min="12112" max="12288" width="8.875" style="145"/>
    <col min="12289" max="12367" width="2.875" style="145" customWidth="1"/>
    <col min="12368" max="12544" width="8.875" style="145"/>
    <col min="12545" max="12623" width="2.875" style="145" customWidth="1"/>
    <col min="12624" max="12800" width="8.875" style="145"/>
    <col min="12801" max="12879" width="2.875" style="145" customWidth="1"/>
    <col min="12880" max="13056" width="8.875" style="145"/>
    <col min="13057" max="13135" width="2.875" style="145" customWidth="1"/>
    <col min="13136" max="13312" width="8.875" style="145"/>
    <col min="13313" max="13391" width="2.875" style="145" customWidth="1"/>
    <col min="13392" max="13568" width="8.875" style="145"/>
    <col min="13569" max="13647" width="2.875" style="145" customWidth="1"/>
    <col min="13648" max="13824" width="8.875" style="145"/>
    <col min="13825" max="13903" width="2.875" style="145" customWidth="1"/>
    <col min="13904" max="14080" width="8.875" style="145"/>
    <col min="14081" max="14159" width="2.875" style="145" customWidth="1"/>
    <col min="14160" max="14336" width="8.875" style="145"/>
    <col min="14337" max="14415" width="2.875" style="145" customWidth="1"/>
    <col min="14416" max="14592" width="8.875" style="145"/>
    <col min="14593" max="14671" width="2.875" style="145" customWidth="1"/>
    <col min="14672" max="14848" width="8.875" style="145"/>
    <col min="14849" max="14927" width="2.875" style="145" customWidth="1"/>
    <col min="14928" max="15104" width="8.875" style="145"/>
    <col min="15105" max="15183" width="2.875" style="145" customWidth="1"/>
    <col min="15184" max="15360" width="8.875" style="145"/>
    <col min="15361" max="15439" width="2.875" style="145" customWidth="1"/>
    <col min="15440" max="15616" width="8.875" style="145"/>
    <col min="15617" max="15695" width="2.875" style="145" customWidth="1"/>
    <col min="15696" max="15872" width="8.875" style="145"/>
    <col min="15873" max="15951" width="2.875" style="145" customWidth="1"/>
    <col min="15952" max="16128" width="8.875" style="145"/>
    <col min="16129" max="16207" width="2.875" style="145" customWidth="1"/>
    <col min="16208" max="16384" width="8.875" style="145"/>
  </cols>
  <sheetData>
    <row r="1" spans="1:32" ht="16.5" customHeight="1">
      <c r="A1" s="92"/>
      <c r="B1" s="92"/>
      <c r="C1" s="92"/>
      <c r="D1" s="92"/>
      <c r="E1" s="92"/>
      <c r="F1" s="92"/>
      <c r="G1" s="92"/>
      <c r="H1" s="92"/>
      <c r="I1" s="92"/>
      <c r="J1" s="92"/>
      <c r="K1" s="92"/>
      <c r="L1" s="92"/>
      <c r="M1" s="92"/>
      <c r="N1" s="92"/>
      <c r="O1" s="92"/>
      <c r="W1" s="92"/>
      <c r="X1" s="92"/>
      <c r="Y1" s="92"/>
      <c r="Z1" s="92"/>
      <c r="AD1" s="92" t="s">
        <v>5045</v>
      </c>
      <c r="AE1" s="92"/>
      <c r="AF1" s="92"/>
    </row>
    <row r="2" spans="1:32" ht="17.100000000000001" customHeight="1">
      <c r="A2" s="92"/>
      <c r="B2" s="92"/>
      <c r="C2" s="92"/>
      <c r="D2" s="92"/>
      <c r="E2" s="92"/>
      <c r="F2" s="92"/>
      <c r="G2" s="92"/>
      <c r="H2" s="92"/>
      <c r="I2" s="92"/>
      <c r="J2" s="92"/>
      <c r="K2" s="92"/>
      <c r="L2" s="92"/>
      <c r="M2" s="92"/>
      <c r="R2" s="92"/>
      <c r="S2" s="92"/>
      <c r="T2" s="92"/>
      <c r="U2" s="92"/>
      <c r="V2" s="92"/>
      <c r="W2" s="92"/>
      <c r="X2" s="92"/>
      <c r="Y2" s="83"/>
      <c r="Z2" s="83"/>
      <c r="AD2" s="169">
        <v>1</v>
      </c>
      <c r="AE2" s="89">
        <v>5</v>
      </c>
      <c r="AF2" s="121">
        <v>0</v>
      </c>
    </row>
    <row r="3" spans="1:32" ht="27.75" customHeight="1">
      <c r="A3" s="92"/>
      <c r="B3" s="92"/>
      <c r="C3" s="92"/>
      <c r="D3" s="92"/>
      <c r="E3" s="92"/>
      <c r="F3" s="92"/>
      <c r="G3" s="92"/>
      <c r="H3" s="92"/>
      <c r="I3" s="92"/>
      <c r="N3" s="3270" t="s">
        <v>5046</v>
      </c>
      <c r="O3" s="3288"/>
      <c r="P3" s="3288"/>
      <c r="Q3" s="3288"/>
      <c r="R3" s="3288"/>
      <c r="S3" s="3288"/>
      <c r="T3" s="3288"/>
      <c r="V3" s="3289" t="s">
        <v>5047</v>
      </c>
      <c r="W3" s="3289"/>
      <c r="Y3" s="92"/>
      <c r="AB3" s="92"/>
      <c r="AC3" s="92"/>
      <c r="AD3" s="92"/>
      <c r="AE3" s="92"/>
    </row>
    <row r="4" spans="1:32" ht="22.5" customHeight="1">
      <c r="A4" s="92"/>
      <c r="B4" s="92"/>
      <c r="C4" s="92"/>
      <c r="D4" s="92"/>
      <c r="E4" s="92"/>
      <c r="F4" s="92"/>
      <c r="G4" s="92"/>
      <c r="H4" s="92"/>
      <c r="I4" s="92"/>
      <c r="J4" s="146"/>
      <c r="O4" s="3287" t="s">
        <v>5048</v>
      </c>
      <c r="P4" s="3287"/>
      <c r="Q4" s="3287"/>
      <c r="R4" s="3287"/>
      <c r="S4" s="3290"/>
      <c r="T4" s="92"/>
      <c r="AE4" s="92"/>
    </row>
    <row r="5" spans="1:32" ht="17.100000000000001" customHeight="1">
      <c r="A5" s="92"/>
      <c r="B5" s="170"/>
      <c r="C5" s="93"/>
      <c r="D5" s="93"/>
      <c r="E5" s="93"/>
      <c r="F5" s="93"/>
      <c r="G5" s="93"/>
      <c r="H5" s="93"/>
      <c r="M5" s="3278" t="s">
        <v>248</v>
      </c>
      <c r="N5" s="3269"/>
      <c r="O5" s="3269"/>
      <c r="P5" s="3269"/>
      <c r="Q5" s="3269"/>
      <c r="R5" s="3269"/>
      <c r="S5" s="3269"/>
      <c r="T5" s="3269"/>
      <c r="U5" s="3269"/>
      <c r="V5" s="3269"/>
      <c r="W5" s="3279"/>
      <c r="X5" s="92"/>
      <c r="Y5" s="92"/>
      <c r="Z5" s="92"/>
      <c r="AA5" s="92"/>
      <c r="AB5" s="92"/>
      <c r="AC5" s="92"/>
      <c r="AD5" s="92"/>
      <c r="AE5" s="92"/>
    </row>
    <row r="6" spans="1:32" ht="17.100000000000001" customHeight="1">
      <c r="A6" s="92"/>
      <c r="B6" s="170"/>
      <c r="C6" s="93"/>
      <c r="D6" s="93"/>
      <c r="E6" s="93"/>
      <c r="F6" s="93"/>
      <c r="G6" s="93"/>
      <c r="H6" s="93"/>
      <c r="I6" s="146"/>
      <c r="J6" s="171"/>
      <c r="V6" s="92"/>
    </row>
    <row r="7" spans="1:32" ht="17.100000000000001" customHeight="1">
      <c r="A7" s="92"/>
      <c r="D7" s="92"/>
      <c r="E7" s="92" t="s">
        <v>200</v>
      </c>
      <c r="F7" s="92"/>
      <c r="G7" s="92"/>
      <c r="H7" s="92"/>
      <c r="I7" s="92"/>
      <c r="J7" s="92"/>
      <c r="K7" s="92"/>
      <c r="L7" s="92" t="s">
        <v>4934</v>
      </c>
      <c r="M7" s="92"/>
      <c r="N7" s="92"/>
      <c r="O7" s="92"/>
      <c r="P7" s="92"/>
      <c r="Q7" s="92"/>
      <c r="V7" s="92"/>
    </row>
    <row r="8" spans="1:32" ht="17.100000000000001" customHeight="1">
      <c r="A8" s="92"/>
      <c r="D8" s="194" t="s">
        <v>5044</v>
      </c>
      <c r="E8" s="172"/>
      <c r="F8" s="172"/>
      <c r="G8" s="172"/>
      <c r="H8" s="172"/>
      <c r="I8" s="173"/>
      <c r="K8" s="174" t="str">
        <f>IF(★入力画面!$L$82="▼選択","",LEFT(VLOOKUP(★入力画面!$L$82,★入力画面!$C$630:$D$678,2,FALSE),1))</f>
        <v>2</v>
      </c>
      <c r="L8" s="175" t="str">
        <f>IF(★入力画面!$L$82="▼選択","",RIGHT(VLOOKUP(★入力画面!$L$82,★入力画面!$C$630:$D$678,2,FALSE),1))</f>
        <v>7</v>
      </c>
      <c r="M8" s="3291" t="str">
        <f>IF(★入力画面!$R$82="","",★入力画面!$R$82)</f>
        <v>( 1 )</v>
      </c>
      <c r="N8" s="3292"/>
      <c r="O8" s="174" t="str">
        <f>LEFT((RIGHT("     "&amp;★入力画面!$V$82,6)),1)</f>
        <v xml:space="preserve"> </v>
      </c>
      <c r="P8" s="125" t="str">
        <f>LEFT((RIGHT("     "&amp;★入力画面!$V$82,5)),1)</f>
        <v xml:space="preserve"> </v>
      </c>
      <c r="Q8" s="125" t="str">
        <f>LEFT((RIGHT("     "&amp;★入力画面!$V$82,4)),1)</f>
        <v xml:space="preserve"> </v>
      </c>
      <c r="R8" s="125" t="str">
        <f>LEFT((RIGHT("     "&amp;★入力画面!$V$82,3)),1)</f>
        <v xml:space="preserve"> </v>
      </c>
      <c r="S8" s="125" t="str">
        <f>LEFT((RIGHT("     "&amp;★入力画面!$V$82,2)),1)</f>
        <v xml:space="preserve"> </v>
      </c>
      <c r="T8" s="175" t="str">
        <f>LEFT((RIGHT("     "&amp;★入力画面!$V$82,1)),1)</f>
        <v xml:space="preserve"> </v>
      </c>
      <c r="U8" s="159"/>
      <c r="V8" s="193"/>
      <c r="W8" s="193"/>
      <c r="X8" s="193"/>
      <c r="Y8" s="193"/>
      <c r="Z8" s="193"/>
      <c r="AA8" s="193"/>
      <c r="AB8" s="193"/>
      <c r="AC8" s="193"/>
      <c r="AD8" s="84"/>
      <c r="AE8" s="92"/>
    </row>
    <row r="9" spans="1:32" ht="17.100000000000001" customHeight="1">
      <c r="A9" s="92"/>
      <c r="Q9" s="176"/>
      <c r="U9" s="159"/>
      <c r="V9" s="193"/>
      <c r="W9" s="193"/>
      <c r="X9" s="193"/>
      <c r="Y9" s="193"/>
      <c r="Z9" s="193"/>
      <c r="AA9" s="193"/>
      <c r="AB9" s="193"/>
      <c r="AC9" s="193"/>
      <c r="AD9" s="84"/>
      <c r="AE9" s="92"/>
    </row>
    <row r="10" spans="1:32" ht="17.100000000000001" customHeight="1">
      <c r="A10" s="92"/>
      <c r="Q10" s="176"/>
      <c r="U10" s="159"/>
      <c r="V10" s="193"/>
      <c r="W10" s="193"/>
      <c r="X10" s="193"/>
      <c r="Y10" s="193"/>
      <c r="Z10" s="193"/>
      <c r="AA10" s="193"/>
      <c r="AB10" s="193"/>
      <c r="AC10" s="193"/>
      <c r="AD10" s="84"/>
      <c r="AE10" s="92"/>
    </row>
    <row r="11" spans="1:32">
      <c r="A11" s="92" t="s">
        <v>4935</v>
      </c>
      <c r="B11" s="92"/>
      <c r="C11" s="92"/>
      <c r="D11" s="92"/>
      <c r="E11" s="92"/>
      <c r="F11" s="92"/>
      <c r="G11" s="92"/>
      <c r="H11" s="92"/>
      <c r="I11" s="92"/>
      <c r="J11" s="92"/>
      <c r="K11" s="92"/>
      <c r="L11" s="92"/>
      <c r="M11" s="92"/>
      <c r="N11" s="92"/>
      <c r="O11" s="92"/>
      <c r="P11" s="100"/>
      <c r="Q11" s="92"/>
      <c r="R11" s="92"/>
      <c r="S11" s="92"/>
      <c r="T11" s="93"/>
      <c r="U11" s="93"/>
      <c r="V11" s="93"/>
      <c r="W11" s="93"/>
      <c r="X11" s="93"/>
      <c r="Y11" s="93"/>
      <c r="Z11" s="93"/>
      <c r="AA11" s="93"/>
      <c r="AB11" s="93"/>
      <c r="AC11" s="93"/>
      <c r="AD11" s="93"/>
      <c r="AE11" s="93"/>
      <c r="AF11" s="159"/>
    </row>
    <row r="12" spans="1:32" ht="15" customHeight="1">
      <c r="A12" s="101">
        <v>51</v>
      </c>
      <c r="B12" s="92"/>
      <c r="C12" s="102"/>
      <c r="D12" s="3269" t="s">
        <v>4937</v>
      </c>
      <c r="E12" s="3269"/>
      <c r="F12" s="3269"/>
      <c r="G12" s="3269"/>
      <c r="H12" s="3269"/>
      <c r="I12" s="3269"/>
      <c r="J12" s="103"/>
      <c r="K12" s="161" t="e">
        <f>LEFT(VLOOKUP(★入力画面!L342,★入力画面!$AG$658:$AH$660,2,FALSE),1)</f>
        <v>#N/A</v>
      </c>
      <c r="L12" s="162" t="e">
        <f>RIGHT(VLOOKUP(★入力画面!L342,★入力画面!$AG$658:$AH$660,2,FALSE),1)</f>
        <v>#N/A</v>
      </c>
      <c r="M12" s="92"/>
      <c r="N12" s="92"/>
      <c r="O12" s="92"/>
      <c r="Q12" s="3293" t="s">
        <v>249</v>
      </c>
      <c r="R12" s="3294"/>
      <c r="S12" s="3295"/>
      <c r="T12" s="160" t="str">
        <f>IF(★入力画面!L343&amp;""="明治","M",IF(★入力画面!L343&amp;""="大正","T",IF(★入力画面!L343&amp;""="昭和","S",IF(★入力画面!L343&amp;""="平成","H",IF(★入力画面!L343&amp;""="令和","R","")))))</f>
        <v/>
      </c>
      <c r="U12" s="93"/>
      <c r="V12" s="161" t="str">
        <f>LEFT((RIGHT(★入力画面!O343&amp;"",2)),1)</f>
        <v/>
      </c>
      <c r="W12" s="162" t="str">
        <f>LEFT((RIGHT(★入力画面!O343&amp;"",1)),1)</f>
        <v/>
      </c>
      <c r="X12" s="93" t="s">
        <v>61</v>
      </c>
      <c r="Y12" s="161" t="str">
        <f>LEFT((RIGHT(★入力画面!R343&amp;"",2)),1)</f>
        <v/>
      </c>
      <c r="Z12" s="162" t="str">
        <f>LEFT((RIGHT(★入力画面!R343&amp;"",1)),1)</f>
        <v/>
      </c>
      <c r="AA12" s="93" t="s">
        <v>63</v>
      </c>
      <c r="AB12" s="161" t="str">
        <f>LEFT((RIGHT(★入力画面!U343&amp;"",2)),1)</f>
        <v/>
      </c>
      <c r="AC12" s="162" t="str">
        <f>LEFT((RIGHT(★入力画面!U343&amp;"",1)),1)</f>
        <v/>
      </c>
      <c r="AD12" s="93" t="s">
        <v>62</v>
      </c>
      <c r="AE12" s="93"/>
      <c r="AF12" s="159"/>
    </row>
    <row r="13" spans="1:32" ht="15" customHeight="1">
      <c r="A13" s="92"/>
      <c r="B13" s="92"/>
      <c r="C13" s="102"/>
      <c r="D13" s="3269" t="s">
        <v>59</v>
      </c>
      <c r="E13" s="3269"/>
      <c r="F13" s="3269"/>
      <c r="G13" s="3269"/>
      <c r="H13" s="3269"/>
      <c r="I13" s="3269"/>
      <c r="J13" s="103"/>
      <c r="K13" s="177" t="str">
        <f>MID(★入力画面!$L344&amp;"",1,1)</f>
        <v/>
      </c>
      <c r="L13" s="178" t="str">
        <f>MID(★入力画面!$L344&amp;"",2,1)</f>
        <v/>
      </c>
      <c r="M13" s="178" t="str">
        <f>MID(★入力画面!$L344&amp;"",3,1)</f>
        <v/>
      </c>
      <c r="N13" s="178" t="str">
        <f>MID(★入力画面!$L344&amp;"",4,1)</f>
        <v/>
      </c>
      <c r="O13" s="178" t="str">
        <f>MID(★入力画面!$L344&amp;"",5,1)</f>
        <v/>
      </c>
      <c r="P13" s="178" t="str">
        <f>MID(★入力画面!$L344&amp;"",6,1)</f>
        <v/>
      </c>
      <c r="Q13" s="178" t="str">
        <f>MID(★入力画面!$L344&amp;"",7,1)</f>
        <v/>
      </c>
      <c r="R13" s="178" t="str">
        <f>MID(★入力画面!$L344&amp;"",8,1)</f>
        <v/>
      </c>
      <c r="S13" s="178" t="str">
        <f>MID(★入力画面!$L344&amp;"",9,1)</f>
        <v/>
      </c>
      <c r="T13" s="178" t="str">
        <f>MID(★入力画面!$L344&amp;"",10,1)</f>
        <v/>
      </c>
      <c r="U13" s="178" t="str">
        <f>MID(★入力画面!$L344&amp;"",11,1)</f>
        <v/>
      </c>
      <c r="V13" s="178" t="str">
        <f>MID(★入力画面!$L344&amp;"",12,1)</f>
        <v/>
      </c>
      <c r="W13" s="178" t="str">
        <f>MID(★入力画面!$L344&amp;"",13,1)</f>
        <v/>
      </c>
      <c r="X13" s="178" t="str">
        <f>MID(★入力画面!$L344&amp;"",14,1)</f>
        <v/>
      </c>
      <c r="Y13" s="178" t="str">
        <f>MID(★入力画面!$L344&amp;"",15,1)</f>
        <v/>
      </c>
      <c r="Z13" s="178" t="str">
        <f>MID(★入力画面!$L344&amp;"",16,1)</f>
        <v/>
      </c>
      <c r="AA13" s="178" t="str">
        <f>MID(★入力画面!$L344&amp;"",17,1)</f>
        <v/>
      </c>
      <c r="AB13" s="178" t="str">
        <f>MID(★入力画面!$L344&amp;"",18,1)</f>
        <v/>
      </c>
      <c r="AC13" s="178" t="str">
        <f>MID(★入力画面!$L344&amp;"",19,1)</f>
        <v/>
      </c>
      <c r="AD13" s="163" t="str">
        <f>MID(★入力画面!$L344&amp;"",20,1)</f>
        <v/>
      </c>
      <c r="AE13" s="93"/>
      <c r="AF13" s="159"/>
    </row>
    <row r="14" spans="1:32" ht="15" customHeight="1">
      <c r="A14" s="92"/>
      <c r="B14" s="92"/>
      <c r="C14" s="108"/>
      <c r="D14" s="3269" t="s">
        <v>3</v>
      </c>
      <c r="E14" s="3269"/>
      <c r="F14" s="3269"/>
      <c r="G14" s="3269"/>
      <c r="H14" s="3269"/>
      <c r="I14" s="3269"/>
      <c r="J14" s="109"/>
      <c r="K14" s="177" t="str">
        <f>MID(★入力画面!$L346&amp;"",1,1)</f>
        <v/>
      </c>
      <c r="L14" s="178" t="str">
        <f>MID(★入力画面!$L346&amp;"",2,1)</f>
        <v/>
      </c>
      <c r="M14" s="178" t="str">
        <f>MID(★入力画面!$L346&amp;"",3,1)</f>
        <v/>
      </c>
      <c r="N14" s="178" t="str">
        <f>MID(★入力画面!$L346&amp;"",4,1)</f>
        <v/>
      </c>
      <c r="O14" s="178" t="str">
        <f>MID(★入力画面!$L346&amp;"",5,1)</f>
        <v/>
      </c>
      <c r="P14" s="178" t="str">
        <f>MID(★入力画面!$L346&amp;"",6,1)</f>
        <v/>
      </c>
      <c r="Q14" s="178" t="str">
        <f>MID(★入力画面!$L346&amp;"",7,1)</f>
        <v/>
      </c>
      <c r="R14" s="178" t="str">
        <f>MID(★入力画面!$L346&amp;"",8,1)</f>
        <v/>
      </c>
      <c r="S14" s="178" t="str">
        <f>MID(★入力画面!$L346&amp;"",9,1)</f>
        <v/>
      </c>
      <c r="T14" s="178" t="str">
        <f>MID(★入力画面!$L346&amp;"",10,1)</f>
        <v/>
      </c>
      <c r="U14" s="178" t="str">
        <f>MID(★入力画面!$L346&amp;"",11,1)</f>
        <v/>
      </c>
      <c r="V14" s="178" t="str">
        <f>MID(★入力画面!$L346&amp;"",12,1)</f>
        <v/>
      </c>
      <c r="W14" s="178" t="str">
        <f>MID(★入力画面!$L346&amp;"",13,1)</f>
        <v/>
      </c>
      <c r="X14" s="178" t="str">
        <f>MID(★入力画面!$L346&amp;"",14,1)</f>
        <v/>
      </c>
      <c r="Y14" s="178" t="str">
        <f>MID(★入力画面!$L346&amp;"",15,1)</f>
        <v/>
      </c>
      <c r="Z14" s="178" t="str">
        <f>MID(★入力画面!$L346&amp;"",16,1)</f>
        <v/>
      </c>
      <c r="AA14" s="178" t="str">
        <f>MID(★入力画面!$L346&amp;"",17,1)</f>
        <v/>
      </c>
      <c r="AB14" s="178" t="str">
        <f>MID(★入力画面!$L346&amp;"",18,1)</f>
        <v/>
      </c>
      <c r="AC14" s="178" t="str">
        <f>MID(★入力画面!$L346&amp;"",19,1)</f>
        <v/>
      </c>
      <c r="AD14" s="163" t="str">
        <f>MID(★入力画面!$L346&amp;"",20,1)</f>
        <v/>
      </c>
      <c r="AE14" s="92"/>
    </row>
    <row r="15" spans="1:32" ht="15" customHeight="1">
      <c r="A15" s="92"/>
      <c r="B15" s="92"/>
      <c r="C15" s="102"/>
      <c r="D15" s="3269" t="s">
        <v>8</v>
      </c>
      <c r="E15" s="3269"/>
      <c r="F15" s="3269"/>
      <c r="G15" s="3269"/>
      <c r="H15" s="3269"/>
      <c r="I15" s="3269"/>
      <c r="J15" s="103"/>
      <c r="K15" s="160" t="str">
        <f>IF(★入力画面!L348&amp;""="明治","M",IF(★入力画面!L348&amp;""="大正","T",IF(★入力画面!L348&amp;""="昭和","S",IF(★入力画面!L348&amp;""="平成","H",""))))</f>
        <v/>
      </c>
      <c r="L15" s="92"/>
      <c r="M15" s="177" t="str">
        <f>LEFT((RIGHT(★入力画面!O348&amp;"",2)),1)</f>
        <v/>
      </c>
      <c r="N15" s="163" t="str">
        <f>LEFT((RIGHT(★入力画面!O348&amp;"",1)),1)</f>
        <v/>
      </c>
      <c r="O15" s="92" t="s">
        <v>61</v>
      </c>
      <c r="P15" s="177" t="str">
        <f>LEFT((RIGHT(★入力画面!R348&amp;"",2)),1)</f>
        <v/>
      </c>
      <c r="Q15" s="163" t="str">
        <f>LEFT((RIGHT(★入力画面!R348&amp;"",1)),1)</f>
        <v/>
      </c>
      <c r="R15" s="92" t="s">
        <v>63</v>
      </c>
      <c r="S15" s="177" t="str">
        <f>LEFT((RIGHT(★入力画面!U348&amp;"",2)),1)</f>
        <v/>
      </c>
      <c r="T15" s="163" t="str">
        <f>LEFT((RIGHT(★入力画面!U348&amp;"",1)),1)</f>
        <v/>
      </c>
      <c r="U15" s="92" t="s">
        <v>62</v>
      </c>
      <c r="V15" s="92"/>
      <c r="W15" s="92"/>
      <c r="X15" s="92"/>
      <c r="Y15" s="92"/>
      <c r="Z15" s="92"/>
      <c r="AA15" s="92"/>
      <c r="AB15" s="92"/>
      <c r="AC15" s="92"/>
      <c r="AD15" s="92"/>
      <c r="AE15" s="92"/>
    </row>
    <row r="16" spans="1:32" ht="15" customHeight="1">
      <c r="A16" s="92"/>
      <c r="B16" s="92"/>
      <c r="C16" s="102"/>
      <c r="D16" s="3269" t="s">
        <v>250</v>
      </c>
      <c r="E16" s="3269"/>
      <c r="F16" s="3269"/>
      <c r="G16" s="3269"/>
      <c r="H16" s="3269"/>
      <c r="I16" s="3269"/>
      <c r="J16" s="103"/>
      <c r="K16" s="177" t="str">
        <f>IF(U16="","",MID(VLOOKUP(U16,★入力画面!$AY$631:$AZ$2599,2,FALSE),1,1))</f>
        <v/>
      </c>
      <c r="L16" s="178" t="str">
        <f>IF(U16="","",MID(VLOOKUP(U16,★入力画面!$AY$631:$AZ$2599,2,FALSE),2,1))</f>
        <v/>
      </c>
      <c r="M16" s="178" t="str">
        <f>IF(U16="","",MID(VLOOKUP(U16,★入力画面!$AY$631:$AZ$2599,2,FALSE),3,1))</f>
        <v/>
      </c>
      <c r="N16" s="178" t="str">
        <f>IF(U16="","",MID(VLOOKUP(U16,★入力画面!$AY$631:$AZ$2599,2,FALSE),4,1))</f>
        <v/>
      </c>
      <c r="O16" s="163" t="str">
        <f>IF(U16="","",MID(VLOOKUP(U16,★入力画面!$AY$631:$AZ$2599,2,FALSE),5,1))</f>
        <v/>
      </c>
      <c r="P16" s="3296">
        <f>IF(★入力画面!L349="▼選択","",★入力画面!L349)</f>
        <v>0</v>
      </c>
      <c r="Q16" s="3297"/>
      <c r="R16" s="3297"/>
      <c r="S16" s="92"/>
      <c r="T16" s="92"/>
      <c r="U16" s="3298" t="str">
        <f>IF(★入力画面!S349="","",★入力画面!S349)</f>
        <v/>
      </c>
      <c r="V16" s="3298"/>
      <c r="W16" s="3298"/>
      <c r="X16" s="3298"/>
      <c r="Y16" s="3298"/>
      <c r="Z16" s="3298"/>
      <c r="AA16" s="3298"/>
      <c r="AB16" s="3298"/>
      <c r="AC16" s="3298"/>
      <c r="AD16" s="3298"/>
      <c r="AE16" s="92"/>
    </row>
    <row r="17" spans="1:32" ht="15" customHeight="1">
      <c r="A17" s="92"/>
      <c r="B17" s="92"/>
      <c r="C17" s="137"/>
      <c r="D17" s="3286" t="s">
        <v>176</v>
      </c>
      <c r="E17" s="3286"/>
      <c r="F17" s="3286"/>
      <c r="G17" s="3286"/>
      <c r="H17" s="3286"/>
      <c r="I17" s="3286"/>
      <c r="J17" s="138"/>
      <c r="K17" s="179" t="str">
        <f>IF(★入力画面!$L352="","",MID(★入力画面!$L352&amp;"",1,1))</f>
        <v/>
      </c>
      <c r="L17" s="180" t="str">
        <f>IF(★入力画面!$L352="","",MID(★入力画面!$L352&amp;"",2,1))</f>
        <v/>
      </c>
      <c r="M17" s="180" t="str">
        <f>IF(★入力画面!$L352="","",MID(★入力画面!$L352&amp;"",3,1))</f>
        <v/>
      </c>
      <c r="N17" s="180" t="str">
        <f>IF(★入力画面!$L352="","",MID(★入力画面!$L352&amp;"",4,1))</f>
        <v/>
      </c>
      <c r="O17" s="180" t="str">
        <f>IF(★入力画面!$L352="","",MID(★入力画面!$L352&amp;"",5,1))</f>
        <v/>
      </c>
      <c r="P17" s="180" t="str">
        <f>IF(★入力画面!$L352="","",MID(★入力画面!$L352&amp;"",6,1))</f>
        <v/>
      </c>
      <c r="Q17" s="180" t="str">
        <f>IF(★入力画面!$L352="","",MID(★入力画面!$L352&amp;"",7,1))</f>
        <v/>
      </c>
      <c r="R17" s="180" t="str">
        <f>IF(★入力画面!$L352="","",MID(★入力画面!$L352&amp;"",8,1))</f>
        <v/>
      </c>
      <c r="S17" s="180" t="str">
        <f>IF(★入力画面!$L352="","",MID(★入力画面!$L352&amp;"",9,1))</f>
        <v/>
      </c>
      <c r="T17" s="180" t="str">
        <f>IF(★入力画面!$L352="","",MID(★入力画面!$L352&amp;"",10,1))</f>
        <v/>
      </c>
      <c r="U17" s="180" t="str">
        <f>IF(★入力画面!$L352="","",MID(★入力画面!$L352&amp;"",11,1))</f>
        <v/>
      </c>
      <c r="V17" s="180" t="str">
        <f>IF(★入力画面!$L352="","",MID(★入力画面!$L352&amp;"",12,1))</f>
        <v/>
      </c>
      <c r="W17" s="180" t="str">
        <f>IF(★入力画面!$L352="","",MID(★入力画面!$L352&amp;"",13,1))</f>
        <v/>
      </c>
      <c r="X17" s="180" t="str">
        <f>IF(★入力画面!$L352="","",MID(★入力画面!$L352&amp;"",14,1))</f>
        <v/>
      </c>
      <c r="Y17" s="180" t="str">
        <f>IF(★入力画面!$L352="","",MID(★入力画面!$L352&amp;"",15,1))</f>
        <v/>
      </c>
      <c r="Z17" s="180" t="str">
        <f>IF(★入力画面!$L352="","",MID(★入力画面!$L352&amp;"",16,1))</f>
        <v/>
      </c>
      <c r="AA17" s="180" t="str">
        <f>IF(★入力画面!$L352="","",MID(★入力画面!$L352&amp;"",17,1))</f>
        <v/>
      </c>
      <c r="AB17" s="180" t="str">
        <f>IF(★入力画面!$L352="","",MID(★入力画面!$L352&amp;"",18,1))</f>
        <v/>
      </c>
      <c r="AC17" s="180" t="str">
        <f>IF(★入力画面!$L352="","",MID(★入力画面!$L352&amp;"",19,1))</f>
        <v/>
      </c>
      <c r="AD17" s="181" t="str">
        <f>IF(★入力画面!$L352="","",MID(★入力画面!$L352&amp;"",20,1))</f>
        <v/>
      </c>
      <c r="AE17" s="92" t="s">
        <v>228</v>
      </c>
    </row>
    <row r="18" spans="1:32" ht="15" customHeight="1">
      <c r="A18" s="92"/>
      <c r="B18" s="92"/>
      <c r="C18" s="108"/>
      <c r="D18" s="3287"/>
      <c r="E18" s="3287"/>
      <c r="F18" s="3287"/>
      <c r="G18" s="3287"/>
      <c r="H18" s="3287"/>
      <c r="I18" s="3287"/>
      <c r="J18" s="109"/>
      <c r="K18" s="182" t="str">
        <f>IF(★入力画面!$L352="","",MID(★入力画面!$L352&amp;"",21,1))</f>
        <v/>
      </c>
      <c r="L18" s="183" t="str">
        <f>IF(★入力画面!$L352="","",MID(★入力画面!$L352&amp;"",22,1))</f>
        <v/>
      </c>
      <c r="M18" s="183" t="str">
        <f>IF(★入力画面!$L352="","",MID(★入力画面!$L352&amp;"",23,1))</f>
        <v/>
      </c>
      <c r="N18" s="183" t="str">
        <f>IF(★入力画面!$L352="","",MID(★入力画面!$L352&amp;"",24,1))</f>
        <v/>
      </c>
      <c r="O18" s="183" t="str">
        <f>IF(★入力画面!$L352="","",MID(★入力画面!$L352&amp;"",25,1))</f>
        <v/>
      </c>
      <c r="P18" s="183" t="str">
        <f>IF(★入力画面!$L352="","",MID(★入力画面!$L352&amp;"",26,1))</f>
        <v/>
      </c>
      <c r="Q18" s="183" t="str">
        <f>IF(★入力画面!$L352="","",MID(★入力画面!$L352&amp;"",27,1))</f>
        <v/>
      </c>
      <c r="R18" s="183" t="str">
        <f>IF(★入力画面!$L352="","",MID(★入力画面!$L352&amp;"",28,1))</f>
        <v/>
      </c>
      <c r="S18" s="183" t="str">
        <f>IF(★入力画面!$L352="","",MID(★入力画面!$L352&amp;"",29,1))</f>
        <v/>
      </c>
      <c r="T18" s="183" t="str">
        <f>IF(★入力画面!$L352="","",MID(★入力画面!$L352&amp;"",30,1))</f>
        <v/>
      </c>
      <c r="U18" s="183" t="str">
        <f>IF(★入力画面!$L352="","",MID(★入力画面!$L352&amp;"",31,1))</f>
        <v/>
      </c>
      <c r="V18" s="183" t="str">
        <f>IF(★入力画面!$L352="","",MID(★入力画面!$L352&amp;"",32,1))</f>
        <v/>
      </c>
      <c r="W18" s="183" t="str">
        <f>IF(★入力画面!$L352="","",MID(★入力画面!$L352&amp;"",33,1))</f>
        <v/>
      </c>
      <c r="X18" s="183" t="str">
        <f>IF(★入力画面!$L352="","",MID(★入力画面!$L352&amp;"",34,1))</f>
        <v/>
      </c>
      <c r="Y18" s="183" t="str">
        <f>IF(★入力画面!$L352="","",MID(★入力画面!$L352&amp;"",35,1))</f>
        <v/>
      </c>
      <c r="Z18" s="183" t="str">
        <f>IF(★入力画面!$L352="","",MID(★入力画面!$L352&amp;"",36,1))</f>
        <v/>
      </c>
      <c r="AA18" s="183" t="str">
        <f>IF(★入力画面!$L352="","",MID(★入力画面!$L352&amp;"",37,1))</f>
        <v/>
      </c>
      <c r="AB18" s="183" t="str">
        <f>IF(★入力画面!$L352="","",MID(★入力画面!$L352&amp;"",38,1))</f>
        <v/>
      </c>
      <c r="AC18" s="183" t="str">
        <f>IF(★入力画面!$L352="","",MID(★入力画面!$L352&amp;"",39,1))</f>
        <v/>
      </c>
      <c r="AD18" s="184" t="str">
        <f>IF(★入力画面!$L352="","",MID(★入力画面!$L352&amp;"",40,1))</f>
        <v/>
      </c>
      <c r="AE18" s="92"/>
      <c r="AF18" s="195" t="s">
        <v>5044</v>
      </c>
    </row>
    <row r="19" spans="1:32" ht="15" customHeight="1">
      <c r="A19" s="92"/>
      <c r="B19" s="92"/>
      <c r="C19" s="92"/>
      <c r="D19" s="146"/>
      <c r="E19" s="146"/>
      <c r="F19" s="146"/>
      <c r="G19" s="146"/>
      <c r="H19" s="146"/>
      <c r="I19" s="146"/>
      <c r="J19" s="92"/>
      <c r="K19" s="92"/>
      <c r="L19" s="92"/>
      <c r="M19" s="92"/>
      <c r="N19" s="92"/>
      <c r="O19" s="92"/>
      <c r="P19" s="92"/>
      <c r="Q19" s="92"/>
      <c r="R19" s="92"/>
      <c r="S19" s="92"/>
      <c r="T19" s="92"/>
      <c r="U19" s="92"/>
      <c r="V19" s="92"/>
      <c r="W19" s="92"/>
      <c r="X19" s="92"/>
      <c r="Y19" s="92"/>
      <c r="Z19" s="92"/>
      <c r="AA19" s="92"/>
      <c r="AB19" s="92"/>
      <c r="AC19" s="92"/>
      <c r="AD19" s="92"/>
      <c r="AE19" s="92"/>
    </row>
    <row r="20" spans="1:32" ht="15" customHeight="1"/>
    <row r="21" spans="1:32" ht="15" customHeight="1">
      <c r="A21" s="92"/>
      <c r="B21" s="92"/>
      <c r="C21" s="92"/>
      <c r="D21" s="92"/>
      <c r="E21" s="92"/>
      <c r="F21" s="92"/>
      <c r="G21" s="92"/>
      <c r="H21" s="92"/>
      <c r="I21" s="92"/>
      <c r="J21" s="92"/>
      <c r="K21" s="92"/>
      <c r="L21" s="92"/>
      <c r="M21" s="92"/>
      <c r="N21" s="92"/>
      <c r="O21" s="92"/>
      <c r="P21" s="100"/>
      <c r="Q21" s="92"/>
      <c r="R21" s="92"/>
      <c r="S21" s="92"/>
      <c r="T21" s="93"/>
      <c r="U21" s="93"/>
      <c r="V21" s="93"/>
      <c r="W21" s="93"/>
      <c r="X21" s="93"/>
      <c r="Y21" s="93"/>
      <c r="Z21" s="93"/>
      <c r="AA21" s="93"/>
      <c r="AB21" s="93"/>
      <c r="AC21" s="93"/>
      <c r="AD21" s="93"/>
      <c r="AE21" s="93"/>
      <c r="AF21" s="159"/>
    </row>
    <row r="22" spans="1:32" ht="15" customHeight="1">
      <c r="A22" s="101">
        <v>51</v>
      </c>
      <c r="B22" s="92"/>
      <c r="C22" s="102"/>
      <c r="D22" s="3269" t="s">
        <v>4937</v>
      </c>
      <c r="E22" s="3269"/>
      <c r="F22" s="3269"/>
      <c r="G22" s="3269"/>
      <c r="H22" s="3269"/>
      <c r="I22" s="3269"/>
      <c r="J22" s="103"/>
      <c r="K22" s="161" t="e">
        <f>LEFT(VLOOKUP(★入力画面!L355,★入力画面!$AG$658:$AH$660,2,FALSE),1)</f>
        <v>#N/A</v>
      </c>
      <c r="L22" s="162" t="e">
        <f>RIGHT(VLOOKUP(★入力画面!L355,★入力画面!$AG$658:$AH$660,2,FALSE),1)</f>
        <v>#N/A</v>
      </c>
      <c r="M22" s="92"/>
      <c r="N22" s="92"/>
      <c r="O22" s="92"/>
      <c r="Q22" s="3299" t="s">
        <v>249</v>
      </c>
      <c r="R22" s="3300"/>
      <c r="S22" s="3301"/>
      <c r="T22" s="160" t="str">
        <f>IF(★入力画面!L356&amp;""="明治","M",IF(★入力画面!L356&amp;""="大正","T",IF(★入力画面!L356&amp;""="昭和","S",IF(★入力画面!L356&amp;""="平成","H",IF(★入力画面!L356&amp;""="令和","R","")))))</f>
        <v/>
      </c>
      <c r="U22" s="93"/>
      <c r="V22" s="161" t="str">
        <f>LEFT((RIGHT(★入力画面!O356&amp;"",2)),1)</f>
        <v/>
      </c>
      <c r="W22" s="162" t="str">
        <f>LEFT((RIGHT(★入力画面!O356&amp;"",1)),1)</f>
        <v/>
      </c>
      <c r="X22" s="93" t="s">
        <v>61</v>
      </c>
      <c r="Y22" s="161" t="str">
        <f>LEFT((RIGHT(★入力画面!R356&amp;"",2)),1)</f>
        <v/>
      </c>
      <c r="Z22" s="162" t="str">
        <f>LEFT((RIGHT(★入力画面!R356&amp;"",1)),1)</f>
        <v/>
      </c>
      <c r="AA22" s="93" t="s">
        <v>63</v>
      </c>
      <c r="AB22" s="161" t="str">
        <f>LEFT((RIGHT(★入力画面!U356&amp;"",2)),1)</f>
        <v/>
      </c>
      <c r="AC22" s="162" t="str">
        <f>LEFT((RIGHT(★入力画面!U356&amp;"",1)),1)</f>
        <v/>
      </c>
      <c r="AD22" s="93" t="s">
        <v>62</v>
      </c>
      <c r="AE22" s="93"/>
      <c r="AF22" s="159"/>
    </row>
    <row r="23" spans="1:32" ht="15" customHeight="1">
      <c r="A23" s="92"/>
      <c r="B23" s="92"/>
      <c r="C23" s="102"/>
      <c r="D23" s="3269" t="s">
        <v>59</v>
      </c>
      <c r="E23" s="3269"/>
      <c r="F23" s="3269"/>
      <c r="G23" s="3269"/>
      <c r="H23" s="3269"/>
      <c r="I23" s="3269"/>
      <c r="J23" s="103"/>
      <c r="K23" s="185" t="str">
        <f>MID(★入力画面!$L357&amp;"",1,1)</f>
        <v/>
      </c>
      <c r="L23" s="186" t="str">
        <f>MID(★入力画面!$L357&amp;"",2,1)</f>
        <v/>
      </c>
      <c r="M23" s="186" t="str">
        <f>MID(★入力画面!$L357&amp;"",3,1)</f>
        <v/>
      </c>
      <c r="N23" s="186" t="str">
        <f>MID(★入力画面!$L357&amp;"",4,1)</f>
        <v/>
      </c>
      <c r="O23" s="186" t="str">
        <f>MID(★入力画面!$L357&amp;"",5,1)</f>
        <v/>
      </c>
      <c r="P23" s="186" t="str">
        <f>MID(★入力画面!$L357&amp;"",6,1)</f>
        <v/>
      </c>
      <c r="Q23" s="186" t="str">
        <f>MID(★入力画面!$L357&amp;"",7,1)</f>
        <v/>
      </c>
      <c r="R23" s="186" t="str">
        <f>MID(★入力画面!$L357&amp;"",8,1)</f>
        <v/>
      </c>
      <c r="S23" s="186" t="str">
        <f>MID(★入力画面!$L357&amp;"",9,1)</f>
        <v/>
      </c>
      <c r="T23" s="186" t="str">
        <f>MID(★入力画面!$L357&amp;"",10,1)</f>
        <v/>
      </c>
      <c r="U23" s="186" t="str">
        <f>MID(★入力画面!$L357&amp;"",11,1)</f>
        <v/>
      </c>
      <c r="V23" s="186" t="str">
        <f>MID(★入力画面!$L357&amp;"",12,1)</f>
        <v/>
      </c>
      <c r="W23" s="186" t="str">
        <f>MID(★入力画面!$L357&amp;"",13,1)</f>
        <v/>
      </c>
      <c r="X23" s="186" t="str">
        <f>MID(★入力画面!$L357&amp;"",14,1)</f>
        <v/>
      </c>
      <c r="Y23" s="186" t="str">
        <f>MID(★入力画面!$L357&amp;"",15,1)</f>
        <v/>
      </c>
      <c r="Z23" s="186" t="str">
        <f>MID(★入力画面!$L357&amp;"",16,1)</f>
        <v/>
      </c>
      <c r="AA23" s="186" t="str">
        <f>MID(★入力画面!$L357&amp;"",17,1)</f>
        <v/>
      </c>
      <c r="AB23" s="186" t="str">
        <f>MID(★入力画面!$L357&amp;"",18,1)</f>
        <v/>
      </c>
      <c r="AC23" s="186" t="str">
        <f>MID(★入力画面!$L357&amp;"",19,1)</f>
        <v/>
      </c>
      <c r="AD23" s="168" t="str">
        <f>MID(★入力画面!$L357&amp;"",20,1)</f>
        <v/>
      </c>
      <c r="AE23" s="93"/>
      <c r="AF23" s="159"/>
    </row>
    <row r="24" spans="1:32" ht="15" customHeight="1">
      <c r="A24" s="92"/>
      <c r="B24" s="92"/>
      <c r="C24" s="108"/>
      <c r="D24" s="3269" t="s">
        <v>3</v>
      </c>
      <c r="E24" s="3269"/>
      <c r="F24" s="3269"/>
      <c r="G24" s="3269"/>
      <c r="H24" s="3269"/>
      <c r="I24" s="3269"/>
      <c r="J24" s="109"/>
      <c r="K24" s="185" t="str">
        <f>MID(★入力画面!$L359&amp;"",1,1)</f>
        <v/>
      </c>
      <c r="L24" s="186" t="str">
        <f>MID(★入力画面!$L359&amp;"",2,1)</f>
        <v/>
      </c>
      <c r="M24" s="186" t="str">
        <f>MID(★入力画面!$L359&amp;"",3,1)</f>
        <v/>
      </c>
      <c r="N24" s="186" t="str">
        <f>MID(★入力画面!$L359&amp;"",4,1)</f>
        <v/>
      </c>
      <c r="O24" s="186" t="str">
        <f>MID(★入力画面!$L359&amp;"",5,1)</f>
        <v/>
      </c>
      <c r="P24" s="186" t="str">
        <f>MID(★入力画面!$L359&amp;"",6,1)</f>
        <v/>
      </c>
      <c r="Q24" s="186" t="str">
        <f>MID(★入力画面!$L359&amp;"",7,1)</f>
        <v/>
      </c>
      <c r="R24" s="186" t="str">
        <f>MID(★入力画面!$L359&amp;"",8,1)</f>
        <v/>
      </c>
      <c r="S24" s="186" t="str">
        <f>MID(★入力画面!$L359&amp;"",9,1)</f>
        <v/>
      </c>
      <c r="T24" s="186" t="str">
        <f>MID(★入力画面!$L359&amp;"",10,1)</f>
        <v/>
      </c>
      <c r="U24" s="186" t="str">
        <f>MID(★入力画面!$L359&amp;"",11,1)</f>
        <v/>
      </c>
      <c r="V24" s="186" t="str">
        <f>MID(★入力画面!$L359&amp;"",12,1)</f>
        <v/>
      </c>
      <c r="W24" s="186" t="str">
        <f>MID(★入力画面!$L359&amp;"",13,1)</f>
        <v/>
      </c>
      <c r="X24" s="186" t="str">
        <f>MID(★入力画面!$L359&amp;"",14,1)</f>
        <v/>
      </c>
      <c r="Y24" s="186" t="str">
        <f>MID(★入力画面!$L359&amp;"",15,1)</f>
        <v/>
      </c>
      <c r="Z24" s="186" t="str">
        <f>MID(★入力画面!$L359&amp;"",16,1)</f>
        <v/>
      </c>
      <c r="AA24" s="186" t="str">
        <f>MID(★入力画面!$L359&amp;"",17,1)</f>
        <v/>
      </c>
      <c r="AB24" s="186" t="str">
        <f>MID(★入力画面!$L359&amp;"",18,1)</f>
        <v/>
      </c>
      <c r="AC24" s="186" t="str">
        <f>MID(★入力画面!$L359&amp;"",19,1)</f>
        <v/>
      </c>
      <c r="AD24" s="187" t="str">
        <f>MID(★入力画面!$L359&amp;"",20,1)</f>
        <v/>
      </c>
      <c r="AE24" s="92"/>
    </row>
    <row r="25" spans="1:32" ht="15" customHeight="1">
      <c r="A25" s="92"/>
      <c r="B25" s="92"/>
      <c r="C25" s="102"/>
      <c r="D25" s="3269" t="s">
        <v>8</v>
      </c>
      <c r="E25" s="3269"/>
      <c r="F25" s="3269"/>
      <c r="G25" s="3269"/>
      <c r="H25" s="3269"/>
      <c r="I25" s="3269"/>
      <c r="J25" s="103"/>
      <c r="K25" s="160" t="str">
        <f>IF(★入力画面!L361&amp;""="明治","M",IF(★入力画面!L361&amp;""="大正","T",IF(★入力画面!L361&amp;""="昭和","S",IF(★入力画面!L361&amp;""="平成","H",""))))</f>
        <v/>
      </c>
      <c r="L25" s="92"/>
      <c r="M25" s="177" t="str">
        <f>LEFT((RIGHT(★入力画面!O361&amp;"",2)),1)</f>
        <v/>
      </c>
      <c r="N25" s="163" t="str">
        <f>LEFT((RIGHT(★入力画面!O361&amp;"",1)),1)</f>
        <v/>
      </c>
      <c r="O25" s="92" t="s">
        <v>61</v>
      </c>
      <c r="P25" s="177" t="str">
        <f>LEFT((RIGHT(★入力画面!R361&amp;"",2)),1)</f>
        <v/>
      </c>
      <c r="Q25" s="163" t="str">
        <f>LEFT((RIGHT(★入力画面!R361&amp;"",1)),1)</f>
        <v/>
      </c>
      <c r="R25" s="92" t="s">
        <v>63</v>
      </c>
      <c r="S25" s="177" t="str">
        <f>LEFT((RIGHT(★入力画面!U361&amp;"",2)),1)</f>
        <v/>
      </c>
      <c r="T25" s="163" t="str">
        <f>LEFT((RIGHT(★入力画面!U361&amp;"",1)),1)</f>
        <v/>
      </c>
      <c r="U25" s="92" t="s">
        <v>62</v>
      </c>
      <c r="V25" s="92"/>
      <c r="W25" s="92"/>
      <c r="X25" s="92"/>
      <c r="Y25" s="92"/>
      <c r="Z25" s="92"/>
      <c r="AA25" s="92"/>
      <c r="AB25" s="92"/>
      <c r="AC25" s="92"/>
      <c r="AD25" s="92"/>
      <c r="AE25" s="92"/>
    </row>
    <row r="26" spans="1:32" ht="15" customHeight="1">
      <c r="A26" s="92"/>
      <c r="B26" s="92"/>
      <c r="C26" s="102"/>
      <c r="D26" s="3269" t="s">
        <v>250</v>
      </c>
      <c r="E26" s="3269"/>
      <c r="F26" s="3269"/>
      <c r="G26" s="3269"/>
      <c r="H26" s="3269"/>
      <c r="I26" s="3269"/>
      <c r="J26" s="103"/>
      <c r="K26" s="177" t="str">
        <f>IF(U26="","",MID(VLOOKUP(U26,★入力画面!$AY$631:$AZ$2599,2,FALSE),1,1))</f>
        <v/>
      </c>
      <c r="L26" s="178" t="str">
        <f>IF(U26="","",MID(VLOOKUP(U26,★入力画面!$AY$631:$AZ$2599,2,FALSE),2,1))</f>
        <v/>
      </c>
      <c r="M26" s="178" t="str">
        <f>IF(U26="","",MID(VLOOKUP(U26,★入力画面!$AY$631:$AZ$2599,2,FALSE),3,1))</f>
        <v/>
      </c>
      <c r="N26" s="178" t="str">
        <f>IF(U26="","",MID(VLOOKUP(U26,★入力画面!$AY$631:$AZ$2599,2,FALSE),4,1))</f>
        <v/>
      </c>
      <c r="O26" s="163" t="str">
        <f>IF(U26="","",MID(VLOOKUP(U26,★入力画面!$AY$631:$AZ$2599,2,FALSE),5,1))</f>
        <v/>
      </c>
      <c r="P26" s="3296">
        <f>IF(★入力画面!L362="▼選択","",★入力画面!L362)</f>
        <v>0</v>
      </c>
      <c r="Q26" s="3297"/>
      <c r="R26" s="3297"/>
      <c r="S26" s="92"/>
      <c r="T26" s="92"/>
      <c r="U26" s="3298" t="str">
        <f>IF(★入力画面!S362="","",★入力画面!S362)</f>
        <v/>
      </c>
      <c r="V26" s="3298"/>
      <c r="W26" s="3298"/>
      <c r="X26" s="3298"/>
      <c r="Y26" s="3298"/>
      <c r="Z26" s="3298"/>
      <c r="AA26" s="3298"/>
      <c r="AB26" s="3298"/>
      <c r="AC26" s="3298"/>
      <c r="AD26" s="3298"/>
      <c r="AE26" s="92"/>
    </row>
    <row r="27" spans="1:32" ht="15" customHeight="1">
      <c r="A27" s="92"/>
      <c r="B27" s="92"/>
      <c r="C27" s="137"/>
      <c r="D27" s="3286" t="s">
        <v>176</v>
      </c>
      <c r="E27" s="3286"/>
      <c r="F27" s="3286"/>
      <c r="G27" s="3286"/>
      <c r="H27" s="3286"/>
      <c r="I27" s="3286"/>
      <c r="J27" s="138"/>
      <c r="K27" s="179" t="str">
        <f>IF(★入力画面!$L365="","",MID(★入力画面!$L365&amp;"",1,1))</f>
        <v/>
      </c>
      <c r="L27" s="180" t="str">
        <f>IF(★入力画面!$L365="","",MID(★入力画面!$L365&amp;"",2,1))</f>
        <v/>
      </c>
      <c r="M27" s="180" t="str">
        <f>IF(★入力画面!$L365="","",MID(★入力画面!$L365&amp;"",3,1))</f>
        <v/>
      </c>
      <c r="N27" s="180" t="str">
        <f>IF(★入力画面!$L365="","",MID(★入力画面!$L365&amp;"",4,1))</f>
        <v/>
      </c>
      <c r="O27" s="180" t="str">
        <f>IF(★入力画面!$L365="","",MID(★入力画面!$L365&amp;"",5,1))</f>
        <v/>
      </c>
      <c r="P27" s="180" t="str">
        <f>IF(★入力画面!$L365="","",MID(★入力画面!$L365&amp;"",6,1))</f>
        <v/>
      </c>
      <c r="Q27" s="180" t="str">
        <f>IF(★入力画面!$L365="","",MID(★入力画面!$L365&amp;"",7,1))</f>
        <v/>
      </c>
      <c r="R27" s="180" t="str">
        <f>IF(★入力画面!$L365="","",MID(★入力画面!$L365&amp;"",8,1))</f>
        <v/>
      </c>
      <c r="S27" s="180" t="str">
        <f>IF(★入力画面!$L365="","",MID(★入力画面!$L365&amp;"",9,1))</f>
        <v/>
      </c>
      <c r="T27" s="180" t="str">
        <f>IF(★入力画面!$L365="","",MID(★入力画面!$L365&amp;"",10,1))</f>
        <v/>
      </c>
      <c r="U27" s="180" t="str">
        <f>IF(★入力画面!$L365="","",MID(★入力画面!$L365&amp;"",11,1))</f>
        <v/>
      </c>
      <c r="V27" s="180" t="str">
        <f>IF(★入力画面!$L365="","",MID(★入力画面!$L365&amp;"",12,1))</f>
        <v/>
      </c>
      <c r="W27" s="180" t="str">
        <f>IF(★入力画面!$L365="","",MID(★入力画面!$L365&amp;"",13,1))</f>
        <v/>
      </c>
      <c r="X27" s="180" t="str">
        <f>IF(★入力画面!$L365="","",MID(★入力画面!$L365&amp;"",14,1))</f>
        <v/>
      </c>
      <c r="Y27" s="180" t="str">
        <f>IF(★入力画面!$L365="","",MID(★入力画面!$L365&amp;"",15,1))</f>
        <v/>
      </c>
      <c r="Z27" s="180" t="str">
        <f>IF(★入力画面!$L365="","",MID(★入力画面!$L365&amp;"",16,1))</f>
        <v/>
      </c>
      <c r="AA27" s="180" t="str">
        <f>IF(★入力画面!$L365="","",MID(★入力画面!$L365&amp;"",17,1))</f>
        <v/>
      </c>
      <c r="AB27" s="180" t="str">
        <f>IF(★入力画面!$L365="","",MID(★入力画面!$L365&amp;"",18,1))</f>
        <v/>
      </c>
      <c r="AC27" s="180" t="str">
        <f>IF(★入力画面!$L365="","",MID(★入力画面!$L365&amp;"",19,1))</f>
        <v/>
      </c>
      <c r="AD27" s="181" t="str">
        <f>IF(★入力画面!$L365="","",MID(★入力画面!$L365&amp;"",20,1))</f>
        <v/>
      </c>
      <c r="AE27" s="92" t="s">
        <v>228</v>
      </c>
    </row>
    <row r="28" spans="1:32" ht="15" customHeight="1">
      <c r="A28" s="92"/>
      <c r="B28" s="92"/>
      <c r="C28" s="108"/>
      <c r="D28" s="3287"/>
      <c r="E28" s="3287"/>
      <c r="F28" s="3287"/>
      <c r="G28" s="3287"/>
      <c r="H28" s="3287"/>
      <c r="I28" s="3287"/>
      <c r="J28" s="109"/>
      <c r="K28" s="182" t="str">
        <f>IF(★入力画面!$L365="","",MID(★入力画面!$L365&amp;"",21,1))</f>
        <v/>
      </c>
      <c r="L28" s="183" t="str">
        <f>IF(★入力画面!$L365="","",MID(★入力画面!$L365&amp;"",22,1))</f>
        <v/>
      </c>
      <c r="M28" s="183" t="str">
        <f>IF(★入力画面!$L365="","",MID(★入力画面!$L365&amp;"",23,1))</f>
        <v/>
      </c>
      <c r="N28" s="183" t="str">
        <f>IF(★入力画面!$L365="","",MID(★入力画面!$L365&amp;"",24,1))</f>
        <v/>
      </c>
      <c r="O28" s="183" t="str">
        <f>IF(★入力画面!$L365="","",MID(★入力画面!$L365&amp;"",25,1))</f>
        <v/>
      </c>
      <c r="P28" s="183" t="str">
        <f>IF(★入力画面!$L365="","",MID(★入力画面!$L365&amp;"",26,1))</f>
        <v/>
      </c>
      <c r="Q28" s="183" t="str">
        <f>IF(★入力画面!$L365="","",MID(★入力画面!$L365&amp;"",27,1))</f>
        <v/>
      </c>
      <c r="R28" s="183" t="str">
        <f>IF(★入力画面!$L365="","",MID(★入力画面!$L365&amp;"",28,1))</f>
        <v/>
      </c>
      <c r="S28" s="183" t="str">
        <f>IF(★入力画面!$L365="","",MID(★入力画面!$L365&amp;"",29,1))</f>
        <v/>
      </c>
      <c r="T28" s="183" t="str">
        <f>IF(★入力画面!$L365="","",MID(★入力画面!$L365&amp;"",30,1))</f>
        <v/>
      </c>
      <c r="U28" s="183" t="str">
        <f>IF(★入力画面!$L365="","",MID(★入力画面!$L365&amp;"",31,1))</f>
        <v/>
      </c>
      <c r="V28" s="183" t="str">
        <f>IF(★入力画面!$L365="","",MID(★入力画面!$L365&amp;"",32,1))</f>
        <v/>
      </c>
      <c r="W28" s="183" t="str">
        <f>IF(★入力画面!$L365="","",MID(★入力画面!$L365&amp;"",33,1))</f>
        <v/>
      </c>
      <c r="X28" s="183" t="str">
        <f>IF(★入力画面!$L365="","",MID(★入力画面!$L365&amp;"",34,1))</f>
        <v/>
      </c>
      <c r="Y28" s="183" t="str">
        <f>IF(★入力画面!$L365="","",MID(★入力画面!$L365&amp;"",35,1))</f>
        <v/>
      </c>
      <c r="Z28" s="183" t="str">
        <f>IF(★入力画面!$L365="","",MID(★入力画面!$L365&amp;"",36,1))</f>
        <v/>
      </c>
      <c r="AA28" s="183" t="str">
        <f>IF(★入力画面!$L365="","",MID(★入力画面!$L365&amp;"",37,1))</f>
        <v/>
      </c>
      <c r="AB28" s="183" t="str">
        <f>IF(★入力画面!$L365="","",MID(★入力画面!$L365&amp;"",38,1))</f>
        <v/>
      </c>
      <c r="AC28" s="183" t="str">
        <f>IF(★入力画面!$L365="","",MID(★入力画面!$L365&amp;"",39,1))</f>
        <v/>
      </c>
      <c r="AD28" s="184" t="str">
        <f>IF(★入力画面!$L365="","",MID(★入力画面!$L365&amp;"",40,1))</f>
        <v/>
      </c>
      <c r="AE28" s="92"/>
      <c r="AF28" s="195" t="s">
        <v>5044</v>
      </c>
    </row>
    <row r="29" spans="1:32" ht="15" customHeight="1">
      <c r="A29" s="92"/>
      <c r="B29" s="92"/>
      <c r="C29" s="92"/>
      <c r="D29" s="146"/>
      <c r="E29" s="146"/>
      <c r="F29" s="146"/>
      <c r="G29" s="146"/>
      <c r="H29" s="146"/>
      <c r="I29" s="146"/>
      <c r="J29" s="92"/>
      <c r="K29" s="92"/>
      <c r="L29" s="92"/>
      <c r="M29" s="92"/>
      <c r="N29" s="92"/>
      <c r="O29" s="92"/>
      <c r="P29" s="92"/>
      <c r="Q29" s="92"/>
      <c r="R29" s="92"/>
      <c r="S29" s="92"/>
      <c r="T29" s="92"/>
      <c r="U29" s="92"/>
      <c r="V29" s="92"/>
      <c r="W29" s="92"/>
      <c r="X29" s="92"/>
      <c r="Y29" s="92"/>
      <c r="Z29" s="92"/>
      <c r="AA29" s="92"/>
      <c r="AB29" s="92"/>
      <c r="AC29" s="92"/>
      <c r="AD29" s="92"/>
      <c r="AE29" s="92"/>
    </row>
    <row r="30" spans="1:32" ht="15" customHeight="1"/>
    <row r="31" spans="1:32" ht="15" customHeight="1">
      <c r="A31" s="92"/>
      <c r="B31" s="92"/>
      <c r="C31" s="92"/>
      <c r="D31" s="92"/>
      <c r="E31" s="92"/>
      <c r="F31" s="92"/>
      <c r="G31" s="92"/>
      <c r="H31" s="92"/>
      <c r="I31" s="92"/>
      <c r="J31" s="92"/>
      <c r="K31" s="92"/>
      <c r="L31" s="92"/>
      <c r="M31" s="92"/>
      <c r="N31" s="92"/>
      <c r="O31" s="92"/>
      <c r="P31" s="100"/>
      <c r="Q31" s="92"/>
      <c r="R31" s="92"/>
      <c r="S31" s="92"/>
      <c r="T31" s="93"/>
      <c r="U31" s="93"/>
      <c r="V31" s="93"/>
      <c r="W31" s="93"/>
      <c r="X31" s="93"/>
      <c r="Y31" s="93"/>
      <c r="Z31" s="93"/>
      <c r="AA31" s="93"/>
      <c r="AB31" s="93"/>
      <c r="AC31" s="93"/>
      <c r="AD31" s="93"/>
      <c r="AE31" s="93"/>
      <c r="AF31" s="159"/>
    </row>
    <row r="32" spans="1:32" ht="15" customHeight="1">
      <c r="A32" s="101">
        <v>51</v>
      </c>
      <c r="B32" s="92"/>
      <c r="C32" s="102"/>
      <c r="D32" s="3269" t="s">
        <v>4937</v>
      </c>
      <c r="E32" s="3269"/>
      <c r="F32" s="3269"/>
      <c r="G32" s="3269"/>
      <c r="H32" s="3269"/>
      <c r="I32" s="3269"/>
      <c r="J32" s="103"/>
      <c r="K32" s="161" t="e">
        <f>LEFT(VLOOKUP(★入力画面!L368,★入力画面!$AG$658:$AH$660,2,FALSE),1)</f>
        <v>#N/A</v>
      </c>
      <c r="L32" s="162" t="e">
        <f>RIGHT(VLOOKUP(★入力画面!L368,★入力画面!$AG$658:$AH$660,2,FALSE),1)</f>
        <v>#N/A</v>
      </c>
      <c r="M32" s="92"/>
      <c r="N32" s="92"/>
      <c r="O32" s="92"/>
      <c r="Q32" s="3299" t="s">
        <v>249</v>
      </c>
      <c r="R32" s="3300"/>
      <c r="S32" s="3301"/>
      <c r="T32" s="160" t="str">
        <f>IF(★入力画面!L369&amp;""="明治","M",IF(★入力画面!L369&amp;""="大正","T",IF(★入力画面!L369&amp;""="昭和","S",IF(★入力画面!L369&amp;""="平成","H",IF(★入力画面!L369&amp;""="令和","R","")))))</f>
        <v/>
      </c>
      <c r="U32" s="93"/>
      <c r="V32" s="161" t="str">
        <f>LEFT((RIGHT(★入力画面!O369&amp;"",2)),1)</f>
        <v/>
      </c>
      <c r="W32" s="162" t="str">
        <f>LEFT((RIGHT(★入力画面!O369&amp;"",1)),1)</f>
        <v/>
      </c>
      <c r="X32" s="93" t="s">
        <v>61</v>
      </c>
      <c r="Y32" s="161" t="str">
        <f>LEFT((RIGHT(★入力画面!R369&amp;"",2)),1)</f>
        <v/>
      </c>
      <c r="Z32" s="162" t="str">
        <f>LEFT((RIGHT(★入力画面!R369&amp;"",1)),1)</f>
        <v/>
      </c>
      <c r="AA32" s="93" t="s">
        <v>63</v>
      </c>
      <c r="AB32" s="161" t="str">
        <f>LEFT((RIGHT(★入力画面!U369&amp;"",2)),1)</f>
        <v/>
      </c>
      <c r="AC32" s="162" t="str">
        <f>LEFT((RIGHT(★入力画面!U369&amp;"",1)),1)</f>
        <v/>
      </c>
      <c r="AD32" s="93" t="s">
        <v>62</v>
      </c>
      <c r="AE32" s="93"/>
      <c r="AF32" s="159"/>
    </row>
    <row r="33" spans="1:32" ht="15" customHeight="1">
      <c r="A33" s="92"/>
      <c r="B33" s="92"/>
      <c r="C33" s="102"/>
      <c r="D33" s="3269" t="s">
        <v>59</v>
      </c>
      <c r="E33" s="3269"/>
      <c r="F33" s="3269"/>
      <c r="G33" s="3269"/>
      <c r="H33" s="3269"/>
      <c r="I33" s="3269"/>
      <c r="J33" s="103"/>
      <c r="K33" s="185" t="str">
        <f>MID(★入力画面!$L370&amp;"",1,1)</f>
        <v/>
      </c>
      <c r="L33" s="186" t="str">
        <f>MID(★入力画面!$L370&amp;"",2,1)</f>
        <v/>
      </c>
      <c r="M33" s="186" t="str">
        <f>MID(★入力画面!$L370&amp;"",3,1)</f>
        <v/>
      </c>
      <c r="N33" s="186" t="str">
        <f>MID(★入力画面!$L370&amp;"",4,1)</f>
        <v/>
      </c>
      <c r="O33" s="186" t="str">
        <f>MID(★入力画面!$L370&amp;"",5,1)</f>
        <v/>
      </c>
      <c r="P33" s="186" t="str">
        <f>MID(★入力画面!$L370&amp;"",6,1)</f>
        <v/>
      </c>
      <c r="Q33" s="186" t="str">
        <f>MID(★入力画面!$L370&amp;"",7,1)</f>
        <v/>
      </c>
      <c r="R33" s="186" t="str">
        <f>MID(★入力画面!$L370&amp;"",8,1)</f>
        <v/>
      </c>
      <c r="S33" s="186" t="str">
        <f>MID(★入力画面!$L370&amp;"",9,1)</f>
        <v/>
      </c>
      <c r="T33" s="186" t="str">
        <f>MID(★入力画面!$L370&amp;"",10,1)</f>
        <v/>
      </c>
      <c r="U33" s="186" t="str">
        <f>MID(★入力画面!$L370&amp;"",11,1)</f>
        <v/>
      </c>
      <c r="V33" s="186" t="str">
        <f>MID(★入力画面!$L370&amp;"",12,1)</f>
        <v/>
      </c>
      <c r="W33" s="186" t="str">
        <f>MID(★入力画面!$L370&amp;"",13,1)</f>
        <v/>
      </c>
      <c r="X33" s="186" t="str">
        <f>MID(★入力画面!$L370&amp;"",14,1)</f>
        <v/>
      </c>
      <c r="Y33" s="186" t="str">
        <f>MID(★入力画面!$L370&amp;"",15,1)</f>
        <v/>
      </c>
      <c r="Z33" s="186" t="str">
        <f>MID(★入力画面!$L370&amp;"",16,1)</f>
        <v/>
      </c>
      <c r="AA33" s="186" t="str">
        <f>MID(★入力画面!$L370&amp;"",17,1)</f>
        <v/>
      </c>
      <c r="AB33" s="186" t="str">
        <f>MID(★入力画面!$L370&amp;"",18,1)</f>
        <v/>
      </c>
      <c r="AC33" s="186" t="str">
        <f>MID(★入力画面!$L370&amp;"",19,1)</f>
        <v/>
      </c>
      <c r="AD33" s="168" t="str">
        <f>MID(★入力画面!$L370&amp;"",20,1)</f>
        <v/>
      </c>
      <c r="AE33" s="93"/>
      <c r="AF33" s="159"/>
    </row>
    <row r="34" spans="1:32" ht="15" customHeight="1">
      <c r="A34" s="92"/>
      <c r="B34" s="92"/>
      <c r="C34" s="108"/>
      <c r="D34" s="3269" t="s">
        <v>3</v>
      </c>
      <c r="E34" s="3269"/>
      <c r="F34" s="3269"/>
      <c r="G34" s="3269"/>
      <c r="H34" s="3269"/>
      <c r="I34" s="3269"/>
      <c r="J34" s="109"/>
      <c r="K34" s="185" t="str">
        <f>MID(★入力画面!$L372&amp;"",1,1)</f>
        <v/>
      </c>
      <c r="L34" s="186" t="str">
        <f>MID(★入力画面!$L372&amp;"",2,1)</f>
        <v/>
      </c>
      <c r="M34" s="186" t="str">
        <f>MID(★入力画面!$L372&amp;"",3,1)</f>
        <v/>
      </c>
      <c r="N34" s="186" t="str">
        <f>MID(★入力画面!$L372&amp;"",4,1)</f>
        <v/>
      </c>
      <c r="O34" s="186" t="str">
        <f>MID(★入力画面!$L372&amp;"",5,1)</f>
        <v/>
      </c>
      <c r="P34" s="186" t="str">
        <f>MID(★入力画面!$L372&amp;"",6,1)</f>
        <v/>
      </c>
      <c r="Q34" s="186" t="str">
        <f>MID(★入力画面!$L372&amp;"",7,1)</f>
        <v/>
      </c>
      <c r="R34" s="186" t="str">
        <f>MID(★入力画面!$L372&amp;"",8,1)</f>
        <v/>
      </c>
      <c r="S34" s="186" t="str">
        <f>MID(★入力画面!$L372&amp;"",9,1)</f>
        <v/>
      </c>
      <c r="T34" s="186" t="str">
        <f>MID(★入力画面!$L372&amp;"",10,1)</f>
        <v/>
      </c>
      <c r="U34" s="186" t="str">
        <f>MID(★入力画面!$L372&amp;"",11,1)</f>
        <v/>
      </c>
      <c r="V34" s="186" t="str">
        <f>MID(★入力画面!$L372&amp;"",12,1)</f>
        <v/>
      </c>
      <c r="W34" s="186" t="str">
        <f>MID(★入力画面!$L372&amp;"",13,1)</f>
        <v/>
      </c>
      <c r="X34" s="186" t="str">
        <f>MID(★入力画面!$L372&amp;"",14,1)</f>
        <v/>
      </c>
      <c r="Y34" s="186" t="str">
        <f>MID(★入力画面!$L372&amp;"",15,1)</f>
        <v/>
      </c>
      <c r="Z34" s="186" t="str">
        <f>MID(★入力画面!$L372&amp;"",16,1)</f>
        <v/>
      </c>
      <c r="AA34" s="186" t="str">
        <f>MID(★入力画面!$L372&amp;"",17,1)</f>
        <v/>
      </c>
      <c r="AB34" s="186" t="str">
        <f>MID(★入力画面!$L372&amp;"",18,1)</f>
        <v/>
      </c>
      <c r="AC34" s="186" t="str">
        <f>MID(★入力画面!$L372&amp;"",19,1)</f>
        <v/>
      </c>
      <c r="AD34" s="187" t="str">
        <f>MID(★入力画面!$L372&amp;"",20,1)</f>
        <v/>
      </c>
      <c r="AE34" s="92"/>
    </row>
    <row r="35" spans="1:32" ht="15" customHeight="1">
      <c r="A35" s="92"/>
      <c r="B35" s="92"/>
      <c r="C35" s="102"/>
      <c r="D35" s="3269" t="s">
        <v>8</v>
      </c>
      <c r="E35" s="3269"/>
      <c r="F35" s="3269"/>
      <c r="G35" s="3269"/>
      <c r="H35" s="3269"/>
      <c r="I35" s="3269"/>
      <c r="J35" s="103"/>
      <c r="K35" s="160" t="str">
        <f>IF(★入力画面!L374&amp;""="明治","M",IF(★入力画面!L374&amp;""="大正","T",IF(★入力画面!L374&amp;""="昭和","S",IF(★入力画面!L374&amp;""="平成","H",""))))</f>
        <v/>
      </c>
      <c r="L35" s="92"/>
      <c r="M35" s="177" t="str">
        <f>LEFT((RIGHT(★入力画面!O374&amp;"",2)),1)</f>
        <v/>
      </c>
      <c r="N35" s="163" t="str">
        <f>LEFT((RIGHT(★入力画面!O374&amp;"",1)),1)</f>
        <v/>
      </c>
      <c r="O35" s="92" t="s">
        <v>61</v>
      </c>
      <c r="P35" s="177" t="str">
        <f>LEFT((RIGHT(★入力画面!R374&amp;"",2)),1)</f>
        <v/>
      </c>
      <c r="Q35" s="163" t="str">
        <f>LEFT((RIGHT(★入力画面!R374&amp;"",1)),1)</f>
        <v/>
      </c>
      <c r="R35" s="92" t="s">
        <v>63</v>
      </c>
      <c r="S35" s="177" t="str">
        <f>LEFT((RIGHT(★入力画面!U374&amp;"",2)),1)</f>
        <v/>
      </c>
      <c r="T35" s="163" t="str">
        <f>LEFT((RIGHT(★入力画面!U374&amp;"",1)),1)</f>
        <v/>
      </c>
      <c r="U35" s="92" t="s">
        <v>62</v>
      </c>
      <c r="V35" s="92"/>
      <c r="W35" s="92"/>
      <c r="X35" s="92"/>
      <c r="Y35" s="92"/>
      <c r="Z35" s="92"/>
      <c r="AA35" s="92"/>
      <c r="AB35" s="92"/>
      <c r="AC35" s="92"/>
      <c r="AD35" s="92"/>
      <c r="AE35" s="92"/>
    </row>
    <row r="36" spans="1:32" ht="15" customHeight="1">
      <c r="A36" s="92"/>
      <c r="B36" s="92"/>
      <c r="C36" s="102"/>
      <c r="D36" s="3269" t="s">
        <v>250</v>
      </c>
      <c r="E36" s="3269"/>
      <c r="F36" s="3269"/>
      <c r="G36" s="3269"/>
      <c r="H36" s="3269"/>
      <c r="I36" s="3269"/>
      <c r="J36" s="103"/>
      <c r="K36" s="185" t="str">
        <f>IF(U36="","",MID(VLOOKUP(U36,★入力画面!$AY$631:$AZ$2599,2,FALSE),1,1))</f>
        <v/>
      </c>
      <c r="L36" s="186" t="str">
        <f>IF(U36="","",MID(VLOOKUP(U36,★入力画面!$AY$631:$AZ$2599,2,FALSE),2,1))</f>
        <v/>
      </c>
      <c r="M36" s="186" t="str">
        <f>IF(U36="","",MID(VLOOKUP(U36,★入力画面!$AY$631:$AZ$2599,2,FALSE),3,1))</f>
        <v/>
      </c>
      <c r="N36" s="186" t="str">
        <f>IF(U36="","",MID(VLOOKUP(U36,★入力画面!$AY$631:$AZ$2599,2,FALSE),4,1))</f>
        <v/>
      </c>
      <c r="O36" s="187" t="str">
        <f>IF(U36="","",MID(VLOOKUP(U36,★入力画面!$AY$631:$AZ$2599,2,FALSE),5,1))</f>
        <v/>
      </c>
      <c r="P36" s="3296">
        <f>IF(★入力画面!L375="▼選択","",★入力画面!L375)</f>
        <v>0</v>
      </c>
      <c r="Q36" s="3297"/>
      <c r="R36" s="3297"/>
      <c r="S36" s="92"/>
      <c r="T36" s="92"/>
      <c r="U36" s="3298" t="str">
        <f>IF(★入力画面!S375="","",★入力画面!S375)</f>
        <v/>
      </c>
      <c r="V36" s="3298"/>
      <c r="W36" s="3298"/>
      <c r="X36" s="3298"/>
      <c r="Y36" s="3298"/>
      <c r="Z36" s="3298"/>
      <c r="AA36" s="3298"/>
      <c r="AB36" s="3298"/>
      <c r="AC36" s="3298"/>
      <c r="AD36" s="3298"/>
      <c r="AE36" s="92"/>
    </row>
    <row r="37" spans="1:32" ht="15" customHeight="1">
      <c r="A37" s="92"/>
      <c r="B37" s="92"/>
      <c r="C37" s="137"/>
      <c r="D37" s="3286" t="s">
        <v>176</v>
      </c>
      <c r="E37" s="3286"/>
      <c r="F37" s="3286"/>
      <c r="G37" s="3286"/>
      <c r="H37" s="3286"/>
      <c r="I37" s="3286"/>
      <c r="J37" s="138"/>
      <c r="K37" s="179" t="str">
        <f>IF(★入力画面!$L378="","",MID(★入力画面!$L378&amp;"",1,1))</f>
        <v/>
      </c>
      <c r="L37" s="188" t="str">
        <f>IF(★入力画面!$L378="","",MID(★入力画面!$L378&amp;"",2,1))</f>
        <v/>
      </c>
      <c r="M37" s="188" t="str">
        <f>IF(★入力画面!$L378="","",MID(★入力画面!$L378&amp;"",3,1))</f>
        <v/>
      </c>
      <c r="N37" s="188" t="str">
        <f>IF(★入力画面!$L378="","",MID(★入力画面!$L378&amp;"",4,1))</f>
        <v/>
      </c>
      <c r="O37" s="188" t="str">
        <f>IF(★入力画面!$L378="","",MID(★入力画面!$L378&amp;"",5,1))</f>
        <v/>
      </c>
      <c r="P37" s="188" t="str">
        <f>IF(★入力画面!$L378="","",MID(★入力画面!$L378&amp;"",6,1))</f>
        <v/>
      </c>
      <c r="Q37" s="188" t="str">
        <f>IF(★入力画面!$L378="","",MID(★入力画面!$L378&amp;"",7,1))</f>
        <v/>
      </c>
      <c r="R37" s="188" t="str">
        <f>IF(★入力画面!$L378="","",MID(★入力画面!$L378&amp;"",8,1))</f>
        <v/>
      </c>
      <c r="S37" s="188" t="str">
        <f>IF(★入力画面!$L378="","",MID(★入力画面!$L378&amp;"",9,1))</f>
        <v/>
      </c>
      <c r="T37" s="188" t="str">
        <f>IF(★入力画面!$L378="","",MID(★入力画面!$L378&amp;"",10,1))</f>
        <v/>
      </c>
      <c r="U37" s="188" t="str">
        <f>IF(★入力画面!$L378="","",MID(★入力画面!$L378&amp;"",11,1))</f>
        <v/>
      </c>
      <c r="V37" s="188" t="str">
        <f>IF(★入力画面!$L378="","",MID(★入力画面!$L378&amp;"",12,1))</f>
        <v/>
      </c>
      <c r="W37" s="188" t="str">
        <f>IF(★入力画面!$L378="","",MID(★入力画面!$L378&amp;"",13,1))</f>
        <v/>
      </c>
      <c r="X37" s="188" t="str">
        <f>IF(★入力画面!$L378="","",MID(★入力画面!$L378&amp;"",14,1))</f>
        <v/>
      </c>
      <c r="Y37" s="188" t="str">
        <f>IF(★入力画面!$L378="","",MID(★入力画面!$L378&amp;"",15,1))</f>
        <v/>
      </c>
      <c r="Z37" s="188" t="str">
        <f>IF(★入力画面!$L378="","",MID(★入力画面!$L378&amp;"",16,1))</f>
        <v/>
      </c>
      <c r="AA37" s="188" t="str">
        <f>IF(★入力画面!$L378="","",MID(★入力画面!$L378&amp;"",17,1))</f>
        <v/>
      </c>
      <c r="AB37" s="188" t="str">
        <f>IF(★入力画面!$L378="","",MID(★入力画面!$L378&amp;"",18,1))</f>
        <v/>
      </c>
      <c r="AC37" s="188" t="str">
        <f>IF(★入力画面!$L378="","",MID(★入力画面!$L378&amp;"",19,1))</f>
        <v/>
      </c>
      <c r="AD37" s="189" t="str">
        <f>IF(★入力画面!$L378="","",MID(★入力画面!$L378&amp;"",20,1))</f>
        <v/>
      </c>
      <c r="AE37" s="92" t="s">
        <v>228</v>
      </c>
    </row>
    <row r="38" spans="1:32" ht="15" customHeight="1">
      <c r="A38" s="92"/>
      <c r="B38" s="92"/>
      <c r="C38" s="108"/>
      <c r="D38" s="3287"/>
      <c r="E38" s="3287"/>
      <c r="F38" s="3287"/>
      <c r="G38" s="3287"/>
      <c r="H38" s="3287"/>
      <c r="I38" s="3287"/>
      <c r="J38" s="109"/>
      <c r="K38" s="182" t="str">
        <f>IF(★入力画面!$L378="","",MID(★入力画面!$L378&amp;"",21,1))</f>
        <v/>
      </c>
      <c r="L38" s="190" t="str">
        <f>IF(★入力画面!$L378="","",MID(★入力画面!$L378&amp;"",22,1))</f>
        <v/>
      </c>
      <c r="M38" s="190" t="str">
        <f>IF(★入力画面!$L378="","",MID(★入力画面!$L378&amp;"",23,1))</f>
        <v/>
      </c>
      <c r="N38" s="190" t="str">
        <f>IF(★入力画面!$L378="","",MID(★入力画面!$L378&amp;"",24,1))</f>
        <v/>
      </c>
      <c r="O38" s="190" t="str">
        <f>IF(★入力画面!$L378="","",MID(★入力画面!$L378&amp;"",25,1))</f>
        <v/>
      </c>
      <c r="P38" s="190" t="str">
        <f>IF(★入力画面!$L378="","",MID(★入力画面!$L378&amp;"",26,1))</f>
        <v/>
      </c>
      <c r="Q38" s="190" t="str">
        <f>IF(★入力画面!$L378="","",MID(★入力画面!$L378&amp;"",27,1))</f>
        <v/>
      </c>
      <c r="R38" s="190" t="str">
        <f>IF(★入力画面!$L378="","",MID(★入力画面!$L378&amp;"",28,1))</f>
        <v/>
      </c>
      <c r="S38" s="190" t="str">
        <f>IF(★入力画面!$L378="","",MID(★入力画面!$L378&amp;"",29,1))</f>
        <v/>
      </c>
      <c r="T38" s="190" t="str">
        <f>IF(★入力画面!$L378="","",MID(★入力画面!$L378&amp;"",30,1))</f>
        <v/>
      </c>
      <c r="U38" s="190" t="str">
        <f>IF(★入力画面!$L378="","",MID(★入力画面!$L378&amp;"",31,1))</f>
        <v/>
      </c>
      <c r="V38" s="190" t="str">
        <f>IF(★入力画面!$L378="","",MID(★入力画面!$L378&amp;"",32,1))</f>
        <v/>
      </c>
      <c r="W38" s="190" t="str">
        <f>IF(★入力画面!$L378="","",MID(★入力画面!$L378&amp;"",33,1))</f>
        <v/>
      </c>
      <c r="X38" s="190" t="str">
        <f>IF(★入力画面!$L378="","",MID(★入力画面!$L378&amp;"",34,1))</f>
        <v/>
      </c>
      <c r="Y38" s="190" t="str">
        <f>IF(★入力画面!$L378="","",MID(★入力画面!$L378&amp;"",35,1))</f>
        <v/>
      </c>
      <c r="Z38" s="190" t="str">
        <f>IF(★入力画面!$L378="","",MID(★入力画面!$L378&amp;"",36,1))</f>
        <v/>
      </c>
      <c r="AA38" s="190" t="str">
        <f>IF(★入力画面!$L378="","",MID(★入力画面!$L378&amp;"",37,1))</f>
        <v/>
      </c>
      <c r="AB38" s="190" t="str">
        <f>IF(★入力画面!$L378="","",MID(★入力画面!$L378&amp;"",38,1))</f>
        <v/>
      </c>
      <c r="AC38" s="190" t="str">
        <f>IF(★入力画面!$L378="","",MID(★入力画面!$L378&amp;"",39,1))</f>
        <v/>
      </c>
      <c r="AD38" s="191" t="str">
        <f>IF(★入力画面!$L378="","",MID(★入力画面!$L378&amp;"",40,1))</f>
        <v/>
      </c>
      <c r="AE38" s="92"/>
      <c r="AF38" s="195" t="s">
        <v>5044</v>
      </c>
    </row>
    <row r="39" spans="1:32" ht="15" customHeight="1">
      <c r="A39" s="92"/>
      <c r="B39" s="92"/>
      <c r="C39" s="92"/>
      <c r="D39" s="146"/>
      <c r="E39" s="146"/>
      <c r="F39" s="146"/>
      <c r="G39" s="146"/>
      <c r="H39" s="146"/>
      <c r="I39" s="146"/>
      <c r="J39" s="92"/>
      <c r="K39" s="92"/>
      <c r="L39" s="92"/>
      <c r="M39" s="92"/>
      <c r="N39" s="92"/>
      <c r="O39" s="92"/>
      <c r="P39" s="92"/>
      <c r="Q39" s="92"/>
      <c r="R39" s="92"/>
      <c r="S39" s="92"/>
      <c r="T39" s="92"/>
      <c r="U39" s="92"/>
      <c r="V39" s="92"/>
      <c r="W39" s="92"/>
      <c r="X39" s="92"/>
      <c r="Y39" s="92"/>
      <c r="Z39" s="92"/>
      <c r="AA39" s="92"/>
      <c r="AB39" s="92"/>
      <c r="AC39" s="92"/>
      <c r="AD39" s="92"/>
      <c r="AE39" s="92"/>
    </row>
    <row r="40" spans="1:32" ht="15" customHeight="1"/>
    <row r="41" spans="1:32" ht="15" customHeight="1">
      <c r="A41" s="92"/>
      <c r="B41" s="92"/>
      <c r="C41" s="92"/>
      <c r="D41" s="92"/>
      <c r="E41" s="92"/>
      <c r="F41" s="92"/>
      <c r="G41" s="92"/>
      <c r="H41" s="92"/>
      <c r="I41" s="92"/>
      <c r="J41" s="92"/>
      <c r="K41" s="92"/>
      <c r="L41" s="92"/>
      <c r="M41" s="92"/>
      <c r="N41" s="92"/>
      <c r="O41" s="92"/>
      <c r="P41" s="100"/>
      <c r="Q41" s="92"/>
      <c r="R41" s="92"/>
      <c r="S41" s="92"/>
      <c r="T41" s="93"/>
      <c r="U41" s="93"/>
      <c r="V41" s="93"/>
      <c r="W41" s="93"/>
      <c r="X41" s="93"/>
      <c r="Y41" s="93"/>
      <c r="Z41" s="93"/>
      <c r="AA41" s="93"/>
      <c r="AB41" s="93"/>
      <c r="AC41" s="93"/>
      <c r="AD41" s="93"/>
      <c r="AE41" s="93"/>
      <c r="AF41" s="159"/>
    </row>
    <row r="42" spans="1:32" ht="15" customHeight="1">
      <c r="A42" s="101">
        <v>51</v>
      </c>
      <c r="B42" s="92"/>
      <c r="C42" s="102"/>
      <c r="D42" s="3269" t="s">
        <v>4937</v>
      </c>
      <c r="E42" s="3269"/>
      <c r="F42" s="3269"/>
      <c r="G42" s="3269"/>
      <c r="H42" s="3269"/>
      <c r="I42" s="3269"/>
      <c r="J42" s="103"/>
      <c r="K42" s="161" t="e">
        <f>LEFT(VLOOKUP(★入力画面!L381,★入力画面!$AG$658:$AH$660,2,FALSE),1)</f>
        <v>#N/A</v>
      </c>
      <c r="L42" s="162" t="e">
        <f>RIGHT(VLOOKUP(★入力画面!L381,★入力画面!$AG$658:$AH$660,2,FALSE),1)</f>
        <v>#N/A</v>
      </c>
      <c r="M42" s="92"/>
      <c r="N42" s="92"/>
      <c r="O42" s="92"/>
      <c r="Q42" s="3299" t="s">
        <v>249</v>
      </c>
      <c r="R42" s="3300"/>
      <c r="S42" s="3301"/>
      <c r="T42" s="160" t="str">
        <f>IF(★入力画面!L382&amp;""="明治","M",IF(★入力画面!L382&amp;""="大正","T",IF(★入力画面!L382&amp;""="昭和","S",IF(★入力画面!L382&amp;""="平成","H",IF(★入力画面!L382&amp;""="令和","R","")))))</f>
        <v/>
      </c>
      <c r="U42" s="93"/>
      <c r="V42" s="161" t="str">
        <f>LEFT((RIGHT(★入力画面!O382&amp;"",2)),1)</f>
        <v/>
      </c>
      <c r="W42" s="162" t="str">
        <f>LEFT((RIGHT(★入力画面!O382&amp;"",1)),1)</f>
        <v/>
      </c>
      <c r="X42" s="93" t="s">
        <v>61</v>
      </c>
      <c r="Y42" s="161" t="str">
        <f>LEFT((RIGHT(★入力画面!R382&amp;"",2)),1)</f>
        <v/>
      </c>
      <c r="Z42" s="162" t="str">
        <f>LEFT((RIGHT(★入力画面!R382&amp;"",1)),1)</f>
        <v/>
      </c>
      <c r="AA42" s="93" t="s">
        <v>63</v>
      </c>
      <c r="AB42" s="161" t="str">
        <f>LEFT((RIGHT(★入力画面!U382&amp;"",2)),1)</f>
        <v/>
      </c>
      <c r="AC42" s="162" t="str">
        <f>LEFT((RIGHT(★入力画面!U382&amp;"",1)),1)</f>
        <v/>
      </c>
      <c r="AD42" s="93" t="s">
        <v>62</v>
      </c>
      <c r="AE42" s="93"/>
      <c r="AF42" s="159"/>
    </row>
    <row r="43" spans="1:32" ht="15" customHeight="1">
      <c r="A43" s="92"/>
      <c r="B43" s="92"/>
      <c r="C43" s="102"/>
      <c r="D43" s="3269" t="s">
        <v>59</v>
      </c>
      <c r="E43" s="3269"/>
      <c r="F43" s="3269"/>
      <c r="G43" s="3269"/>
      <c r="H43" s="3269"/>
      <c r="I43" s="3269"/>
      <c r="J43" s="103"/>
      <c r="K43" s="185" t="str">
        <f>MID(★入力画面!$L383&amp;"",1,1)</f>
        <v/>
      </c>
      <c r="L43" s="186" t="str">
        <f>MID(★入力画面!$L383&amp;"",2,1)</f>
        <v/>
      </c>
      <c r="M43" s="186" t="str">
        <f>MID(★入力画面!$L383&amp;"",3,1)</f>
        <v/>
      </c>
      <c r="N43" s="186" t="str">
        <f>MID(★入力画面!$L383&amp;"",4,1)</f>
        <v/>
      </c>
      <c r="O43" s="186" t="str">
        <f>MID(★入力画面!$L383&amp;"",5,1)</f>
        <v/>
      </c>
      <c r="P43" s="186" t="str">
        <f>MID(★入力画面!$L383&amp;"",6,1)</f>
        <v/>
      </c>
      <c r="Q43" s="186" t="str">
        <f>MID(★入力画面!$L383&amp;"",7,1)</f>
        <v/>
      </c>
      <c r="R43" s="186" t="str">
        <f>MID(★入力画面!$L383&amp;"",8,1)</f>
        <v/>
      </c>
      <c r="S43" s="186" t="str">
        <f>MID(★入力画面!$L383&amp;"",9,1)</f>
        <v/>
      </c>
      <c r="T43" s="186" t="str">
        <f>MID(★入力画面!$L383&amp;"",10,1)</f>
        <v/>
      </c>
      <c r="U43" s="186" t="str">
        <f>MID(★入力画面!$L383&amp;"",11,1)</f>
        <v/>
      </c>
      <c r="V43" s="186" t="str">
        <f>MID(★入力画面!$L383&amp;"",12,1)</f>
        <v/>
      </c>
      <c r="W43" s="186" t="str">
        <f>MID(★入力画面!$L383&amp;"",13,1)</f>
        <v/>
      </c>
      <c r="X43" s="186" t="str">
        <f>MID(★入力画面!$L383&amp;"",14,1)</f>
        <v/>
      </c>
      <c r="Y43" s="186" t="str">
        <f>MID(★入力画面!$L383&amp;"",15,1)</f>
        <v/>
      </c>
      <c r="Z43" s="186" t="str">
        <f>MID(★入力画面!$L383&amp;"",16,1)</f>
        <v/>
      </c>
      <c r="AA43" s="186" t="str">
        <f>MID(★入力画面!$L383&amp;"",17,1)</f>
        <v/>
      </c>
      <c r="AB43" s="186" t="str">
        <f>MID(★入力画面!$L383&amp;"",18,1)</f>
        <v/>
      </c>
      <c r="AC43" s="186" t="str">
        <f>MID(★入力画面!$L383&amp;"",19,1)</f>
        <v/>
      </c>
      <c r="AD43" s="168" t="str">
        <f>MID(★入力画面!$L383&amp;"",20,1)</f>
        <v/>
      </c>
      <c r="AE43" s="93"/>
      <c r="AF43" s="159"/>
    </row>
    <row r="44" spans="1:32" ht="15" customHeight="1">
      <c r="A44" s="92"/>
      <c r="B44" s="92"/>
      <c r="C44" s="108"/>
      <c r="D44" s="3269" t="s">
        <v>3</v>
      </c>
      <c r="E44" s="3269"/>
      <c r="F44" s="3269"/>
      <c r="G44" s="3269"/>
      <c r="H44" s="3269"/>
      <c r="I44" s="3269"/>
      <c r="J44" s="109"/>
      <c r="K44" s="185" t="str">
        <f>MID(★入力画面!$L385&amp;"",1,1)</f>
        <v/>
      </c>
      <c r="L44" s="186" t="str">
        <f>MID(★入力画面!$L385&amp;"",2,1)</f>
        <v/>
      </c>
      <c r="M44" s="186" t="str">
        <f>MID(★入力画面!$L385&amp;"",3,1)</f>
        <v/>
      </c>
      <c r="N44" s="186" t="str">
        <f>MID(★入力画面!$L385&amp;"",4,1)</f>
        <v/>
      </c>
      <c r="O44" s="186" t="str">
        <f>MID(★入力画面!$L385&amp;"",5,1)</f>
        <v/>
      </c>
      <c r="P44" s="186" t="str">
        <f>MID(★入力画面!$L385&amp;"",6,1)</f>
        <v/>
      </c>
      <c r="Q44" s="186" t="str">
        <f>MID(★入力画面!$L385&amp;"",7,1)</f>
        <v/>
      </c>
      <c r="R44" s="186" t="str">
        <f>MID(★入力画面!$L385&amp;"",8,1)</f>
        <v/>
      </c>
      <c r="S44" s="186" t="str">
        <f>MID(★入力画面!$L385&amp;"",9,1)</f>
        <v/>
      </c>
      <c r="T44" s="186" t="str">
        <f>MID(★入力画面!$L385&amp;"",10,1)</f>
        <v/>
      </c>
      <c r="U44" s="186" t="str">
        <f>MID(★入力画面!$L385&amp;"",11,1)</f>
        <v/>
      </c>
      <c r="V44" s="186" t="str">
        <f>MID(★入力画面!$L385&amp;"",12,1)</f>
        <v/>
      </c>
      <c r="W44" s="186" t="str">
        <f>MID(★入力画面!$L385&amp;"",13,1)</f>
        <v/>
      </c>
      <c r="X44" s="186" t="str">
        <f>MID(★入力画面!$L385&amp;"",14,1)</f>
        <v/>
      </c>
      <c r="Y44" s="186" t="str">
        <f>MID(★入力画面!$L385&amp;"",15,1)</f>
        <v/>
      </c>
      <c r="Z44" s="186" t="str">
        <f>MID(★入力画面!$L385&amp;"",16,1)</f>
        <v/>
      </c>
      <c r="AA44" s="186" t="str">
        <f>MID(★入力画面!$L385&amp;"",17,1)</f>
        <v/>
      </c>
      <c r="AB44" s="186" t="str">
        <f>MID(★入力画面!$L385&amp;"",18,1)</f>
        <v/>
      </c>
      <c r="AC44" s="186" t="str">
        <f>MID(★入力画面!$L385&amp;"",19,1)</f>
        <v/>
      </c>
      <c r="AD44" s="187" t="str">
        <f>MID(★入力画面!$L385&amp;"",20,1)</f>
        <v/>
      </c>
      <c r="AE44" s="92"/>
    </row>
    <row r="45" spans="1:32" ht="15" customHeight="1">
      <c r="A45" s="92"/>
      <c r="B45" s="92"/>
      <c r="C45" s="102"/>
      <c r="D45" s="3269" t="s">
        <v>8</v>
      </c>
      <c r="E45" s="3269"/>
      <c r="F45" s="3269"/>
      <c r="G45" s="3269"/>
      <c r="H45" s="3269"/>
      <c r="I45" s="3269"/>
      <c r="J45" s="103"/>
      <c r="K45" s="160" t="str">
        <f>IF(★入力画面!L387&amp;""="明治","M",IF(★入力画面!L387&amp;""="大正","T",IF(★入力画面!L387&amp;""="昭和","S",IF(★入力画面!L387&amp;""="平成","H",""))))</f>
        <v/>
      </c>
      <c r="L45" s="92"/>
      <c r="M45" s="177" t="str">
        <f>LEFT((RIGHT(★入力画面!O387&amp;"",2)),1)</f>
        <v/>
      </c>
      <c r="N45" s="163" t="str">
        <f>LEFT((RIGHT(★入力画面!O387&amp;"",1)),1)</f>
        <v/>
      </c>
      <c r="O45" s="92" t="s">
        <v>61</v>
      </c>
      <c r="P45" s="177" t="str">
        <f>LEFT((RIGHT(★入力画面!R387&amp;"",2)),1)</f>
        <v/>
      </c>
      <c r="Q45" s="163" t="str">
        <f>LEFT((RIGHT(★入力画面!R387&amp;"",1)),1)</f>
        <v/>
      </c>
      <c r="R45" s="92" t="s">
        <v>63</v>
      </c>
      <c r="S45" s="177" t="str">
        <f>LEFT((RIGHT(★入力画面!U387&amp;"",2)),1)</f>
        <v/>
      </c>
      <c r="T45" s="163" t="str">
        <f>LEFT((RIGHT(★入力画面!U387&amp;"",1)),1)</f>
        <v/>
      </c>
      <c r="U45" s="92" t="s">
        <v>62</v>
      </c>
      <c r="V45" s="92"/>
      <c r="W45" s="92"/>
      <c r="X45" s="92"/>
      <c r="Y45" s="92"/>
      <c r="Z45" s="92"/>
      <c r="AA45" s="92"/>
      <c r="AB45" s="92"/>
      <c r="AC45" s="92"/>
      <c r="AD45" s="92"/>
      <c r="AE45" s="92"/>
    </row>
    <row r="46" spans="1:32" ht="15" customHeight="1">
      <c r="A46" s="92"/>
      <c r="B46" s="92"/>
      <c r="C46" s="102"/>
      <c r="D46" s="3269" t="s">
        <v>250</v>
      </c>
      <c r="E46" s="3269"/>
      <c r="F46" s="3269"/>
      <c r="G46" s="3269"/>
      <c r="H46" s="3269"/>
      <c r="I46" s="3269"/>
      <c r="J46" s="103"/>
      <c r="K46" s="185" t="str">
        <f>IF(U46="","",MID(VLOOKUP(U46,★入力画面!$AY$631:$AZ$2599,2,FALSE),1,1))</f>
        <v/>
      </c>
      <c r="L46" s="186" t="str">
        <f>IF(U46="","",MID(VLOOKUP(U46,★入力画面!$AY$631:$AZ$2599,2,FALSE),2,1))</f>
        <v/>
      </c>
      <c r="M46" s="186" t="str">
        <f>IF(U46="","",MID(VLOOKUP(U46,★入力画面!$AY$631:$AZ$2599,2,FALSE),3,1))</f>
        <v/>
      </c>
      <c r="N46" s="186" t="str">
        <f>IF(U46="","",MID(VLOOKUP(U46,★入力画面!$AY$631:$AZ$2599,2,FALSE),4,1))</f>
        <v/>
      </c>
      <c r="O46" s="187" t="str">
        <f>IF(U46="","",MID(VLOOKUP(U46,★入力画面!$AY$631:$AZ$2599,2,FALSE),5,1))</f>
        <v/>
      </c>
      <c r="P46" s="3296">
        <f>IF(★入力画面!L388="▼選択","",★入力画面!L388)</f>
        <v>0</v>
      </c>
      <c r="Q46" s="3297"/>
      <c r="R46" s="3297"/>
      <c r="S46" s="92"/>
      <c r="T46" s="92"/>
      <c r="U46" s="3298" t="str">
        <f>IF(★入力画面!S388="","",★入力画面!S388)</f>
        <v/>
      </c>
      <c r="V46" s="3298"/>
      <c r="W46" s="3298"/>
      <c r="X46" s="3298"/>
      <c r="Y46" s="3298"/>
      <c r="Z46" s="3298"/>
      <c r="AA46" s="3298"/>
      <c r="AB46" s="3298"/>
      <c r="AC46" s="3298"/>
      <c r="AD46" s="3298"/>
      <c r="AE46" s="92"/>
    </row>
    <row r="47" spans="1:32" ht="15" customHeight="1">
      <c r="A47" s="92"/>
      <c r="B47" s="92"/>
      <c r="C47" s="137"/>
      <c r="D47" s="3286" t="s">
        <v>176</v>
      </c>
      <c r="E47" s="3286"/>
      <c r="F47" s="3286"/>
      <c r="G47" s="3286"/>
      <c r="H47" s="3286"/>
      <c r="I47" s="3286"/>
      <c r="J47" s="138"/>
      <c r="K47" s="179" t="str">
        <f>IF(★入力画面!$L391="","",MID(★入力画面!$L391&amp;"",1,1))</f>
        <v/>
      </c>
      <c r="L47" s="188" t="str">
        <f>IF(★入力画面!$L391="","",MID(★入力画面!$L391&amp;"",2,1))</f>
        <v/>
      </c>
      <c r="M47" s="188" t="str">
        <f>IF(★入力画面!$L391="","",MID(★入力画面!$L391&amp;"",3,1))</f>
        <v/>
      </c>
      <c r="N47" s="188" t="str">
        <f>IF(★入力画面!$L391="","",MID(★入力画面!$L391&amp;"",4,1))</f>
        <v/>
      </c>
      <c r="O47" s="188" t="str">
        <f>IF(★入力画面!$L391="","",MID(★入力画面!$L391&amp;"",5,1))</f>
        <v/>
      </c>
      <c r="P47" s="188" t="str">
        <f>IF(★入力画面!$L391="","",MID(★入力画面!$L391&amp;"",6,1))</f>
        <v/>
      </c>
      <c r="Q47" s="188" t="str">
        <f>IF(★入力画面!$L391="","",MID(★入力画面!$L391&amp;"",7,1))</f>
        <v/>
      </c>
      <c r="R47" s="188" t="str">
        <f>IF(★入力画面!$L391="","",MID(★入力画面!$L391&amp;"",8,1))</f>
        <v/>
      </c>
      <c r="S47" s="188" t="str">
        <f>IF(★入力画面!$L391="","",MID(★入力画面!$L391&amp;"",9,1))</f>
        <v/>
      </c>
      <c r="T47" s="188" t="str">
        <f>IF(★入力画面!$L391="","",MID(★入力画面!$L391&amp;"",10,1))</f>
        <v/>
      </c>
      <c r="U47" s="188" t="str">
        <f>IF(★入力画面!$L391="","",MID(★入力画面!$L391&amp;"",11,1))</f>
        <v/>
      </c>
      <c r="V47" s="188" t="str">
        <f>IF(★入力画面!$L391="","",MID(★入力画面!$L391&amp;"",12,1))</f>
        <v/>
      </c>
      <c r="W47" s="188" t="str">
        <f>IF(★入力画面!$L391="","",MID(★入力画面!$L391&amp;"",13,1))</f>
        <v/>
      </c>
      <c r="X47" s="188" t="str">
        <f>IF(★入力画面!$L391="","",MID(★入力画面!$L391&amp;"",14,1))</f>
        <v/>
      </c>
      <c r="Y47" s="188" t="str">
        <f>IF(★入力画面!$L391="","",MID(★入力画面!$L391&amp;"",15,1))</f>
        <v/>
      </c>
      <c r="Z47" s="188" t="str">
        <f>IF(★入力画面!$L391="","",MID(★入力画面!$L391&amp;"",16,1))</f>
        <v/>
      </c>
      <c r="AA47" s="188" t="str">
        <f>IF(★入力画面!$L391="","",MID(★入力画面!$L391&amp;"",17,1))</f>
        <v/>
      </c>
      <c r="AB47" s="188" t="str">
        <f>IF(★入力画面!$L391="","",MID(★入力画面!$L391&amp;"",18,1))</f>
        <v/>
      </c>
      <c r="AC47" s="188" t="str">
        <f>IF(★入力画面!$L391="","",MID(★入力画面!$L391&amp;"",19,1))</f>
        <v/>
      </c>
      <c r="AD47" s="189" t="str">
        <f>IF(★入力画面!$L391="","",MID(★入力画面!$L391&amp;"",20,1))</f>
        <v/>
      </c>
      <c r="AE47" s="92" t="s">
        <v>228</v>
      </c>
    </row>
    <row r="48" spans="1:32" ht="15" customHeight="1">
      <c r="A48" s="92"/>
      <c r="B48" s="92"/>
      <c r="C48" s="108"/>
      <c r="D48" s="3287"/>
      <c r="E48" s="3287"/>
      <c r="F48" s="3287"/>
      <c r="G48" s="3287"/>
      <c r="H48" s="3287"/>
      <c r="I48" s="3287"/>
      <c r="J48" s="109"/>
      <c r="K48" s="192" t="str">
        <f>IF(★入力画面!$L391="","",MID(★入力画面!$L391&amp;"",21,1))</f>
        <v/>
      </c>
      <c r="L48" s="190" t="str">
        <f>IF(★入力画面!$L391="","",MID(★入力画面!$L391&amp;"",22,1))</f>
        <v/>
      </c>
      <c r="M48" s="190" t="str">
        <f>IF(★入力画面!$L391="","",MID(★入力画面!$L391&amp;"",23,1))</f>
        <v/>
      </c>
      <c r="N48" s="190" t="str">
        <f>IF(★入力画面!$L391="","",MID(★入力画面!$L391&amp;"",24,1))</f>
        <v/>
      </c>
      <c r="O48" s="190" t="str">
        <f>IF(★入力画面!$L391="","",MID(★入力画面!$L391&amp;"",25,1))</f>
        <v/>
      </c>
      <c r="P48" s="190" t="str">
        <f>IF(★入力画面!$L391="","",MID(★入力画面!$L391&amp;"",26,1))</f>
        <v/>
      </c>
      <c r="Q48" s="190" t="str">
        <f>IF(★入力画面!$L391="","",MID(★入力画面!$L391&amp;"",27,1))</f>
        <v/>
      </c>
      <c r="R48" s="190" t="str">
        <f>IF(★入力画面!$L391="","",MID(★入力画面!$L391&amp;"",28,1))</f>
        <v/>
      </c>
      <c r="S48" s="190" t="str">
        <f>IF(★入力画面!$L391="","",MID(★入力画面!$L391&amp;"",29,1))</f>
        <v/>
      </c>
      <c r="T48" s="190" t="str">
        <f>IF(★入力画面!$L391="","",MID(★入力画面!$L391&amp;"",30,1))</f>
        <v/>
      </c>
      <c r="U48" s="190" t="str">
        <f>IF(★入力画面!$L391="","",MID(★入力画面!$L391&amp;"",31,1))</f>
        <v/>
      </c>
      <c r="V48" s="190" t="str">
        <f>IF(★入力画面!$L391="","",MID(★入力画面!$L391&amp;"",32,1))</f>
        <v/>
      </c>
      <c r="W48" s="190" t="str">
        <f>IF(★入力画面!$L391="","",MID(★入力画面!$L391&amp;"",33,1))</f>
        <v/>
      </c>
      <c r="X48" s="190" t="str">
        <f>IF(★入力画面!$L391="","",MID(★入力画面!$L391&amp;"",34,1))</f>
        <v/>
      </c>
      <c r="Y48" s="190" t="str">
        <f>IF(★入力画面!$L391="","",MID(★入力画面!$L391&amp;"",35,1))</f>
        <v/>
      </c>
      <c r="Z48" s="190" t="str">
        <f>IF(★入力画面!$L391="","",MID(★入力画面!$L391&amp;"",36,1))</f>
        <v/>
      </c>
      <c r="AA48" s="190" t="str">
        <f>IF(★入力画面!$L391="","",MID(★入力画面!$L391&amp;"",37,1))</f>
        <v/>
      </c>
      <c r="AB48" s="190" t="str">
        <f>IF(★入力画面!$L391="","",MID(★入力画面!$L391&amp;"",38,1))</f>
        <v/>
      </c>
      <c r="AC48" s="190" t="str">
        <f>IF(★入力画面!$L391="","",MID(★入力画面!$L391&amp;"",39,1))</f>
        <v/>
      </c>
      <c r="AD48" s="191" t="str">
        <f>IF(★入力画面!$L391="","",MID(★入力画面!$L391&amp;"",40,1))</f>
        <v/>
      </c>
      <c r="AE48" s="92"/>
      <c r="AF48" s="195" t="s">
        <v>5044</v>
      </c>
    </row>
    <row r="49" spans="1:32" ht="14.25" customHeight="1"/>
    <row r="50" spans="1:32" hidden="1"/>
    <row r="51" spans="1:32">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row>
    <row r="52" spans="1:32">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row>
    <row r="53" spans="1:32">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row>
    <row r="54" spans="1:32">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row>
    <row r="55" spans="1:32">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row>
    <row r="56" spans="1:3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row>
    <row r="57" spans="1:32">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row>
    <row r="58" spans="1:3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row>
    <row r="59" spans="1:3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row>
    <row r="60" spans="1:3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row>
    <row r="61" spans="1:3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row>
    <row r="62" spans="1:3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row>
    <row r="63" spans="1:3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row>
    <row r="64" spans="1:3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row>
    <row r="65" spans="1:3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row>
    <row r="66" spans="1:3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row>
    <row r="67" spans="1:3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row>
    <row r="68" spans="1:3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row>
    <row r="69" spans="1:3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row>
    <row r="70" spans="1:3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row>
    <row r="71" spans="1:3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row>
    <row r="72" spans="1:3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row>
    <row r="73" spans="1:3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row>
    <row r="74" spans="1:3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row>
    <row r="75" spans="1:3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row>
    <row r="76" spans="1:3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row>
    <row r="77" spans="1:3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row>
    <row r="78" spans="1:3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row>
    <row r="79" spans="1:3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row>
    <row r="80" spans="1:3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row>
    <row r="81" spans="1:3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row>
    <row r="82" spans="1:3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row>
    <row r="83" spans="1:3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row>
    <row r="84" spans="1:3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row>
    <row r="85" spans="1:3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row>
    <row r="86" spans="1:32">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row>
    <row r="87" spans="1:3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row>
    <row r="88" spans="1:32">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row>
    <row r="89" spans="1:32">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row>
    <row r="90" spans="1:32">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row>
    <row r="91" spans="1:32">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row>
    <row r="92" spans="1:32">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row>
    <row r="93" spans="1:32">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row>
    <row r="94" spans="1:32">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row>
    <row r="95" spans="1:32">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row>
    <row r="96" spans="1:32">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row>
    <row r="97" spans="1:32">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row>
    <row r="98" spans="1:32">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row>
    <row r="99" spans="1:32">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row>
    <row r="100" spans="1:32">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row>
    <row r="101" spans="1:32">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row>
    <row r="102" spans="1:32">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row>
    <row r="103" spans="1:32">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row>
    <row r="104" spans="1:32">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row>
    <row r="105" spans="1:32">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row>
    <row r="106" spans="1:32">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row>
    <row r="107" spans="1:32">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row>
    <row r="108" spans="1:32">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row>
    <row r="109" spans="1:32">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row>
    <row r="110" spans="1:32">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row>
    <row r="111" spans="1:32">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row>
    <row r="112" spans="1:32">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row>
    <row r="113" spans="1:32">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row>
    <row r="114" spans="1:32">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row>
    <row r="115" spans="1:32">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row>
    <row r="116" spans="1:32">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row>
    <row r="117" spans="1:32">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row>
    <row r="118" spans="1:32">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row>
    <row r="119" spans="1:32">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row>
    <row r="120" spans="1:32">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row>
    <row r="121" spans="1:32">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row>
    <row r="122" spans="1:32">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row>
    <row r="123" spans="1:32">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row>
    <row r="124" spans="1:32">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row>
    <row r="125" spans="1:32">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row>
    <row r="126" spans="1:32">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row>
    <row r="127" spans="1:32">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row>
    <row r="128" spans="1:32">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row>
    <row r="129" spans="1:32">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row>
    <row r="130" spans="1:32">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row>
    <row r="131" spans="1:32">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row>
    <row r="132" spans="1:32">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row>
    <row r="133" spans="1:32">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row>
    <row r="134" spans="1:32">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row>
    <row r="135" spans="1:32">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row>
    <row r="136" spans="1:32">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row>
    <row r="137" spans="1:32">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row>
    <row r="138" spans="1:32">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row>
    <row r="139" spans="1:32">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row>
    <row r="140" spans="1:32">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row>
    <row r="141" spans="1:32">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row>
    <row r="142" spans="1:32">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row>
    <row r="143" spans="1:32">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row>
    <row r="144" spans="1:32">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row>
    <row r="145" spans="1:32">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row>
    <row r="146" spans="1:32">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row>
    <row r="147" spans="1:32">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row>
    <row r="148" spans="1:32">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row>
    <row r="149" spans="1:32">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row>
    <row r="150" spans="1:32">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row>
  </sheetData>
  <sheetProtection algorithmName="SHA-512" hashValue="99VnXM6PxuACdHzZmyQA/PJzi1hxpNZg3BWaW6pXcr2q6SDVd7zztbBALD3lArcrT2TaETFsu+mmtkz63UE6Zw==" saltValue="r+33fOTyfjjrsuempQETow==" spinCount="100000" sheet="1" formatCells="0" formatColumns="0" formatRows="0" insertColumns="0" insertRows="0" insertHyperlinks="0" deleteColumns="0" deleteRows="0" sort="0" autoFilter="0" pivotTables="0"/>
  <mergeCells count="41">
    <mergeCell ref="D45:I45"/>
    <mergeCell ref="D46:I46"/>
    <mergeCell ref="P46:R46"/>
    <mergeCell ref="U46:AD46"/>
    <mergeCell ref="U36:AD36"/>
    <mergeCell ref="D42:I42"/>
    <mergeCell ref="Q42:S42"/>
    <mergeCell ref="D43:I43"/>
    <mergeCell ref="D44:I44"/>
    <mergeCell ref="D37:I38"/>
    <mergeCell ref="D33:I33"/>
    <mergeCell ref="D34:I34"/>
    <mergeCell ref="D35:I35"/>
    <mergeCell ref="D36:I36"/>
    <mergeCell ref="P36:R36"/>
    <mergeCell ref="P26:R26"/>
    <mergeCell ref="U26:AD26"/>
    <mergeCell ref="D27:I28"/>
    <mergeCell ref="D32:I32"/>
    <mergeCell ref="Q32:S32"/>
    <mergeCell ref="D23:I23"/>
    <mergeCell ref="D24:I24"/>
    <mergeCell ref="D17:I18"/>
    <mergeCell ref="D25:I25"/>
    <mergeCell ref="D26:I26"/>
    <mergeCell ref="D47:I48"/>
    <mergeCell ref="N3:T3"/>
    <mergeCell ref="V3:W3"/>
    <mergeCell ref="O4:S4"/>
    <mergeCell ref="M5:W5"/>
    <mergeCell ref="M8:N8"/>
    <mergeCell ref="D12:I12"/>
    <mergeCell ref="Q12:S12"/>
    <mergeCell ref="D13:I13"/>
    <mergeCell ref="D14:I14"/>
    <mergeCell ref="D15:I15"/>
    <mergeCell ref="D16:I16"/>
    <mergeCell ref="P16:R16"/>
    <mergeCell ref="U16:AD16"/>
    <mergeCell ref="D22:I22"/>
    <mergeCell ref="Q22:S22"/>
  </mergeCells>
  <phoneticPr fontId="55"/>
  <pageMargins left="0.59055118110236227" right="0" top="0.59055118110236227" bottom="0.39370078740157483" header="0.51181102362204722" footer="0.51181102362204722"/>
  <pageSetup paperSize="9" orientation="portrait"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EC4BE-2744-4F39-8980-F97D89E0CF05}">
  <dimension ref="A1:AF255"/>
  <sheetViews>
    <sheetView view="pageBreakPreview" zoomScaleNormal="100" zoomScaleSheetLayoutView="100" workbookViewId="0">
      <selection activeCell="AA7" sqref="AA7"/>
    </sheetView>
  </sheetViews>
  <sheetFormatPr defaultRowHeight="11.25"/>
  <cols>
    <col min="1" max="79" width="2.875" style="91" customWidth="1"/>
    <col min="80" max="256" width="8.875" style="91"/>
    <col min="257" max="335" width="2.875" style="91" customWidth="1"/>
    <col min="336" max="512" width="8.875" style="91"/>
    <col min="513" max="591" width="2.875" style="91" customWidth="1"/>
    <col min="592" max="768" width="8.875" style="91"/>
    <col min="769" max="847" width="2.875" style="91" customWidth="1"/>
    <col min="848" max="1024" width="8.875" style="91"/>
    <col min="1025" max="1103" width="2.875" style="91" customWidth="1"/>
    <col min="1104" max="1280" width="8.875" style="91"/>
    <col min="1281" max="1359" width="2.875" style="91" customWidth="1"/>
    <col min="1360" max="1536" width="8.875" style="91"/>
    <col min="1537" max="1615" width="2.875" style="91" customWidth="1"/>
    <col min="1616" max="1792" width="8.875" style="91"/>
    <col min="1793" max="1871" width="2.875" style="91" customWidth="1"/>
    <col min="1872" max="2048" width="8.875" style="91"/>
    <col min="2049" max="2127" width="2.875" style="91" customWidth="1"/>
    <col min="2128" max="2304" width="8.875" style="91"/>
    <col min="2305" max="2383" width="2.875" style="91" customWidth="1"/>
    <col min="2384" max="2560" width="8.875" style="91"/>
    <col min="2561" max="2639" width="2.875" style="91" customWidth="1"/>
    <col min="2640" max="2816" width="8.875" style="91"/>
    <col min="2817" max="2895" width="2.875" style="91" customWidth="1"/>
    <col min="2896" max="3072" width="8.875" style="91"/>
    <col min="3073" max="3151" width="2.875" style="91" customWidth="1"/>
    <col min="3152" max="3328" width="8.875" style="91"/>
    <col min="3329" max="3407" width="2.875" style="91" customWidth="1"/>
    <col min="3408" max="3584" width="8.875" style="91"/>
    <col min="3585" max="3663" width="2.875" style="91" customWidth="1"/>
    <col min="3664" max="3840" width="8.875" style="91"/>
    <col min="3841" max="3919" width="2.875" style="91" customWidth="1"/>
    <col min="3920" max="4096" width="8.875" style="91"/>
    <col min="4097" max="4175" width="2.875" style="91" customWidth="1"/>
    <col min="4176" max="4352" width="8.875" style="91"/>
    <col min="4353" max="4431" width="2.875" style="91" customWidth="1"/>
    <col min="4432" max="4608" width="8.875" style="91"/>
    <col min="4609" max="4687" width="2.875" style="91" customWidth="1"/>
    <col min="4688" max="4864" width="8.875" style="91"/>
    <col min="4865" max="4943" width="2.875" style="91" customWidth="1"/>
    <col min="4944" max="5120" width="8.875" style="91"/>
    <col min="5121" max="5199" width="2.875" style="91" customWidth="1"/>
    <col min="5200" max="5376" width="8.875" style="91"/>
    <col min="5377" max="5455" width="2.875" style="91" customWidth="1"/>
    <col min="5456" max="5632" width="8.875" style="91"/>
    <col min="5633" max="5711" width="2.875" style="91" customWidth="1"/>
    <col min="5712" max="5888" width="8.875" style="91"/>
    <col min="5889" max="5967" width="2.875" style="91" customWidth="1"/>
    <col min="5968" max="6144" width="8.875" style="91"/>
    <col min="6145" max="6223" width="2.875" style="91" customWidth="1"/>
    <col min="6224" max="6400" width="8.875" style="91"/>
    <col min="6401" max="6479" width="2.875" style="91" customWidth="1"/>
    <col min="6480" max="6656" width="8.875" style="91"/>
    <col min="6657" max="6735" width="2.875" style="91" customWidth="1"/>
    <col min="6736" max="6912" width="8.875" style="91"/>
    <col min="6913" max="6991" width="2.875" style="91" customWidth="1"/>
    <col min="6992" max="7168" width="8.875" style="91"/>
    <col min="7169" max="7247" width="2.875" style="91" customWidth="1"/>
    <col min="7248" max="7424" width="8.875" style="91"/>
    <col min="7425" max="7503" width="2.875" style="91" customWidth="1"/>
    <col min="7504" max="7680" width="8.875" style="91"/>
    <col min="7681" max="7759" width="2.875" style="91" customWidth="1"/>
    <col min="7760" max="7936" width="8.875" style="91"/>
    <col min="7937" max="8015" width="2.875" style="91" customWidth="1"/>
    <col min="8016" max="8192" width="8.875" style="91"/>
    <col min="8193" max="8271" width="2.875" style="91" customWidth="1"/>
    <col min="8272" max="8448" width="8.875" style="91"/>
    <col min="8449" max="8527" width="2.875" style="91" customWidth="1"/>
    <col min="8528" max="8704" width="8.875" style="91"/>
    <col min="8705" max="8783" width="2.875" style="91" customWidth="1"/>
    <col min="8784" max="8960" width="8.875" style="91"/>
    <col min="8961" max="9039" width="2.875" style="91" customWidth="1"/>
    <col min="9040" max="9216" width="8.875" style="91"/>
    <col min="9217" max="9295" width="2.875" style="91" customWidth="1"/>
    <col min="9296" max="9472" width="8.875" style="91"/>
    <col min="9473" max="9551" width="2.875" style="91" customWidth="1"/>
    <col min="9552" max="9728" width="8.875" style="91"/>
    <col min="9729" max="9807" width="2.875" style="91" customWidth="1"/>
    <col min="9808" max="9984" width="8.875" style="91"/>
    <col min="9985" max="10063" width="2.875" style="91" customWidth="1"/>
    <col min="10064" max="10240" width="8.875" style="91"/>
    <col min="10241" max="10319" width="2.875" style="91" customWidth="1"/>
    <col min="10320" max="10496" width="8.875" style="91"/>
    <col min="10497" max="10575" width="2.875" style="91" customWidth="1"/>
    <col min="10576" max="10752" width="8.875" style="91"/>
    <col min="10753" max="10831" width="2.875" style="91" customWidth="1"/>
    <col min="10832" max="11008" width="8.875" style="91"/>
    <col min="11009" max="11087" width="2.875" style="91" customWidth="1"/>
    <col min="11088" max="11264" width="8.875" style="91"/>
    <col min="11265" max="11343" width="2.875" style="91" customWidth="1"/>
    <col min="11344" max="11520" width="8.875" style="91"/>
    <col min="11521" max="11599" width="2.875" style="91" customWidth="1"/>
    <col min="11600" max="11776" width="8.875" style="91"/>
    <col min="11777" max="11855" width="2.875" style="91" customWidth="1"/>
    <col min="11856" max="12032" width="8.875" style="91"/>
    <col min="12033" max="12111" width="2.875" style="91" customWidth="1"/>
    <col min="12112" max="12288" width="8.875" style="91"/>
    <col min="12289" max="12367" width="2.875" style="91" customWidth="1"/>
    <col min="12368" max="12544" width="8.875" style="91"/>
    <col min="12545" max="12623" width="2.875" style="91" customWidth="1"/>
    <col min="12624" max="12800" width="8.875" style="91"/>
    <col min="12801" max="12879" width="2.875" style="91" customWidth="1"/>
    <col min="12880" max="13056" width="8.875" style="91"/>
    <col min="13057" max="13135" width="2.875" style="91" customWidth="1"/>
    <col min="13136" max="13312" width="8.875" style="91"/>
    <col min="13313" max="13391" width="2.875" style="91" customWidth="1"/>
    <col min="13392" max="13568" width="8.875" style="91"/>
    <col min="13569" max="13647" width="2.875" style="91" customWidth="1"/>
    <col min="13648" max="13824" width="8.875" style="91"/>
    <col min="13825" max="13903" width="2.875" style="91" customWidth="1"/>
    <col min="13904" max="14080" width="8.875" style="91"/>
    <col min="14081" max="14159" width="2.875" style="91" customWidth="1"/>
    <col min="14160" max="14336" width="8.875" style="91"/>
    <col min="14337" max="14415" width="2.875" style="91" customWidth="1"/>
    <col min="14416" max="14592" width="8.875" style="91"/>
    <col min="14593" max="14671" width="2.875" style="91" customWidth="1"/>
    <col min="14672" max="14848" width="8.875" style="91"/>
    <col min="14849" max="14927" width="2.875" style="91" customWidth="1"/>
    <col min="14928" max="15104" width="8.875" style="91"/>
    <col min="15105" max="15183" width="2.875" style="91" customWidth="1"/>
    <col min="15184" max="15360" width="8.875" style="91"/>
    <col min="15361" max="15439" width="2.875" style="91" customWidth="1"/>
    <col min="15440" max="15616" width="8.875" style="91"/>
    <col min="15617" max="15695" width="2.875" style="91" customWidth="1"/>
    <col min="15696" max="15872" width="8.875" style="91"/>
    <col min="15873" max="15951" width="2.875" style="91" customWidth="1"/>
    <col min="15952" max="16128" width="8.875" style="91"/>
    <col min="16129" max="16207" width="2.875" style="91" customWidth="1"/>
    <col min="16208" max="16384" width="8.875" style="91"/>
  </cols>
  <sheetData>
    <row r="1" spans="1:32" ht="17.100000000000001" customHeight="1">
      <c r="A1" s="92"/>
      <c r="B1" s="92"/>
      <c r="C1" s="92"/>
      <c r="D1" s="92"/>
      <c r="E1" s="92"/>
      <c r="F1" s="92"/>
      <c r="G1" s="92"/>
      <c r="H1" s="92"/>
      <c r="I1" s="92"/>
      <c r="J1" s="92"/>
      <c r="K1" s="92"/>
      <c r="L1" s="92"/>
      <c r="M1" s="92"/>
      <c r="N1" s="92"/>
      <c r="V1" s="92"/>
      <c r="W1" s="92"/>
      <c r="X1" s="92"/>
      <c r="Y1" s="83"/>
      <c r="Z1" s="83"/>
      <c r="AA1" s="83"/>
      <c r="AB1" s="83"/>
      <c r="AC1" s="92"/>
      <c r="AD1" s="92"/>
      <c r="AE1" s="92"/>
    </row>
    <row r="2" spans="1:32" ht="17.100000000000001" customHeight="1">
      <c r="A2" s="92"/>
      <c r="B2" s="92"/>
      <c r="C2" s="92"/>
      <c r="D2" s="92"/>
      <c r="E2" s="92"/>
      <c r="F2" s="92"/>
      <c r="G2" s="92"/>
      <c r="H2" s="92"/>
      <c r="I2" s="92"/>
      <c r="J2" s="146"/>
      <c r="O2" s="3270" t="s">
        <v>5049</v>
      </c>
      <c r="P2" s="3270"/>
      <c r="Q2" s="3270"/>
      <c r="R2" s="3270"/>
      <c r="T2" s="92"/>
      <c r="U2" s="92"/>
      <c r="V2" s="92"/>
      <c r="W2" s="92"/>
      <c r="X2" s="92"/>
      <c r="Y2" s="92"/>
      <c r="Z2" s="92"/>
      <c r="AA2" s="92"/>
      <c r="AB2" s="92"/>
      <c r="AC2" s="92"/>
      <c r="AD2" s="169">
        <v>1</v>
      </c>
      <c r="AE2" s="89">
        <v>6</v>
      </c>
      <c r="AF2" s="211">
        <v>0</v>
      </c>
    </row>
    <row r="3" spans="1:32" ht="17.100000000000001" customHeight="1">
      <c r="A3" s="92"/>
      <c r="B3" s="92"/>
      <c r="C3" s="92"/>
      <c r="D3" s="92"/>
      <c r="E3" s="92"/>
      <c r="F3" s="92"/>
      <c r="G3" s="92"/>
      <c r="H3" s="92"/>
      <c r="I3" s="92"/>
      <c r="J3" s="146"/>
      <c r="N3" s="146"/>
      <c r="O3" s="146"/>
      <c r="P3" s="146"/>
      <c r="Q3" s="146"/>
      <c r="T3" s="92"/>
      <c r="U3" s="92"/>
      <c r="V3" s="92"/>
      <c r="W3" s="92"/>
      <c r="X3" s="92"/>
      <c r="Y3" s="92"/>
      <c r="Z3" s="92"/>
      <c r="AA3" s="92"/>
      <c r="AB3" s="92"/>
      <c r="AC3" s="92"/>
      <c r="AD3" s="199"/>
      <c r="AE3" s="199"/>
      <c r="AF3" s="92"/>
    </row>
    <row r="4" spans="1:32" ht="17.100000000000001" customHeight="1">
      <c r="A4" s="92"/>
      <c r="E4" s="3278" t="s">
        <v>5050</v>
      </c>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79"/>
    </row>
    <row r="5" spans="1:32" ht="17.100000000000001" customHeight="1">
      <c r="A5" s="92"/>
      <c r="B5" s="170"/>
      <c r="C5" s="93"/>
    </row>
    <row r="6" spans="1:32" ht="17.100000000000001" customHeight="1">
      <c r="A6" s="92"/>
      <c r="D6" s="92"/>
      <c r="E6" s="92" t="s">
        <v>200</v>
      </c>
      <c r="F6" s="92"/>
      <c r="G6" s="92"/>
      <c r="H6" s="92"/>
      <c r="I6" s="92"/>
      <c r="J6" s="92"/>
      <c r="K6" s="92"/>
      <c r="L6" s="92" t="s">
        <v>4934</v>
      </c>
      <c r="M6" s="92"/>
      <c r="N6" s="92"/>
      <c r="O6" s="92"/>
      <c r="P6" s="92"/>
      <c r="Q6" s="92"/>
      <c r="R6" s="92"/>
      <c r="V6" s="92"/>
      <c r="W6" s="92"/>
      <c r="X6" s="92"/>
      <c r="Y6" s="92"/>
      <c r="Z6" s="92"/>
      <c r="AA6" s="92"/>
      <c r="AB6" s="92"/>
      <c r="AC6" s="92"/>
      <c r="AD6" s="92"/>
      <c r="AE6" s="92"/>
    </row>
    <row r="7" spans="1:32" ht="17.100000000000001" customHeight="1">
      <c r="A7" s="92"/>
      <c r="D7" s="196" t="s">
        <v>5044</v>
      </c>
      <c r="E7" s="94"/>
      <c r="F7" s="94"/>
      <c r="G7" s="94"/>
      <c r="H7" s="94"/>
      <c r="I7" s="95"/>
      <c r="K7" s="96" t="str">
        <f>IF(★入力画面!$L$82="▼選択","",LEFT(VLOOKUP(★入力画面!$L$82,★入力画面!$C$630:$D$678,2,FALSE),1))</f>
        <v>2</v>
      </c>
      <c r="L7" s="97" t="str">
        <f>IF(★入力画面!$L$82="▼選択","",RIGHT(VLOOKUP(★入力画面!$L$82,★入力画面!$C$630:$D$678,2,FALSE),1))</f>
        <v>7</v>
      </c>
      <c r="M7" s="3276" t="str">
        <f>IF(★入力画面!$R$82="","",★入力画面!$R$82)</f>
        <v>( 1 )</v>
      </c>
      <c r="N7" s="3277"/>
      <c r="O7" s="96" t="str">
        <f>LEFT((RIGHT("     "&amp;★入力画面!$V$82,6)),1)</f>
        <v xml:space="preserve"> </v>
      </c>
      <c r="P7" s="98" t="str">
        <f>LEFT((RIGHT("     "&amp;★入力画面!$V$82,5)),1)</f>
        <v xml:space="preserve"> </v>
      </c>
      <c r="Q7" s="89" t="str">
        <f>LEFT((RIGHT("     "&amp;★入力画面!$V$82,4)),1)</f>
        <v xml:space="preserve"> </v>
      </c>
      <c r="R7" s="98" t="str">
        <f>LEFT((RIGHT("     "&amp;★入力画面!$V$82,3)),1)</f>
        <v xml:space="preserve"> </v>
      </c>
      <c r="S7" s="98" t="str">
        <f>LEFT((RIGHT("     "&amp;★入力画面!$V$82,2)),1)</f>
        <v xml:space="preserve"> </v>
      </c>
      <c r="T7" s="97" t="str">
        <f>LEFT((RIGHT("     "&amp;★入力画面!$V$82,1)),1)</f>
        <v xml:space="preserve"> </v>
      </c>
      <c r="U7" s="93"/>
      <c r="V7" s="92"/>
      <c r="W7" s="92"/>
      <c r="X7" s="92"/>
      <c r="Y7" s="92"/>
      <c r="Z7" s="92"/>
      <c r="AA7" s="92"/>
      <c r="AB7" s="92"/>
      <c r="AC7" s="92"/>
      <c r="AD7" s="92"/>
      <c r="AE7" s="92"/>
    </row>
    <row r="8" spans="1:32" ht="17.100000000000001" customHeight="1">
      <c r="A8" s="92"/>
      <c r="M8" s="92"/>
      <c r="N8" s="92"/>
      <c r="Q8" s="100"/>
      <c r="U8" s="93"/>
      <c r="V8" s="92"/>
      <c r="W8" s="92"/>
      <c r="X8" s="92"/>
      <c r="Y8" s="92"/>
      <c r="Z8" s="92"/>
      <c r="AA8" s="92"/>
      <c r="AB8" s="92"/>
      <c r="AC8" s="92"/>
      <c r="AD8" s="92"/>
      <c r="AE8" s="92"/>
    </row>
    <row r="9" spans="1:32" ht="17.100000000000001" customHeight="1">
      <c r="Q9" s="100"/>
      <c r="U9" s="93"/>
      <c r="V9" s="92"/>
      <c r="W9" s="92"/>
      <c r="X9" s="92"/>
      <c r="Y9" s="92"/>
      <c r="Z9" s="92"/>
      <c r="AA9" s="92"/>
      <c r="AB9" s="92"/>
      <c r="AC9" s="92"/>
      <c r="AD9" s="92"/>
      <c r="AE9" s="92"/>
    </row>
    <row r="10" spans="1:32" ht="13.5" customHeight="1">
      <c r="A10" s="92" t="s">
        <v>4935</v>
      </c>
      <c r="Q10" s="100"/>
      <c r="U10" s="93"/>
      <c r="V10" s="93"/>
      <c r="W10" s="93"/>
      <c r="X10" s="93"/>
      <c r="Y10" s="93"/>
      <c r="Z10" s="93"/>
      <c r="AA10" s="93"/>
      <c r="AB10" s="93"/>
      <c r="AC10" s="93"/>
      <c r="AD10" s="93"/>
      <c r="AE10" s="93"/>
      <c r="AF10" s="93"/>
    </row>
    <row r="11" spans="1:32" ht="13.5" customHeight="1">
      <c r="A11" s="101">
        <v>52</v>
      </c>
      <c r="B11" s="92"/>
      <c r="C11" s="102"/>
      <c r="D11" s="3269" t="s">
        <v>59</v>
      </c>
      <c r="E11" s="3269"/>
      <c r="F11" s="3269"/>
      <c r="G11" s="3269"/>
      <c r="H11" s="3269"/>
      <c r="I11" s="3269"/>
      <c r="J11" s="103"/>
      <c r="K11" s="130" t="str">
        <f>MID(★入力画面!$L133&amp;"",1,1)</f>
        <v/>
      </c>
      <c r="L11" s="131" t="str">
        <f>MID(★入力画面!$L133&amp;"",2,1)</f>
        <v/>
      </c>
      <c r="M11" s="131" t="str">
        <f>MID(★入力画面!$L133&amp;"",3,1)</f>
        <v/>
      </c>
      <c r="N11" s="131" t="str">
        <f>MID(★入力画面!$L133&amp;"",4,1)</f>
        <v/>
      </c>
      <c r="O11" s="131" t="str">
        <f>MID(★入力画面!$L133&amp;"",5,1)</f>
        <v/>
      </c>
      <c r="P11" s="131" t="str">
        <f>MID(★入力画面!$L133&amp;"",6,1)</f>
        <v/>
      </c>
      <c r="Q11" s="131" t="str">
        <f>MID(★入力画面!$L133&amp;"",7,1)</f>
        <v/>
      </c>
      <c r="R11" s="131" t="str">
        <f>MID(★入力画面!$L133&amp;"",8,1)</f>
        <v/>
      </c>
      <c r="S11" s="131" t="str">
        <f>MID(★入力画面!$L133&amp;"",9,1)</f>
        <v/>
      </c>
      <c r="T11" s="131" t="str">
        <f>MID(★入力画面!$L133&amp;"",10,1)</f>
        <v/>
      </c>
      <c r="U11" s="131" t="str">
        <f>MID(★入力画面!$L133&amp;"",11,1)</f>
        <v/>
      </c>
      <c r="V11" s="131" t="str">
        <f>MID(★入力画面!$L133&amp;"",12,1)</f>
        <v/>
      </c>
      <c r="W11" s="131" t="str">
        <f>MID(★入力画面!$L133&amp;"",13,1)</f>
        <v/>
      </c>
      <c r="X11" s="131" t="str">
        <f>MID(★入力画面!$L133&amp;"",14,1)</f>
        <v/>
      </c>
      <c r="Y11" s="131" t="str">
        <f>MID(★入力画面!$L133&amp;"",15,1)</f>
        <v/>
      </c>
      <c r="Z11" s="131" t="str">
        <f>MID(★入力画面!$L133&amp;"",16,1)</f>
        <v/>
      </c>
      <c r="AA11" s="131" t="str">
        <f>MID(★入力画面!$L133&amp;"",17,1)</f>
        <v/>
      </c>
      <c r="AB11" s="131" t="str">
        <f>MID(★入力画面!$L133&amp;"",18,1)</f>
        <v/>
      </c>
      <c r="AC11" s="131" t="str">
        <f>MID(★入力画面!$L133&amp;"",19,1)</f>
        <v/>
      </c>
      <c r="AD11" s="134" t="str">
        <f>MID(★入力画面!$L133&amp;"",20,1)</f>
        <v/>
      </c>
      <c r="AE11" s="93"/>
      <c r="AF11" s="93"/>
    </row>
    <row r="12" spans="1:32" ht="13.5" customHeight="1">
      <c r="A12" s="92"/>
      <c r="B12" s="92"/>
      <c r="C12" s="108"/>
      <c r="D12" s="3269" t="s">
        <v>251</v>
      </c>
      <c r="E12" s="3269"/>
      <c r="F12" s="3269"/>
      <c r="G12" s="3269"/>
      <c r="H12" s="3269"/>
      <c r="I12" s="3269"/>
      <c r="J12" s="109"/>
      <c r="K12" s="130" t="str">
        <f>MID(★入力画面!$L135&amp;"",1,1)</f>
        <v/>
      </c>
      <c r="L12" s="131" t="str">
        <f>MID(★入力画面!$L135&amp;"",2,1)</f>
        <v/>
      </c>
      <c r="M12" s="131" t="str">
        <f>MID(★入力画面!$L135&amp;"",3,1)</f>
        <v/>
      </c>
      <c r="N12" s="131" t="str">
        <f>MID(★入力画面!$L135&amp;"",4,1)</f>
        <v/>
      </c>
      <c r="O12" s="131" t="str">
        <f>MID(★入力画面!$L135&amp;"",5,1)</f>
        <v/>
      </c>
      <c r="P12" s="131" t="str">
        <f>MID(★入力画面!$L135&amp;"",6,1)</f>
        <v/>
      </c>
      <c r="Q12" s="131" t="str">
        <f>MID(★入力画面!$L135&amp;"",7,1)</f>
        <v/>
      </c>
      <c r="R12" s="131" t="str">
        <f>MID(★入力画面!$L135&amp;"",8,1)</f>
        <v/>
      </c>
      <c r="S12" s="131" t="str">
        <f>MID(★入力画面!$L135&amp;"",9,1)</f>
        <v/>
      </c>
      <c r="T12" s="131" t="str">
        <f>MID(★入力画面!$L135&amp;"",10,1)</f>
        <v/>
      </c>
      <c r="U12" s="131" t="str">
        <f>MID(★入力画面!$L135&amp;"",11,1)</f>
        <v/>
      </c>
      <c r="V12" s="131" t="str">
        <f>MID(★入力画面!$L135&amp;"",12,1)</f>
        <v/>
      </c>
      <c r="W12" s="131" t="str">
        <f>MID(★入力画面!$L135&amp;"",13,1)</f>
        <v/>
      </c>
      <c r="X12" s="131" t="str">
        <f>MID(★入力画面!$L135&amp;"",14,1)</f>
        <v/>
      </c>
      <c r="Y12" s="131" t="str">
        <f>MID(★入力画面!$L135&amp;"",15,1)</f>
        <v/>
      </c>
      <c r="Z12" s="131" t="str">
        <f>MID(★入力画面!$L135&amp;"",16,1)</f>
        <v/>
      </c>
      <c r="AA12" s="131" t="str">
        <f>MID(★入力画面!$L135&amp;"",17,1)</f>
        <v/>
      </c>
      <c r="AB12" s="131" t="str">
        <f>MID(★入力画面!$L135&amp;"",18,1)</f>
        <v/>
      </c>
      <c r="AC12" s="131" t="str">
        <f>MID(★入力画面!$L135&amp;"",19,1)</f>
        <v/>
      </c>
      <c r="AD12" s="200" t="str">
        <f>MID(★入力画面!$L135&amp;"",20,1)</f>
        <v/>
      </c>
      <c r="AE12" s="92"/>
    </row>
    <row r="13" spans="1:32" ht="13.5" customHeight="1">
      <c r="A13" s="92"/>
      <c r="B13" s="92"/>
      <c r="C13" s="137"/>
      <c r="D13" s="3269" t="s">
        <v>8</v>
      </c>
      <c r="E13" s="3269"/>
      <c r="F13" s="3269"/>
      <c r="G13" s="3269"/>
      <c r="H13" s="3269"/>
      <c r="I13" s="3269"/>
      <c r="J13" s="138"/>
      <c r="K13" s="201" t="str">
        <f>IF(★入力画面!L137&amp;""="明治","M",IF(★入力画面!L137&amp;""="大正","T",IF(★入力画面!L137&amp;""="昭和","S",IF(★入力画面!L137&amp;""="平成","H",""))))</f>
        <v/>
      </c>
      <c r="L13" s="92"/>
      <c r="M13" s="104" t="str">
        <f>LEFT((RIGHT(★入力画面!O137&amp;"",2)),1)</f>
        <v/>
      </c>
      <c r="N13" s="105" t="str">
        <f>LEFT((RIGHT(★入力画面!O137&amp;"",1)),1)</f>
        <v/>
      </c>
      <c r="O13" s="92" t="s">
        <v>61</v>
      </c>
      <c r="P13" s="104" t="str">
        <f>LEFT((RIGHT(★入力画面!R137&amp;"",2)),1)</f>
        <v/>
      </c>
      <c r="Q13" s="105" t="str">
        <f>LEFT((RIGHT(★入力画面!R137&amp;"",1)),1)</f>
        <v/>
      </c>
      <c r="R13" s="92" t="s">
        <v>63</v>
      </c>
      <c r="S13" s="104" t="str">
        <f>LEFT((RIGHT(★入力画面!U137&amp;"",2)),1)</f>
        <v/>
      </c>
      <c r="T13" s="105" t="str">
        <f>LEFT((RIGHT(★入力画面!U137&amp;"",1)),1)</f>
        <v/>
      </c>
      <c r="U13" s="92" t="s">
        <v>62</v>
      </c>
      <c r="V13" s="92"/>
      <c r="W13" s="92"/>
      <c r="X13" s="92"/>
      <c r="Y13" s="92"/>
      <c r="Z13" s="92"/>
      <c r="AA13" s="92"/>
      <c r="AB13" s="92"/>
      <c r="AC13" s="92"/>
      <c r="AD13" s="92"/>
      <c r="AE13" s="92"/>
    </row>
    <row r="14" spans="1:32" ht="13.5" customHeight="1">
      <c r="A14" s="92"/>
      <c r="B14" s="92"/>
      <c r="C14" s="137"/>
      <c r="D14" s="3286" t="s">
        <v>252</v>
      </c>
      <c r="E14" s="3286"/>
      <c r="F14" s="3286"/>
      <c r="G14" s="3286"/>
      <c r="H14" s="3286"/>
      <c r="I14" s="3286"/>
      <c r="J14" s="202"/>
      <c r="K14" s="3317" t="str">
        <f>IF(★入力画面!L138="","",★入力画面!L138)</f>
        <v/>
      </c>
      <c r="L14" s="3305"/>
      <c r="M14" s="3306" t="s">
        <v>253</v>
      </c>
      <c r="N14" s="3307"/>
      <c r="O14" s="3308" t="s">
        <v>5051</v>
      </c>
      <c r="P14" s="3309"/>
      <c r="Q14" s="3310"/>
      <c r="R14" s="3314" t="str">
        <f>IF(★入力画面!AE138="","",★入力画面!AE138)</f>
        <v/>
      </c>
      <c r="S14" s="3315"/>
      <c r="T14" s="138"/>
      <c r="U14" s="92"/>
      <c r="V14" s="92"/>
      <c r="W14" s="92"/>
      <c r="X14" s="92"/>
      <c r="Y14" s="92"/>
      <c r="Z14" s="92"/>
      <c r="AA14" s="92"/>
      <c r="AB14" s="92"/>
      <c r="AC14" s="92"/>
      <c r="AD14" s="92"/>
      <c r="AE14" s="92"/>
    </row>
    <row r="15" spans="1:32" ht="13.5" customHeight="1">
      <c r="A15" s="92"/>
      <c r="B15" s="92"/>
      <c r="C15" s="108"/>
      <c r="D15" s="3287" t="s">
        <v>255</v>
      </c>
      <c r="E15" s="3287"/>
      <c r="F15" s="3287"/>
      <c r="G15" s="3287"/>
      <c r="H15" s="3287"/>
      <c r="I15" s="3287"/>
      <c r="J15" s="203"/>
      <c r="K15" s="3318" t="str">
        <f>IF(★入力画面!V138="","",★入力画面!V138)</f>
        <v/>
      </c>
      <c r="L15" s="3319"/>
      <c r="M15" s="3283" t="s">
        <v>256</v>
      </c>
      <c r="N15" s="3316"/>
      <c r="O15" s="3311"/>
      <c r="P15" s="3312"/>
      <c r="Q15" s="3313"/>
      <c r="R15" s="3302"/>
      <c r="S15" s="3282"/>
      <c r="T15" s="109" t="s">
        <v>254</v>
      </c>
      <c r="U15" s="92"/>
      <c r="V15" s="92"/>
      <c r="W15" s="92"/>
      <c r="X15" s="92"/>
      <c r="Y15" s="92"/>
      <c r="Z15" s="92"/>
      <c r="AA15" s="92"/>
      <c r="AB15" s="92"/>
      <c r="AC15" s="92"/>
      <c r="AD15" s="92"/>
      <c r="AE15" s="92"/>
    </row>
    <row r="16" spans="1:32" ht="13.5" customHeight="1">
      <c r="A16" s="92"/>
      <c r="B16" s="92"/>
      <c r="C16" s="108"/>
      <c r="D16" s="3269" t="s">
        <v>257</v>
      </c>
      <c r="E16" s="3269"/>
      <c r="F16" s="3269"/>
      <c r="G16" s="3269"/>
      <c r="H16" s="3269"/>
      <c r="I16" s="3269"/>
      <c r="J16" s="109"/>
      <c r="K16" s="104" t="str">
        <f>IF(U16="","",MID(VLOOKUP(U16,★入力画面!$AY$631:$AZ$2599,2,FALSE),1,1))</f>
        <v/>
      </c>
      <c r="L16" s="106" t="str">
        <f>IF(U16="","",MID(VLOOKUP(U16,★入力画面!$AY$631:$AZ$2599,2,FALSE),2,1))</f>
        <v/>
      </c>
      <c r="M16" s="106" t="str">
        <f>IF(U16="","",MID(VLOOKUP(U16,★入力画面!$AY$631:$AZ$2599,2,FALSE),3,1))</f>
        <v/>
      </c>
      <c r="N16" s="106" t="str">
        <f>IF(U16="","",MID(VLOOKUP(U16,★入力画面!$AY$631:$AZ$2599,2,FALSE),4,1))</f>
        <v/>
      </c>
      <c r="O16" s="105" t="str">
        <f>IF(U16="","",MID(VLOOKUP(U16,★入力画面!$AY$631:$AZ$2599,2,FALSE),5,1))</f>
        <v/>
      </c>
      <c r="P16" s="3302">
        <f>IF(★入力画面!L139="▼選択","",★入力画面!L139)</f>
        <v>0</v>
      </c>
      <c r="Q16" s="3282"/>
      <c r="R16" s="3282"/>
      <c r="S16" s="92"/>
      <c r="T16" s="92"/>
      <c r="U16" s="3303" t="str">
        <f>IF(★入力画面!S139="","",★入力画面!S139)</f>
        <v/>
      </c>
      <c r="V16" s="3303"/>
      <c r="W16" s="3303"/>
      <c r="X16" s="3303"/>
      <c r="Y16" s="3303"/>
      <c r="Z16" s="3303"/>
      <c r="AA16" s="3303"/>
      <c r="AB16" s="3303"/>
      <c r="AC16" s="3303"/>
      <c r="AD16" s="3303"/>
      <c r="AE16" s="92"/>
    </row>
    <row r="17" spans="1:32" ht="13.5" customHeight="1">
      <c r="A17" s="92"/>
      <c r="B17" s="92"/>
      <c r="C17" s="137"/>
      <c r="D17" s="3286" t="s">
        <v>5052</v>
      </c>
      <c r="E17" s="3286"/>
      <c r="F17" s="3286"/>
      <c r="G17" s="3286"/>
      <c r="H17" s="3286"/>
      <c r="I17" s="3286"/>
      <c r="J17" s="138"/>
      <c r="K17" s="139" t="str">
        <f>IF(★入力画面!$L142="","",MID(★入力画面!$L142&amp;"",1,1))</f>
        <v/>
      </c>
      <c r="L17" s="204" t="str">
        <f>IF(★入力画面!$L142="","",MID(★入力画面!$L142&amp;"",2,1))</f>
        <v/>
      </c>
      <c r="M17" s="204" t="str">
        <f>IF(★入力画面!$L142="","",MID(★入力画面!$L142&amp;"",3,1))</f>
        <v/>
      </c>
      <c r="N17" s="204" t="str">
        <f>IF(★入力画面!$L142="","",MID(★入力画面!$L142&amp;"",4,1))</f>
        <v/>
      </c>
      <c r="O17" s="204" t="str">
        <f>IF(★入力画面!$L142="","",MID(★入力画面!$L142&amp;"",5,1))</f>
        <v/>
      </c>
      <c r="P17" s="204" t="str">
        <f>IF(★入力画面!$L142="","",MID(★入力画面!$L142&amp;"",6,1))</f>
        <v/>
      </c>
      <c r="Q17" s="204" t="str">
        <f>IF(★入力画面!$L142="","",MID(★入力画面!$L142&amp;"",7,1))</f>
        <v/>
      </c>
      <c r="R17" s="204" t="str">
        <f>IF(★入力画面!$L142="","",MID(★入力画面!$L142&amp;"",8,1))</f>
        <v/>
      </c>
      <c r="S17" s="204" t="str">
        <f>IF(★入力画面!$L142="","",MID(★入力画面!$L142&amp;"",9,1))</f>
        <v/>
      </c>
      <c r="T17" s="204" t="str">
        <f>IF(★入力画面!$L142="","",MID(★入力画面!$L142&amp;"",10,1))</f>
        <v/>
      </c>
      <c r="U17" s="204" t="str">
        <f>IF(★入力画面!$L142="","",MID(★入力画面!$L142&amp;"",11,1))</f>
        <v/>
      </c>
      <c r="V17" s="204" t="str">
        <f>IF(★入力画面!$L142="","",MID(★入力画面!$L142&amp;"",12,1))</f>
        <v/>
      </c>
      <c r="W17" s="204" t="str">
        <f>IF(★入力画面!$L142="","",MID(★入力画面!$L142&amp;"",13,1))</f>
        <v/>
      </c>
      <c r="X17" s="204" t="str">
        <f>IF(★入力画面!$L142="","",MID(★入力画面!$L142&amp;"",14,1))</f>
        <v/>
      </c>
      <c r="Y17" s="204" t="str">
        <f>IF(★入力画面!$L142="","",MID(★入力画面!$L142&amp;"",15,1))</f>
        <v/>
      </c>
      <c r="Z17" s="204" t="str">
        <f>IF(★入力画面!$L142="","",MID(★入力画面!$L142&amp;"",16,1))</f>
        <v/>
      </c>
      <c r="AA17" s="204" t="str">
        <f>IF(★入力画面!$L142="","",MID(★入力画面!$L142&amp;"",17,1))</f>
        <v/>
      </c>
      <c r="AB17" s="204" t="str">
        <f>IF(★入力画面!$L142="","",MID(★入力画面!$L142&amp;"",18,1))</f>
        <v/>
      </c>
      <c r="AC17" s="204" t="str">
        <f>IF(★入力画面!$L142="","",MID(★入力画面!$L142&amp;"",19,1))</f>
        <v/>
      </c>
      <c r="AD17" s="205" t="str">
        <f>IF(★入力画面!$L142="","",MID(★入力画面!$L142&amp;"",20,1))</f>
        <v/>
      </c>
      <c r="AE17" s="92" t="s">
        <v>228</v>
      </c>
      <c r="AF17" s="92"/>
    </row>
    <row r="18" spans="1:32">
      <c r="A18" s="92"/>
      <c r="B18" s="92"/>
      <c r="C18" s="108"/>
      <c r="D18" s="3287"/>
      <c r="E18" s="3287"/>
      <c r="F18" s="3287"/>
      <c r="G18" s="3287"/>
      <c r="H18" s="3287"/>
      <c r="I18" s="3287"/>
      <c r="J18" s="109"/>
      <c r="K18" s="206" t="str">
        <f>IF(★入力画面!$L142="","",MID(★入力画面!$L142&amp;"",21,1))</f>
        <v/>
      </c>
      <c r="L18" s="207" t="str">
        <f>IF(★入力画面!$L142="","",MID(★入力画面!$L142&amp;"",22,1))</f>
        <v/>
      </c>
      <c r="M18" s="207" t="str">
        <f>IF(★入力画面!$L142="","",MID(★入力画面!$L142&amp;"",23,1))</f>
        <v/>
      </c>
      <c r="N18" s="207" t="str">
        <f>IF(★入力画面!$L142="","",MID(★入力画面!$L142&amp;"",24,1))</f>
        <v/>
      </c>
      <c r="O18" s="207" t="str">
        <f>IF(★入力画面!$L142="","",MID(★入力画面!$L142&amp;"",25,1))</f>
        <v/>
      </c>
      <c r="P18" s="207" t="str">
        <f>IF(★入力画面!$L142="","",MID(★入力画面!$L142&amp;"",26,1))</f>
        <v/>
      </c>
      <c r="Q18" s="207" t="str">
        <f>IF(★入力画面!$L142="","",MID(★入力画面!$L142&amp;"",27,1))</f>
        <v/>
      </c>
      <c r="R18" s="207" t="str">
        <f>IF(★入力画面!$L142="","",MID(★入力画面!$L142&amp;"",28,1))</f>
        <v/>
      </c>
      <c r="S18" s="207" t="str">
        <f>IF(★入力画面!$L142="","",MID(★入力画面!$L142&amp;"",29,1))</f>
        <v/>
      </c>
      <c r="T18" s="207" t="str">
        <f>IF(★入力画面!$L142="","",MID(★入力画面!$L142&amp;"",30,1))</f>
        <v/>
      </c>
      <c r="U18" s="207" t="str">
        <f>IF(★入力画面!$L142="","",MID(★入力画面!$L142&amp;"",31,1))</f>
        <v/>
      </c>
      <c r="V18" s="207" t="str">
        <f>IF(★入力画面!$L142="","",MID(★入力画面!$L142&amp;"",32,1))</f>
        <v/>
      </c>
      <c r="W18" s="207" t="str">
        <f>IF(★入力画面!$L142="","",MID(★入力画面!$L142&amp;"",33,1))</f>
        <v/>
      </c>
      <c r="X18" s="207" t="str">
        <f>IF(★入力画面!$L142="","",MID(★入力画面!$L142&amp;"",34,1))</f>
        <v/>
      </c>
      <c r="Y18" s="207" t="str">
        <f>IF(★入力画面!$L142="","",MID(★入力画面!$L142&amp;"",35,1))</f>
        <v/>
      </c>
      <c r="Z18" s="207" t="str">
        <f>IF(★入力画面!$L142="","",MID(★入力画面!$L142&amp;"",36,1))</f>
        <v/>
      </c>
      <c r="AA18" s="207" t="str">
        <f>IF(★入力画面!$L142="","",MID(★入力画面!$L142&amp;"",37,1))</f>
        <v/>
      </c>
      <c r="AB18" s="207" t="str">
        <f>IF(★入力画面!$L142="","",MID(★入力画面!$L142&amp;"",38,1))</f>
        <v/>
      </c>
      <c r="AC18" s="207" t="str">
        <f>IF(★入力画面!$L142="","",MID(★入力画面!$L142&amp;"",39,1))</f>
        <v/>
      </c>
      <c r="AD18" s="208" t="str">
        <f>IF(★入力画面!$L142="","",MID(★入力画面!$L142&amp;"",40,1))</f>
        <v/>
      </c>
      <c r="AE18" s="92"/>
      <c r="AF18" s="147" t="s">
        <v>5044</v>
      </c>
    </row>
    <row r="19" spans="1:32">
      <c r="A19" s="92"/>
      <c r="B19" s="92"/>
      <c r="C19" s="92"/>
      <c r="D19" s="146"/>
      <c r="E19" s="146"/>
      <c r="F19" s="146"/>
      <c r="G19" s="146"/>
      <c r="H19" s="146"/>
      <c r="I19" s="146"/>
      <c r="J19" s="92"/>
      <c r="K19" s="92"/>
      <c r="L19" s="92"/>
      <c r="M19" s="92"/>
      <c r="N19" s="92"/>
      <c r="O19" s="92"/>
      <c r="P19" s="92"/>
      <c r="Q19" s="92"/>
      <c r="R19" s="92"/>
      <c r="S19" s="92"/>
      <c r="T19" s="92"/>
      <c r="U19" s="92"/>
      <c r="V19" s="92"/>
      <c r="W19" s="92"/>
      <c r="X19" s="92"/>
      <c r="Y19" s="92"/>
      <c r="Z19" s="92"/>
      <c r="AA19" s="92"/>
      <c r="AB19" s="92"/>
      <c r="AC19" s="92"/>
      <c r="AD19" s="92"/>
      <c r="AE19" s="92"/>
    </row>
    <row r="20" spans="1:32">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row>
    <row r="21" spans="1:32">
      <c r="A21" s="92"/>
      <c r="Q21" s="100"/>
      <c r="U21" s="93"/>
      <c r="V21" s="92"/>
      <c r="W21" s="92"/>
      <c r="X21" s="92"/>
      <c r="Y21" s="92"/>
      <c r="Z21" s="92"/>
      <c r="AA21" s="92"/>
      <c r="AB21" s="92"/>
      <c r="AC21" s="92"/>
      <c r="AD21" s="92"/>
      <c r="AE21" s="92"/>
    </row>
    <row r="22" spans="1:32">
      <c r="Q22" s="100"/>
      <c r="U22" s="93"/>
      <c r="V22" s="93"/>
      <c r="W22" s="93"/>
      <c r="X22" s="93"/>
      <c r="Y22" s="93"/>
      <c r="Z22" s="93"/>
      <c r="AA22" s="93"/>
      <c r="AB22" s="93"/>
      <c r="AC22" s="93"/>
      <c r="AD22" s="93"/>
      <c r="AE22" s="93"/>
      <c r="AF22" s="93"/>
    </row>
    <row r="23" spans="1:32" ht="13.5" customHeight="1">
      <c r="A23" s="101">
        <v>52</v>
      </c>
      <c r="B23" s="92"/>
      <c r="C23" s="102"/>
      <c r="D23" s="3269" t="s">
        <v>59</v>
      </c>
      <c r="E23" s="3269"/>
      <c r="F23" s="3269"/>
      <c r="G23" s="3269"/>
      <c r="H23" s="3269"/>
      <c r="I23" s="3269"/>
      <c r="J23" s="103"/>
      <c r="K23" s="130" t="str">
        <f>MID(★入力画面!$L395&amp;"",1,1)</f>
        <v/>
      </c>
      <c r="L23" s="131" t="str">
        <f>MID(★入力画面!$L395&amp;"",2,1)</f>
        <v/>
      </c>
      <c r="M23" s="131" t="str">
        <f>MID(★入力画面!$L395&amp;"",3,1)</f>
        <v/>
      </c>
      <c r="N23" s="131" t="str">
        <f>MID(★入力画面!$L395&amp;"",4,1)</f>
        <v/>
      </c>
      <c r="O23" s="131" t="str">
        <f>MID(★入力画面!$L395&amp;"",5,1)</f>
        <v/>
      </c>
      <c r="P23" s="131" t="str">
        <f>MID(★入力画面!$L395&amp;"",6,1)</f>
        <v/>
      </c>
      <c r="Q23" s="131" t="str">
        <f>MID(★入力画面!$L395&amp;"",7,1)</f>
        <v/>
      </c>
      <c r="R23" s="131" t="str">
        <f>MID(★入力画面!$L395&amp;"",8,1)</f>
        <v/>
      </c>
      <c r="S23" s="131" t="str">
        <f>MID(★入力画面!$L395&amp;"",9,1)</f>
        <v/>
      </c>
      <c r="T23" s="131" t="str">
        <f>MID(★入力画面!$L395&amp;"",10,1)</f>
        <v/>
      </c>
      <c r="U23" s="131" t="str">
        <f>MID(★入力画面!$L395&amp;"",11,1)</f>
        <v/>
      </c>
      <c r="V23" s="131" t="str">
        <f>MID(★入力画面!$L395&amp;"",12,1)</f>
        <v/>
      </c>
      <c r="W23" s="131" t="str">
        <f>MID(★入力画面!$L395&amp;"",13,1)</f>
        <v/>
      </c>
      <c r="X23" s="131" t="str">
        <f>MID(★入力画面!$L395&amp;"",14,1)</f>
        <v/>
      </c>
      <c r="Y23" s="131" t="str">
        <f>MID(★入力画面!$L395&amp;"",15,1)</f>
        <v/>
      </c>
      <c r="Z23" s="131" t="str">
        <f>MID(★入力画面!$L395&amp;"",16,1)</f>
        <v/>
      </c>
      <c r="AA23" s="131" t="str">
        <f>MID(★入力画面!$L395&amp;"",17,1)</f>
        <v/>
      </c>
      <c r="AB23" s="131" t="str">
        <f>MID(★入力画面!$L395&amp;"",18,1)</f>
        <v/>
      </c>
      <c r="AC23" s="131" t="str">
        <f>MID(★入力画面!$L395&amp;"",19,1)</f>
        <v/>
      </c>
      <c r="AD23" s="134" t="str">
        <f>MID(★入力画面!$L395&amp;"",20,1)</f>
        <v/>
      </c>
      <c r="AE23" s="93"/>
      <c r="AF23" s="93"/>
    </row>
    <row r="24" spans="1:32" ht="13.5" customHeight="1">
      <c r="A24" s="92"/>
      <c r="B24" s="92"/>
      <c r="C24" s="108"/>
      <c r="D24" s="3269" t="s">
        <v>251</v>
      </c>
      <c r="E24" s="3269"/>
      <c r="F24" s="3269"/>
      <c r="G24" s="3269"/>
      <c r="H24" s="3269"/>
      <c r="I24" s="3269"/>
      <c r="J24" s="109"/>
      <c r="K24" s="130" t="str">
        <f>MID(★入力画面!$L397&amp;"",1,1)</f>
        <v/>
      </c>
      <c r="L24" s="131" t="str">
        <f>MID(★入力画面!$L397&amp;"",2,1)</f>
        <v/>
      </c>
      <c r="M24" s="131" t="str">
        <f>MID(★入力画面!$L397&amp;"",3,1)</f>
        <v/>
      </c>
      <c r="N24" s="131" t="str">
        <f>MID(★入力画面!$L397&amp;"",4,1)</f>
        <v/>
      </c>
      <c r="O24" s="131" t="str">
        <f>MID(★入力画面!$L397&amp;"",5,1)</f>
        <v/>
      </c>
      <c r="P24" s="131" t="str">
        <f>MID(★入力画面!$L397&amp;"",6,1)</f>
        <v/>
      </c>
      <c r="Q24" s="131" t="str">
        <f>MID(★入力画面!$L397&amp;"",7,1)</f>
        <v/>
      </c>
      <c r="R24" s="131" t="str">
        <f>MID(★入力画面!$L397&amp;"",8,1)</f>
        <v/>
      </c>
      <c r="S24" s="131" t="str">
        <f>MID(★入力画面!$L397&amp;"",9,1)</f>
        <v/>
      </c>
      <c r="T24" s="131" t="str">
        <f>MID(★入力画面!$L397&amp;"",10,1)</f>
        <v/>
      </c>
      <c r="U24" s="131" t="str">
        <f>MID(★入力画面!$L397&amp;"",11,1)</f>
        <v/>
      </c>
      <c r="V24" s="131" t="str">
        <f>MID(★入力画面!$L397&amp;"",12,1)</f>
        <v/>
      </c>
      <c r="W24" s="131" t="str">
        <f>MID(★入力画面!$L397&amp;"",13,1)</f>
        <v/>
      </c>
      <c r="X24" s="131" t="str">
        <f>MID(★入力画面!$L397&amp;"",14,1)</f>
        <v/>
      </c>
      <c r="Y24" s="131" t="str">
        <f>MID(★入力画面!$L397&amp;"",15,1)</f>
        <v/>
      </c>
      <c r="Z24" s="131" t="str">
        <f>MID(★入力画面!$L397&amp;"",16,1)</f>
        <v/>
      </c>
      <c r="AA24" s="131" t="str">
        <f>MID(★入力画面!$L397&amp;"",17,1)</f>
        <v/>
      </c>
      <c r="AB24" s="131" t="str">
        <f>MID(★入力画面!$L397&amp;"",18,1)</f>
        <v/>
      </c>
      <c r="AC24" s="131" t="str">
        <f>MID(★入力画面!$L397&amp;"",19,1)</f>
        <v/>
      </c>
      <c r="AD24" s="200" t="str">
        <f>MID(★入力画面!$L397&amp;"",20,1)</f>
        <v/>
      </c>
      <c r="AE24" s="92"/>
    </row>
    <row r="25" spans="1:32" ht="13.5" customHeight="1">
      <c r="A25" s="92"/>
      <c r="B25" s="92"/>
      <c r="C25" s="137"/>
      <c r="D25" s="3269" t="s">
        <v>8</v>
      </c>
      <c r="E25" s="3269"/>
      <c r="F25" s="3269"/>
      <c r="G25" s="3269"/>
      <c r="H25" s="3269"/>
      <c r="I25" s="3269"/>
      <c r="J25" s="138"/>
      <c r="K25" s="201" t="str">
        <f>IF(★入力画面!L399&amp;""="明治","M",IF(★入力画面!L399&amp;""="大正","T",IF(★入力画面!L399&amp;""="昭和","S",IF(★入力画面!L399&amp;""="平成","H",""))))</f>
        <v/>
      </c>
      <c r="L25" s="92"/>
      <c r="M25" s="104" t="str">
        <f>LEFT((RIGHT(★入力画面!O399&amp;"",2)),1)</f>
        <v/>
      </c>
      <c r="N25" s="105" t="str">
        <f>LEFT((RIGHT(★入力画面!O399&amp;"",1)),1)</f>
        <v/>
      </c>
      <c r="O25" s="92" t="s">
        <v>61</v>
      </c>
      <c r="P25" s="104" t="str">
        <f>LEFT((RIGHT(★入力画面!R399&amp;"",2)),1)</f>
        <v/>
      </c>
      <c r="Q25" s="105" t="str">
        <f>LEFT((RIGHT(★入力画面!R399&amp;"",1)),1)</f>
        <v/>
      </c>
      <c r="R25" s="92" t="s">
        <v>63</v>
      </c>
      <c r="S25" s="104" t="str">
        <f>LEFT((RIGHT(★入力画面!U399&amp;"",2)),1)</f>
        <v/>
      </c>
      <c r="T25" s="105" t="str">
        <f>LEFT((RIGHT(★入力画面!U399&amp;"",1)),1)</f>
        <v/>
      </c>
      <c r="U25" s="92" t="s">
        <v>62</v>
      </c>
      <c r="V25" s="92"/>
      <c r="W25" s="92"/>
      <c r="X25" s="92"/>
      <c r="Y25" s="92"/>
      <c r="Z25" s="92"/>
      <c r="AA25" s="92"/>
      <c r="AB25" s="92"/>
      <c r="AC25" s="92"/>
      <c r="AD25" s="92"/>
      <c r="AE25" s="92"/>
    </row>
    <row r="26" spans="1:32" ht="13.5" customHeight="1">
      <c r="A26" s="92"/>
      <c r="B26" s="92"/>
      <c r="C26" s="137"/>
      <c r="D26" s="3286" t="s">
        <v>252</v>
      </c>
      <c r="E26" s="3286"/>
      <c r="F26" s="3286"/>
      <c r="G26" s="3286"/>
      <c r="H26" s="3286"/>
      <c r="I26" s="3286"/>
      <c r="J26" s="202"/>
      <c r="K26" s="3304" t="str">
        <f>IF(★入力画面!L400="","",★入力画面!L400)</f>
        <v/>
      </c>
      <c r="L26" s="3305"/>
      <c r="M26" s="3306" t="s">
        <v>253</v>
      </c>
      <c r="N26" s="3307"/>
      <c r="O26" s="3308" t="s">
        <v>5051</v>
      </c>
      <c r="P26" s="3309"/>
      <c r="Q26" s="3310"/>
      <c r="R26" s="3314" t="str">
        <f>IF(★入力画面!AE400="","",★入力画面!AE400)</f>
        <v/>
      </c>
      <c r="S26" s="3315"/>
      <c r="T26" s="138"/>
      <c r="U26" s="92"/>
      <c r="V26" s="92"/>
      <c r="W26" s="92"/>
      <c r="X26" s="92"/>
      <c r="Y26" s="92"/>
      <c r="Z26" s="92"/>
      <c r="AA26" s="92"/>
      <c r="AB26" s="92"/>
      <c r="AC26" s="92"/>
      <c r="AD26" s="92"/>
      <c r="AE26" s="92"/>
    </row>
    <row r="27" spans="1:32" ht="13.5" customHeight="1">
      <c r="A27" s="92"/>
      <c r="B27" s="92"/>
      <c r="C27" s="108"/>
      <c r="D27" s="3287" t="s">
        <v>255</v>
      </c>
      <c r="E27" s="3287"/>
      <c r="F27" s="3287"/>
      <c r="G27" s="3287"/>
      <c r="H27" s="3287"/>
      <c r="I27" s="3287"/>
      <c r="J27" s="203"/>
      <c r="K27" s="3318" t="str">
        <f>IF(★入力画面!V400="","",★入力画面!V400)</f>
        <v/>
      </c>
      <c r="L27" s="3319"/>
      <c r="M27" s="3283" t="s">
        <v>256</v>
      </c>
      <c r="N27" s="3316"/>
      <c r="O27" s="3311"/>
      <c r="P27" s="3312"/>
      <c r="Q27" s="3313"/>
      <c r="R27" s="3302"/>
      <c r="S27" s="3282"/>
      <c r="T27" s="109" t="s">
        <v>254</v>
      </c>
      <c r="U27" s="92"/>
      <c r="V27" s="92"/>
      <c r="W27" s="92"/>
      <c r="X27" s="92"/>
      <c r="Y27" s="92"/>
      <c r="Z27" s="92"/>
      <c r="AA27" s="92"/>
      <c r="AB27" s="92"/>
      <c r="AC27" s="92"/>
      <c r="AD27" s="92"/>
      <c r="AE27" s="92"/>
    </row>
    <row r="28" spans="1:32" ht="13.5" customHeight="1">
      <c r="A28" s="92"/>
      <c r="B28" s="92"/>
      <c r="C28" s="108"/>
      <c r="D28" s="3269" t="s">
        <v>257</v>
      </c>
      <c r="E28" s="3269"/>
      <c r="F28" s="3269"/>
      <c r="G28" s="3269"/>
      <c r="H28" s="3269"/>
      <c r="I28" s="3269"/>
      <c r="J28" s="109"/>
      <c r="K28" s="104" t="str">
        <f>IF(U28="","",MID(VLOOKUP(U28,★入力画面!$AY$631:$AZ$2599,2,FALSE),1,1))</f>
        <v/>
      </c>
      <c r="L28" s="106" t="str">
        <f>IF(U28="","",MID(VLOOKUP(U28,★入力画面!$AY$631:$AZ$2599,2,FALSE),2,1))</f>
        <v/>
      </c>
      <c r="M28" s="106" t="str">
        <f>IF(U28="","",MID(VLOOKUP(U28,★入力画面!$AY$631:$AZ$2599,2,FALSE),3,1))</f>
        <v/>
      </c>
      <c r="N28" s="106" t="str">
        <f>IF(U28="","",MID(VLOOKUP(U28,★入力画面!$AY$631:$AZ$2599,2,FALSE),4,1))</f>
        <v/>
      </c>
      <c r="O28" s="105" t="str">
        <f>IF(U28="","",MID(VLOOKUP(U28,★入力画面!$AY$631:$AZ$2599,2,FALSE),5,1))</f>
        <v/>
      </c>
      <c r="P28" s="3302">
        <f>IF(★入力画面!L401="▼選択","",★入力画面!L401)</f>
        <v>0</v>
      </c>
      <c r="Q28" s="3282"/>
      <c r="R28" s="3282"/>
      <c r="S28" s="92"/>
      <c r="T28" s="92"/>
      <c r="U28" s="3303" t="str">
        <f>IF(★入力画面!S401="","",★入力画面!S401)</f>
        <v/>
      </c>
      <c r="V28" s="3303"/>
      <c r="W28" s="3303"/>
      <c r="X28" s="3303"/>
      <c r="Y28" s="3303"/>
      <c r="Z28" s="3303"/>
      <c r="AA28" s="3303"/>
      <c r="AB28" s="3303"/>
      <c r="AC28" s="3303"/>
      <c r="AD28" s="3303"/>
      <c r="AE28" s="92"/>
    </row>
    <row r="29" spans="1:32" ht="13.5" customHeight="1">
      <c r="A29" s="92"/>
      <c r="B29" s="92"/>
      <c r="C29" s="137"/>
      <c r="D29" s="3286" t="s">
        <v>5052</v>
      </c>
      <c r="E29" s="3286"/>
      <c r="F29" s="3286"/>
      <c r="G29" s="3286"/>
      <c r="H29" s="3286"/>
      <c r="I29" s="3286"/>
      <c r="J29" s="138"/>
      <c r="K29" s="209" t="str">
        <f>IF(★入力画面!$L404="","",MID(★入力画面!$L404&amp;"",1,1))</f>
        <v/>
      </c>
      <c r="L29" s="204" t="str">
        <f>IF(★入力画面!$L404="","",MID(★入力画面!$L404&amp;"",2,1))</f>
        <v/>
      </c>
      <c r="M29" s="204" t="str">
        <f>IF(★入力画面!$L404="","",MID(★入力画面!$L404&amp;"",3,1))</f>
        <v/>
      </c>
      <c r="N29" s="204" t="str">
        <f>IF(★入力画面!$L404="","",MID(★入力画面!$L404&amp;"",4,1))</f>
        <v/>
      </c>
      <c r="O29" s="204" t="str">
        <f>IF(★入力画面!$L404="","",MID(★入力画面!$L404&amp;"",5,1))</f>
        <v/>
      </c>
      <c r="P29" s="204" t="str">
        <f>IF(★入力画面!$L404="","",MID(★入力画面!$L404&amp;"",6,1))</f>
        <v/>
      </c>
      <c r="Q29" s="204" t="str">
        <f>IF(★入力画面!$L404="","",MID(★入力画面!$L404&amp;"",7,1))</f>
        <v/>
      </c>
      <c r="R29" s="204" t="str">
        <f>IF(★入力画面!$L404="","",MID(★入力画面!$L404&amp;"",8,1))</f>
        <v/>
      </c>
      <c r="S29" s="204" t="str">
        <f>IF(★入力画面!$L404="","",MID(★入力画面!$L404&amp;"",9,1))</f>
        <v/>
      </c>
      <c r="T29" s="204" t="str">
        <f>IF(★入力画面!$L404="","",MID(★入力画面!$L404&amp;"",10,1))</f>
        <v/>
      </c>
      <c r="U29" s="204" t="str">
        <f>IF(★入力画面!$L404="","",MID(★入力画面!$L404&amp;"",11,1))</f>
        <v/>
      </c>
      <c r="V29" s="204" t="str">
        <f>IF(★入力画面!$L404="","",MID(★入力画面!$L404&amp;"",12,1))</f>
        <v/>
      </c>
      <c r="W29" s="204" t="str">
        <f>IF(★入力画面!$L404="","",MID(★入力画面!$L404&amp;"",13,1))</f>
        <v/>
      </c>
      <c r="X29" s="204" t="str">
        <f>IF(★入力画面!$L404="","",MID(★入力画面!$L404&amp;"",14,1))</f>
        <v/>
      </c>
      <c r="Y29" s="204" t="str">
        <f>IF(★入力画面!$L404="","",MID(★入力画面!$L404&amp;"",15,1))</f>
        <v/>
      </c>
      <c r="Z29" s="204" t="str">
        <f>IF(★入力画面!$L404="","",MID(★入力画面!$L404&amp;"",16,1))</f>
        <v/>
      </c>
      <c r="AA29" s="204" t="str">
        <f>IF(★入力画面!$L404="","",MID(★入力画面!$L404&amp;"",17,1))</f>
        <v/>
      </c>
      <c r="AB29" s="204" t="str">
        <f>IF(★入力画面!$L404="","",MID(★入力画面!$L404&amp;"",18,1))</f>
        <v/>
      </c>
      <c r="AC29" s="204" t="str">
        <f>IF(★入力画面!$L404="","",MID(★入力画面!$L404&amp;"",19,1))</f>
        <v/>
      </c>
      <c r="AD29" s="205" t="str">
        <f>IF(★入力画面!$L404="","",MID(★入力画面!$L404&amp;"",20,1))</f>
        <v/>
      </c>
      <c r="AE29" s="92" t="s">
        <v>228</v>
      </c>
      <c r="AF29" s="92"/>
    </row>
    <row r="30" spans="1:32">
      <c r="A30" s="92"/>
      <c r="B30" s="92"/>
      <c r="C30" s="108"/>
      <c r="D30" s="3287"/>
      <c r="E30" s="3287"/>
      <c r="F30" s="3287"/>
      <c r="G30" s="3287"/>
      <c r="H30" s="3287"/>
      <c r="I30" s="3287"/>
      <c r="J30" s="109"/>
      <c r="K30" s="206" t="str">
        <f>IF(★入力画面!$L404="","",MID(★入力画面!$L404&amp;"",21,1))</f>
        <v/>
      </c>
      <c r="L30" s="207" t="str">
        <f>IF(★入力画面!$L404="","",MID(★入力画面!$L404&amp;"",22,1))</f>
        <v/>
      </c>
      <c r="M30" s="207" t="str">
        <f>IF(★入力画面!$L404="","",MID(★入力画面!$L404&amp;"",23,1))</f>
        <v/>
      </c>
      <c r="N30" s="207" t="str">
        <f>IF(★入力画面!$L404="","",MID(★入力画面!$L404&amp;"",24,1))</f>
        <v/>
      </c>
      <c r="O30" s="207" t="str">
        <f>IF(★入力画面!$L404="","",MID(★入力画面!$L404&amp;"",25,1))</f>
        <v/>
      </c>
      <c r="P30" s="207" t="str">
        <f>IF(★入力画面!$L404="","",MID(★入力画面!$L404&amp;"",26,1))</f>
        <v/>
      </c>
      <c r="Q30" s="207" t="str">
        <f>IF(★入力画面!$L404="","",MID(★入力画面!$L404&amp;"",27,1))</f>
        <v/>
      </c>
      <c r="R30" s="207" t="str">
        <f>IF(★入力画面!$L404="","",MID(★入力画面!$L404&amp;"",28,1))</f>
        <v/>
      </c>
      <c r="S30" s="207" t="str">
        <f>IF(★入力画面!$L404="","",MID(★入力画面!$L404&amp;"",29,1))</f>
        <v/>
      </c>
      <c r="T30" s="207" t="str">
        <f>IF(★入力画面!$L404="","",MID(★入力画面!$L404&amp;"",30,1))</f>
        <v/>
      </c>
      <c r="U30" s="207" t="str">
        <f>IF(★入力画面!$L404="","",MID(★入力画面!$L404&amp;"",31,1))</f>
        <v/>
      </c>
      <c r="V30" s="207" t="str">
        <f>IF(★入力画面!$L404="","",MID(★入力画面!$L404&amp;"",32,1))</f>
        <v/>
      </c>
      <c r="W30" s="207" t="str">
        <f>IF(★入力画面!$L404="","",MID(★入力画面!$L404&amp;"",33,1))</f>
        <v/>
      </c>
      <c r="X30" s="207" t="str">
        <f>IF(★入力画面!$L404="","",MID(★入力画面!$L404&amp;"",34,1))</f>
        <v/>
      </c>
      <c r="Y30" s="207" t="str">
        <f>IF(★入力画面!$L404="","",MID(★入力画面!$L404&amp;"",35,1))</f>
        <v/>
      </c>
      <c r="Z30" s="207" t="str">
        <f>IF(★入力画面!$L404="","",MID(★入力画面!$L404&amp;"",36,1))</f>
        <v/>
      </c>
      <c r="AA30" s="207" t="str">
        <f>IF(★入力画面!$L404="","",MID(★入力画面!$L404&amp;"",37,1))</f>
        <v/>
      </c>
      <c r="AB30" s="207" t="str">
        <f>IF(★入力画面!$L404="","",MID(★入力画面!$L404&amp;"",38,1))</f>
        <v/>
      </c>
      <c r="AC30" s="207" t="str">
        <f>IF(★入力画面!$L404="","",MID(★入力画面!$L404&amp;"",39,1))</f>
        <v/>
      </c>
      <c r="AD30" s="208" t="str">
        <f>IF(★入力画面!$L404="","",MID(★入力画面!$L404&amp;"",40,1))</f>
        <v/>
      </c>
      <c r="AE30" s="92"/>
      <c r="AF30" s="147" t="s">
        <v>5044</v>
      </c>
    </row>
    <row r="31" spans="1:32">
      <c r="A31" s="92"/>
      <c r="B31" s="92"/>
      <c r="C31" s="92"/>
      <c r="D31" s="146"/>
      <c r="E31" s="146"/>
      <c r="F31" s="146"/>
      <c r="G31" s="146"/>
      <c r="H31" s="146"/>
      <c r="I31" s="146"/>
      <c r="J31" s="92"/>
      <c r="K31" s="92"/>
      <c r="L31" s="92"/>
      <c r="M31" s="92"/>
      <c r="N31" s="92"/>
      <c r="O31" s="92"/>
      <c r="P31" s="92"/>
      <c r="Q31" s="92"/>
      <c r="R31" s="92"/>
      <c r="S31" s="92"/>
      <c r="T31" s="92"/>
      <c r="U31" s="92"/>
      <c r="V31" s="92"/>
      <c r="W31" s="92"/>
      <c r="X31" s="92"/>
      <c r="Y31" s="92"/>
      <c r="Z31" s="92"/>
      <c r="AA31" s="92"/>
      <c r="AB31" s="92"/>
      <c r="AC31" s="92"/>
      <c r="AD31" s="92"/>
      <c r="AE31" s="92"/>
    </row>
    <row r="33" spans="1:32">
      <c r="A33" s="92"/>
      <c r="Q33" s="100"/>
      <c r="U33" s="93"/>
      <c r="V33" s="92"/>
      <c r="W33" s="92"/>
      <c r="X33" s="92"/>
      <c r="Y33" s="92"/>
      <c r="Z33" s="92"/>
      <c r="AA33" s="92"/>
      <c r="AB33" s="92"/>
      <c r="AC33" s="92"/>
      <c r="AD33" s="92"/>
      <c r="AE33" s="92"/>
    </row>
    <row r="34" spans="1:32">
      <c r="Q34" s="100"/>
      <c r="U34" s="93"/>
      <c r="V34" s="93"/>
      <c r="W34" s="93"/>
      <c r="X34" s="93"/>
      <c r="Y34" s="93"/>
      <c r="Z34" s="93"/>
      <c r="AA34" s="93"/>
      <c r="AB34" s="93"/>
      <c r="AC34" s="93"/>
      <c r="AD34" s="93"/>
      <c r="AE34" s="93"/>
      <c r="AF34" s="93"/>
    </row>
    <row r="35" spans="1:32" ht="13.5" customHeight="1">
      <c r="A35" s="101">
        <v>52</v>
      </c>
      <c r="B35" s="92"/>
      <c r="C35" s="102"/>
      <c r="D35" s="3269" t="s">
        <v>59</v>
      </c>
      <c r="E35" s="3269"/>
      <c r="F35" s="3269"/>
      <c r="G35" s="3269"/>
      <c r="H35" s="3269"/>
      <c r="I35" s="3269"/>
      <c r="J35" s="103"/>
      <c r="K35" s="130" t="str">
        <f>MID(★入力画面!$L407&amp;"",1,1)</f>
        <v/>
      </c>
      <c r="L35" s="131" t="str">
        <f>MID(★入力画面!$L407&amp;"",2,1)</f>
        <v/>
      </c>
      <c r="M35" s="131" t="str">
        <f>MID(★入力画面!$L407&amp;"",3,1)</f>
        <v/>
      </c>
      <c r="N35" s="131" t="str">
        <f>MID(★入力画面!$L407&amp;"",4,1)</f>
        <v/>
      </c>
      <c r="O35" s="131" t="str">
        <f>MID(★入力画面!$L407&amp;"",5,1)</f>
        <v/>
      </c>
      <c r="P35" s="131" t="str">
        <f>MID(★入力画面!$L407&amp;"",6,1)</f>
        <v/>
      </c>
      <c r="Q35" s="131" t="str">
        <f>MID(★入力画面!$L407&amp;"",7,1)</f>
        <v/>
      </c>
      <c r="R35" s="131" t="str">
        <f>MID(★入力画面!$L407&amp;"",8,1)</f>
        <v/>
      </c>
      <c r="S35" s="131" t="str">
        <f>MID(★入力画面!$L407&amp;"",9,1)</f>
        <v/>
      </c>
      <c r="T35" s="131" t="str">
        <f>MID(★入力画面!$L407&amp;"",10,1)</f>
        <v/>
      </c>
      <c r="U35" s="131" t="str">
        <f>MID(★入力画面!$L407&amp;"",11,1)</f>
        <v/>
      </c>
      <c r="V35" s="131" t="str">
        <f>MID(★入力画面!$L407&amp;"",12,1)</f>
        <v/>
      </c>
      <c r="W35" s="131" t="str">
        <f>MID(★入力画面!$L407&amp;"",13,1)</f>
        <v/>
      </c>
      <c r="X35" s="131" t="str">
        <f>MID(★入力画面!$L407&amp;"",14,1)</f>
        <v/>
      </c>
      <c r="Y35" s="131" t="str">
        <f>MID(★入力画面!$L407&amp;"",15,1)</f>
        <v/>
      </c>
      <c r="Z35" s="131" t="str">
        <f>MID(★入力画面!$L407&amp;"",16,1)</f>
        <v/>
      </c>
      <c r="AA35" s="131" t="str">
        <f>MID(★入力画面!$L407&amp;"",17,1)</f>
        <v/>
      </c>
      <c r="AB35" s="131" t="str">
        <f>MID(★入力画面!$L407&amp;"",18,1)</f>
        <v/>
      </c>
      <c r="AC35" s="131" t="str">
        <f>MID(★入力画面!$L407&amp;"",19,1)</f>
        <v/>
      </c>
      <c r="AD35" s="134" t="str">
        <f>MID(★入力画面!$L407&amp;"",20,1)</f>
        <v/>
      </c>
      <c r="AE35" s="93"/>
      <c r="AF35" s="93"/>
    </row>
    <row r="36" spans="1:32" ht="13.5" customHeight="1">
      <c r="A36" s="92"/>
      <c r="B36" s="92"/>
      <c r="C36" s="108"/>
      <c r="D36" s="3269" t="s">
        <v>251</v>
      </c>
      <c r="E36" s="3269"/>
      <c r="F36" s="3269"/>
      <c r="G36" s="3269"/>
      <c r="H36" s="3269"/>
      <c r="I36" s="3269"/>
      <c r="J36" s="109"/>
      <c r="K36" s="130" t="str">
        <f>MID(★入力画面!$L409&amp;"",1,1)</f>
        <v/>
      </c>
      <c r="L36" s="131" t="str">
        <f>MID(★入力画面!$L409&amp;"",2,1)</f>
        <v/>
      </c>
      <c r="M36" s="131" t="str">
        <f>MID(★入力画面!$L409&amp;"",3,1)</f>
        <v/>
      </c>
      <c r="N36" s="131" t="str">
        <f>MID(★入力画面!$L409&amp;"",4,1)</f>
        <v/>
      </c>
      <c r="O36" s="131" t="str">
        <f>MID(★入力画面!$L409&amp;"",5,1)</f>
        <v/>
      </c>
      <c r="P36" s="131" t="str">
        <f>MID(★入力画面!$L409&amp;"",6,1)</f>
        <v/>
      </c>
      <c r="Q36" s="131" t="str">
        <f>MID(★入力画面!$L409&amp;"",7,1)</f>
        <v/>
      </c>
      <c r="R36" s="131" t="str">
        <f>MID(★入力画面!$L409&amp;"",8,1)</f>
        <v/>
      </c>
      <c r="S36" s="131" t="str">
        <f>MID(★入力画面!$L409&amp;"",9,1)</f>
        <v/>
      </c>
      <c r="T36" s="131" t="str">
        <f>MID(★入力画面!$L409&amp;"",10,1)</f>
        <v/>
      </c>
      <c r="U36" s="131" t="str">
        <f>MID(★入力画面!$L409&amp;"",11,1)</f>
        <v/>
      </c>
      <c r="V36" s="131" t="str">
        <f>MID(★入力画面!$L409&amp;"",12,1)</f>
        <v/>
      </c>
      <c r="W36" s="131" t="str">
        <f>MID(★入力画面!$L409&amp;"",13,1)</f>
        <v/>
      </c>
      <c r="X36" s="131" t="str">
        <f>MID(★入力画面!$L409&amp;"",14,1)</f>
        <v/>
      </c>
      <c r="Y36" s="131" t="str">
        <f>MID(★入力画面!$L409&amp;"",15,1)</f>
        <v/>
      </c>
      <c r="Z36" s="131" t="str">
        <f>MID(★入力画面!$L409&amp;"",16,1)</f>
        <v/>
      </c>
      <c r="AA36" s="131" t="str">
        <f>MID(★入力画面!$L409&amp;"",17,1)</f>
        <v/>
      </c>
      <c r="AB36" s="131" t="str">
        <f>MID(★入力画面!$L409&amp;"",18,1)</f>
        <v/>
      </c>
      <c r="AC36" s="131" t="str">
        <f>MID(★入力画面!$L409&amp;"",19,1)</f>
        <v/>
      </c>
      <c r="AD36" s="200" t="str">
        <f>MID(★入力画面!$L409&amp;"",20,1)</f>
        <v/>
      </c>
      <c r="AE36" s="92"/>
    </row>
    <row r="37" spans="1:32" ht="13.5" customHeight="1">
      <c r="A37" s="92"/>
      <c r="B37" s="92"/>
      <c r="C37" s="137"/>
      <c r="D37" s="3269" t="s">
        <v>8</v>
      </c>
      <c r="E37" s="3269"/>
      <c r="F37" s="3269"/>
      <c r="G37" s="3269"/>
      <c r="H37" s="3269"/>
      <c r="I37" s="3269"/>
      <c r="J37" s="138"/>
      <c r="K37" s="201" t="str">
        <f>IF(★入力画面!L411&amp;""="明治","M",IF(★入力画面!L411&amp;""="大正","T",IF(★入力画面!L411&amp;""="昭和","S",IF(★入力画面!L411&amp;""="平成","H",""))))</f>
        <v/>
      </c>
      <c r="L37" s="92"/>
      <c r="M37" s="104" t="str">
        <f>LEFT((RIGHT(★入力画面!O411&amp;"",2)),1)</f>
        <v/>
      </c>
      <c r="N37" s="105" t="str">
        <f>LEFT((RIGHT(★入力画面!O411&amp;"",1)),1)</f>
        <v/>
      </c>
      <c r="O37" s="92" t="s">
        <v>61</v>
      </c>
      <c r="P37" s="104" t="str">
        <f>LEFT((RIGHT(★入力画面!R411&amp;"",2)),1)</f>
        <v/>
      </c>
      <c r="Q37" s="105" t="str">
        <f>LEFT((RIGHT(★入力画面!R411&amp;"",1)),1)</f>
        <v/>
      </c>
      <c r="R37" s="92" t="s">
        <v>63</v>
      </c>
      <c r="S37" s="104" t="str">
        <f>LEFT((RIGHT(★入力画面!U411&amp;"",2)),1)</f>
        <v/>
      </c>
      <c r="T37" s="105" t="str">
        <f>LEFT((RIGHT(★入力画面!U411&amp;"",1)),1)</f>
        <v/>
      </c>
      <c r="U37" s="92" t="s">
        <v>62</v>
      </c>
      <c r="V37" s="92"/>
      <c r="W37" s="92"/>
      <c r="X37" s="92"/>
      <c r="Y37" s="92"/>
      <c r="Z37" s="92"/>
      <c r="AA37" s="92"/>
      <c r="AB37" s="92"/>
      <c r="AC37" s="92"/>
      <c r="AD37" s="92"/>
      <c r="AE37" s="92"/>
    </row>
    <row r="38" spans="1:32" ht="13.5" customHeight="1">
      <c r="A38" s="92"/>
      <c r="B38" s="92"/>
      <c r="C38" s="137"/>
      <c r="D38" s="3286" t="s">
        <v>252</v>
      </c>
      <c r="E38" s="3286"/>
      <c r="F38" s="3286"/>
      <c r="G38" s="3286"/>
      <c r="H38" s="3286"/>
      <c r="I38" s="3286"/>
      <c r="J38" s="202"/>
      <c r="K38" s="3304" t="str">
        <f>IF(★入力画面!L412="","",★入力画面!L412)</f>
        <v/>
      </c>
      <c r="L38" s="3305"/>
      <c r="M38" s="3306" t="s">
        <v>253</v>
      </c>
      <c r="N38" s="3307"/>
      <c r="O38" s="3308" t="s">
        <v>5051</v>
      </c>
      <c r="P38" s="3309"/>
      <c r="Q38" s="3310"/>
      <c r="R38" s="3314" t="str">
        <f>IF(★入力画面!AE412="","",★入力画面!AE412)</f>
        <v/>
      </c>
      <c r="S38" s="3315"/>
      <c r="T38" s="138"/>
      <c r="U38" s="92"/>
      <c r="V38" s="92"/>
      <c r="W38" s="92"/>
      <c r="X38" s="92"/>
      <c r="Y38" s="92"/>
      <c r="Z38" s="92"/>
      <c r="AA38" s="92"/>
      <c r="AB38" s="92"/>
      <c r="AC38" s="92"/>
      <c r="AD38" s="92"/>
      <c r="AE38" s="92"/>
    </row>
    <row r="39" spans="1:32" ht="13.5" customHeight="1">
      <c r="A39" s="92"/>
      <c r="B39" s="92"/>
      <c r="C39" s="108"/>
      <c r="D39" s="3287" t="s">
        <v>255</v>
      </c>
      <c r="E39" s="3287"/>
      <c r="F39" s="3287"/>
      <c r="G39" s="3287"/>
      <c r="H39" s="3287"/>
      <c r="I39" s="3287"/>
      <c r="J39" s="203"/>
      <c r="K39" s="3318" t="str">
        <f>IF(★入力画面!V412="","",★入力画面!V412)</f>
        <v/>
      </c>
      <c r="L39" s="3319"/>
      <c r="M39" s="3283" t="s">
        <v>256</v>
      </c>
      <c r="N39" s="3316"/>
      <c r="O39" s="3311"/>
      <c r="P39" s="3312"/>
      <c r="Q39" s="3313"/>
      <c r="R39" s="3302"/>
      <c r="S39" s="3282"/>
      <c r="T39" s="109" t="s">
        <v>254</v>
      </c>
      <c r="U39" s="92"/>
      <c r="V39" s="92"/>
      <c r="W39" s="92"/>
      <c r="X39" s="92"/>
      <c r="Y39" s="92"/>
      <c r="Z39" s="92"/>
      <c r="AA39" s="92"/>
      <c r="AB39" s="92"/>
      <c r="AC39" s="92"/>
      <c r="AD39" s="92"/>
      <c r="AE39" s="92"/>
    </row>
    <row r="40" spans="1:32" ht="13.5" customHeight="1">
      <c r="A40" s="92"/>
      <c r="B40" s="92"/>
      <c r="C40" s="108"/>
      <c r="D40" s="3269" t="s">
        <v>257</v>
      </c>
      <c r="E40" s="3269"/>
      <c r="F40" s="3269"/>
      <c r="G40" s="3269"/>
      <c r="H40" s="3269"/>
      <c r="I40" s="3269"/>
      <c r="J40" s="109"/>
      <c r="K40" s="104" t="str">
        <f>IF(U40="","",MID(VLOOKUP(U40,★入力画面!$AY$631:$AZ$2599,2,FALSE),1,1))</f>
        <v/>
      </c>
      <c r="L40" s="106" t="str">
        <f>IF(U40="","",MID(VLOOKUP(U40,★入力画面!$AY$631:$AZ$2599,2,FALSE),2,1))</f>
        <v/>
      </c>
      <c r="M40" s="106" t="str">
        <f>IF(U40="","",MID(VLOOKUP(U40,★入力画面!$AY$631:$AZ$2599,2,FALSE),3,1))</f>
        <v/>
      </c>
      <c r="N40" s="106" t="str">
        <f>IF(U40="","",MID(VLOOKUP(U40,★入力画面!$AY$631:$AZ$2599,2,FALSE),4,1))</f>
        <v/>
      </c>
      <c r="O40" s="105" t="str">
        <f>IF(U40="","",MID(VLOOKUP(U40,★入力画面!$AY$631:$AZ$2599,2,FALSE),5,1))</f>
        <v/>
      </c>
      <c r="P40" s="3302">
        <f>IF(★入力画面!L413="▼選択","",★入力画面!L413)</f>
        <v>0</v>
      </c>
      <c r="Q40" s="3282"/>
      <c r="R40" s="3282"/>
      <c r="S40" s="92"/>
      <c r="T40" s="92"/>
      <c r="U40" s="3303" t="str">
        <f>IF(★入力画面!S413="","",★入力画面!S413)</f>
        <v/>
      </c>
      <c r="V40" s="3303"/>
      <c r="W40" s="3303"/>
      <c r="X40" s="3303"/>
      <c r="Y40" s="3303"/>
      <c r="Z40" s="3303"/>
      <c r="AA40" s="3303"/>
      <c r="AB40" s="3303"/>
      <c r="AC40" s="3303"/>
      <c r="AD40" s="3303"/>
      <c r="AE40" s="92"/>
    </row>
    <row r="41" spans="1:32" ht="13.5" customHeight="1">
      <c r="A41" s="92"/>
      <c r="B41" s="92"/>
      <c r="C41" s="137"/>
      <c r="D41" s="3286" t="s">
        <v>5052</v>
      </c>
      <c r="E41" s="3286"/>
      <c r="F41" s="3286"/>
      <c r="G41" s="3286"/>
      <c r="H41" s="3286"/>
      <c r="I41" s="3286"/>
      <c r="J41" s="138"/>
      <c r="K41" s="209" t="str">
        <f>IF(★入力画面!$L416="","",MID(★入力画面!$L416&amp;"",1,1))</f>
        <v/>
      </c>
      <c r="L41" s="204" t="str">
        <f>IF(★入力画面!$L416="","",MID(★入力画面!$L416&amp;"",2,1))</f>
        <v/>
      </c>
      <c r="M41" s="204" t="str">
        <f>IF(★入力画面!$L416="","",MID(★入力画面!$L416&amp;"",3,1))</f>
        <v/>
      </c>
      <c r="N41" s="204" t="str">
        <f>IF(★入力画面!$L416="","",MID(★入力画面!$L416&amp;"",4,1))</f>
        <v/>
      </c>
      <c r="O41" s="204" t="str">
        <f>IF(★入力画面!$L416="","",MID(★入力画面!$L416&amp;"",5,1))</f>
        <v/>
      </c>
      <c r="P41" s="204" t="str">
        <f>IF(★入力画面!$L416="","",MID(★入力画面!$L416&amp;"",6,1))</f>
        <v/>
      </c>
      <c r="Q41" s="204" t="str">
        <f>IF(★入力画面!$L416="","",MID(★入力画面!$L416&amp;"",7,1))</f>
        <v/>
      </c>
      <c r="R41" s="204" t="str">
        <f>IF(★入力画面!$L416="","",MID(★入力画面!$L416&amp;"",8,1))</f>
        <v/>
      </c>
      <c r="S41" s="204" t="str">
        <f>IF(★入力画面!$L416="","",MID(★入力画面!$L416&amp;"",9,1))</f>
        <v/>
      </c>
      <c r="T41" s="204" t="str">
        <f>IF(★入力画面!$L416="","",MID(★入力画面!$L416&amp;"",10,1))</f>
        <v/>
      </c>
      <c r="U41" s="204" t="str">
        <f>IF(★入力画面!$L416="","",MID(★入力画面!$L416&amp;"",11,1))</f>
        <v/>
      </c>
      <c r="V41" s="204" t="str">
        <f>IF(★入力画面!$L416="","",MID(★入力画面!$L416&amp;"",12,1))</f>
        <v/>
      </c>
      <c r="W41" s="204" t="str">
        <f>IF(★入力画面!$L416="","",MID(★入力画面!$L416&amp;"",13,1))</f>
        <v/>
      </c>
      <c r="X41" s="204" t="str">
        <f>IF(★入力画面!$L416="","",MID(★入力画面!$L416&amp;"",14,1))</f>
        <v/>
      </c>
      <c r="Y41" s="204" t="str">
        <f>IF(★入力画面!$L416="","",MID(★入力画面!$L416&amp;"",15,1))</f>
        <v/>
      </c>
      <c r="Z41" s="204" t="str">
        <f>IF(★入力画面!$L416="","",MID(★入力画面!$L416&amp;"",16,1))</f>
        <v/>
      </c>
      <c r="AA41" s="204" t="str">
        <f>IF(★入力画面!$L416="","",MID(★入力画面!$L416&amp;"",17,1))</f>
        <v/>
      </c>
      <c r="AB41" s="204" t="str">
        <f>IF(★入力画面!$L416="","",MID(★入力画面!$L416&amp;"",18,1))</f>
        <v/>
      </c>
      <c r="AC41" s="204" t="str">
        <f>IF(★入力画面!$L416="","",MID(★入力画面!$L416&amp;"",19,1))</f>
        <v/>
      </c>
      <c r="AD41" s="205" t="str">
        <f>IF(★入力画面!$L416="","",MID(★入力画面!$L416&amp;"",20,1))</f>
        <v/>
      </c>
      <c r="AE41" s="92" t="s">
        <v>228</v>
      </c>
      <c r="AF41" s="92"/>
    </row>
    <row r="42" spans="1:32">
      <c r="A42" s="92"/>
      <c r="B42" s="92"/>
      <c r="C42" s="108"/>
      <c r="D42" s="3287"/>
      <c r="E42" s="3287"/>
      <c r="F42" s="3287"/>
      <c r="G42" s="3287"/>
      <c r="H42" s="3287"/>
      <c r="I42" s="3287"/>
      <c r="J42" s="109"/>
      <c r="K42" s="206" t="str">
        <f>IF(★入力画面!$L416="","",MID(★入力画面!$L416&amp;"",21,1))</f>
        <v/>
      </c>
      <c r="L42" s="207" t="str">
        <f>IF(★入力画面!$L416="","",MID(★入力画面!$L416&amp;"",22,1))</f>
        <v/>
      </c>
      <c r="M42" s="207" t="str">
        <f>IF(★入力画面!$L416="","",MID(★入力画面!$L416&amp;"",23,1))</f>
        <v/>
      </c>
      <c r="N42" s="207" t="str">
        <f>IF(★入力画面!$L416="","",MID(★入力画面!$L416&amp;"",24,1))</f>
        <v/>
      </c>
      <c r="O42" s="207" t="str">
        <f>IF(★入力画面!$L416="","",MID(★入力画面!$L416&amp;"",25,1))</f>
        <v/>
      </c>
      <c r="P42" s="207" t="str">
        <f>IF(★入力画面!$L416="","",MID(★入力画面!$L416&amp;"",26,1))</f>
        <v/>
      </c>
      <c r="Q42" s="207" t="str">
        <f>IF(★入力画面!$L416="","",MID(★入力画面!$L416&amp;"",27,1))</f>
        <v/>
      </c>
      <c r="R42" s="207" t="str">
        <f>IF(★入力画面!$L416="","",MID(★入力画面!$L416&amp;"",28,1))</f>
        <v/>
      </c>
      <c r="S42" s="207" t="str">
        <f>IF(★入力画面!$L416="","",MID(★入力画面!$L416&amp;"",29,1))</f>
        <v/>
      </c>
      <c r="T42" s="207" t="str">
        <f>IF(★入力画面!$L416="","",MID(★入力画面!$L416&amp;"",30,1))</f>
        <v/>
      </c>
      <c r="U42" s="207" t="str">
        <f>IF(★入力画面!$L416="","",MID(★入力画面!$L416&amp;"",31,1))</f>
        <v/>
      </c>
      <c r="V42" s="207" t="str">
        <f>IF(★入力画面!$L416="","",MID(★入力画面!$L416&amp;"",32,1))</f>
        <v/>
      </c>
      <c r="W42" s="207" t="str">
        <f>IF(★入力画面!$L416="","",MID(★入力画面!$L416&amp;"",33,1))</f>
        <v/>
      </c>
      <c r="X42" s="207" t="str">
        <f>IF(★入力画面!$L416="","",MID(★入力画面!$L416&amp;"",34,1))</f>
        <v/>
      </c>
      <c r="Y42" s="207" t="str">
        <f>IF(★入力画面!$L416="","",MID(★入力画面!$L416&amp;"",35,1))</f>
        <v/>
      </c>
      <c r="Z42" s="207" t="str">
        <f>IF(★入力画面!$L416="","",MID(★入力画面!$L416&amp;"",36,1))</f>
        <v/>
      </c>
      <c r="AA42" s="207" t="str">
        <f>IF(★入力画面!$L416="","",MID(★入力画面!$L416&amp;"",37,1))</f>
        <v/>
      </c>
      <c r="AB42" s="207" t="str">
        <f>IF(★入力画面!$L416="","",MID(★入力画面!$L416&amp;"",38,1))</f>
        <v/>
      </c>
      <c r="AC42" s="207" t="str">
        <f>IF(★入力画面!$L416="","",MID(★入力画面!$L416&amp;"",39,1))</f>
        <v/>
      </c>
      <c r="AD42" s="208" t="str">
        <f>IF(★入力画面!$L416="","",MID(★入力画面!$L416&amp;"",40,1))</f>
        <v/>
      </c>
      <c r="AE42" s="92"/>
      <c r="AF42" s="147" t="s">
        <v>5044</v>
      </c>
    </row>
    <row r="43" spans="1:32">
      <c r="A43" s="92"/>
      <c r="B43" s="92"/>
      <c r="C43" s="92"/>
      <c r="D43" s="146"/>
      <c r="E43" s="146"/>
      <c r="F43" s="146"/>
      <c r="G43" s="146"/>
      <c r="H43" s="146"/>
      <c r="I43" s="146"/>
      <c r="J43" s="92"/>
      <c r="K43" s="92"/>
      <c r="L43" s="92"/>
      <c r="M43" s="92"/>
      <c r="N43" s="92"/>
      <c r="O43" s="92"/>
      <c r="P43" s="92"/>
      <c r="Q43" s="92"/>
      <c r="R43" s="92"/>
      <c r="S43" s="92"/>
      <c r="T43" s="92"/>
      <c r="U43" s="92"/>
      <c r="V43" s="92"/>
      <c r="W43" s="92"/>
      <c r="X43" s="92"/>
      <c r="Y43" s="92"/>
      <c r="Z43" s="92"/>
      <c r="AA43" s="92"/>
      <c r="AB43" s="92"/>
      <c r="AC43" s="92"/>
      <c r="AD43" s="92"/>
      <c r="AE43" s="92"/>
    </row>
    <row r="45" spans="1:32">
      <c r="A45" s="92"/>
      <c r="Q45" s="100"/>
      <c r="U45" s="93"/>
      <c r="V45" s="92"/>
      <c r="W45" s="92"/>
      <c r="X45" s="92"/>
      <c r="Y45" s="92"/>
      <c r="Z45" s="92"/>
      <c r="AA45" s="92"/>
      <c r="AB45" s="92"/>
      <c r="AC45" s="92"/>
      <c r="AD45" s="92"/>
      <c r="AE45" s="92"/>
    </row>
    <row r="46" spans="1:32">
      <c r="Q46" s="100"/>
      <c r="U46" s="93"/>
      <c r="V46" s="93"/>
      <c r="W46" s="93"/>
      <c r="X46" s="93"/>
      <c r="Y46" s="93"/>
      <c r="Z46" s="93"/>
      <c r="AA46" s="93"/>
      <c r="AB46" s="93"/>
      <c r="AC46" s="93"/>
      <c r="AD46" s="93"/>
      <c r="AE46" s="93"/>
      <c r="AF46" s="93"/>
    </row>
    <row r="47" spans="1:32" ht="13.5" customHeight="1">
      <c r="A47" s="101">
        <v>52</v>
      </c>
      <c r="B47" s="92"/>
      <c r="C47" s="102"/>
      <c r="D47" s="3269" t="s">
        <v>59</v>
      </c>
      <c r="E47" s="3269"/>
      <c r="F47" s="3269"/>
      <c r="G47" s="3269"/>
      <c r="H47" s="3269"/>
      <c r="I47" s="3269"/>
      <c r="J47" s="210"/>
      <c r="K47" s="130" t="str">
        <f>MID(★入力画面!$L419&amp;"",1,1)</f>
        <v/>
      </c>
      <c r="L47" s="131" t="str">
        <f>MID(★入力画面!$L419&amp;"",2,1)</f>
        <v/>
      </c>
      <c r="M47" s="131" t="str">
        <f>MID(★入力画面!$L419&amp;"",3,1)</f>
        <v/>
      </c>
      <c r="N47" s="131" t="str">
        <f>MID(★入力画面!$L419&amp;"",4,1)</f>
        <v/>
      </c>
      <c r="O47" s="131" t="str">
        <f>MID(★入力画面!$L419&amp;"",5,1)</f>
        <v/>
      </c>
      <c r="P47" s="131" t="str">
        <f>MID(★入力画面!$L419&amp;"",6,1)</f>
        <v/>
      </c>
      <c r="Q47" s="131" t="str">
        <f>MID(★入力画面!$L419&amp;"",7,1)</f>
        <v/>
      </c>
      <c r="R47" s="131" t="str">
        <f>MID(★入力画面!$L419&amp;"",8,1)</f>
        <v/>
      </c>
      <c r="S47" s="131" t="str">
        <f>MID(★入力画面!$L419&amp;"",9,1)</f>
        <v/>
      </c>
      <c r="T47" s="131" t="str">
        <f>MID(★入力画面!$L419&amp;"",10,1)</f>
        <v/>
      </c>
      <c r="U47" s="131" t="str">
        <f>MID(★入力画面!$L419&amp;"",11,1)</f>
        <v/>
      </c>
      <c r="V47" s="131" t="str">
        <f>MID(★入力画面!$L419&amp;"",12,1)</f>
        <v/>
      </c>
      <c r="W47" s="131" t="str">
        <f>MID(★入力画面!$L419&amp;"",13,1)</f>
        <v/>
      </c>
      <c r="X47" s="131" t="str">
        <f>MID(★入力画面!$L419&amp;"",14,1)</f>
        <v/>
      </c>
      <c r="Y47" s="131" t="str">
        <f>MID(★入力画面!$L419&amp;"",15,1)</f>
        <v/>
      </c>
      <c r="Z47" s="131" t="str">
        <f>MID(★入力画面!$L419&amp;"",16,1)</f>
        <v/>
      </c>
      <c r="AA47" s="131" t="str">
        <f>MID(★入力画面!$L419&amp;"",17,1)</f>
        <v/>
      </c>
      <c r="AB47" s="131" t="str">
        <f>MID(★入力画面!$L419&amp;"",18,1)</f>
        <v/>
      </c>
      <c r="AC47" s="131" t="str">
        <f>MID(★入力画面!$L419&amp;"",19,1)</f>
        <v/>
      </c>
      <c r="AD47" s="134" t="str">
        <f>MID(★入力画面!$L419&amp;"",20,1)</f>
        <v/>
      </c>
      <c r="AE47" s="93"/>
      <c r="AF47" s="93"/>
    </row>
    <row r="48" spans="1:32" ht="13.5" customHeight="1">
      <c r="A48" s="92"/>
      <c r="B48" s="92"/>
      <c r="C48" s="108"/>
      <c r="D48" s="3269" t="s">
        <v>251</v>
      </c>
      <c r="E48" s="3269"/>
      <c r="F48" s="3269"/>
      <c r="G48" s="3269"/>
      <c r="H48" s="3269"/>
      <c r="I48" s="3269"/>
      <c r="J48" s="203"/>
      <c r="K48" s="130" t="str">
        <f>MID(★入力画面!$L421&amp;"",1,1)</f>
        <v/>
      </c>
      <c r="L48" s="131" t="str">
        <f>MID(★入力画面!$L421&amp;"",2,1)</f>
        <v/>
      </c>
      <c r="M48" s="131" t="str">
        <f>MID(★入力画面!$L421&amp;"",3,1)</f>
        <v/>
      </c>
      <c r="N48" s="131" t="str">
        <f>MID(★入力画面!$L421&amp;"",4,1)</f>
        <v/>
      </c>
      <c r="O48" s="131" t="str">
        <f>MID(★入力画面!$L421&amp;"",5,1)</f>
        <v/>
      </c>
      <c r="P48" s="131" t="str">
        <f>MID(★入力画面!$L421&amp;"",6,1)</f>
        <v/>
      </c>
      <c r="Q48" s="131" t="str">
        <f>MID(★入力画面!$L421&amp;"",7,1)</f>
        <v/>
      </c>
      <c r="R48" s="131" t="str">
        <f>MID(★入力画面!$L421&amp;"",8,1)</f>
        <v/>
      </c>
      <c r="S48" s="131" t="str">
        <f>MID(★入力画面!$L421&amp;"",9,1)</f>
        <v/>
      </c>
      <c r="T48" s="131" t="str">
        <f>MID(★入力画面!$L421&amp;"",10,1)</f>
        <v/>
      </c>
      <c r="U48" s="131" t="str">
        <f>MID(★入力画面!$L421&amp;"",11,1)</f>
        <v/>
      </c>
      <c r="V48" s="131" t="str">
        <f>MID(★入力画面!$L421&amp;"",12,1)</f>
        <v/>
      </c>
      <c r="W48" s="131" t="str">
        <f>MID(★入力画面!$L421&amp;"",13,1)</f>
        <v/>
      </c>
      <c r="X48" s="131" t="str">
        <f>MID(★入力画面!$L421&amp;"",14,1)</f>
        <v/>
      </c>
      <c r="Y48" s="131" t="str">
        <f>MID(★入力画面!$L421&amp;"",15,1)</f>
        <v/>
      </c>
      <c r="Z48" s="131" t="str">
        <f>MID(★入力画面!$L421&amp;"",16,1)</f>
        <v/>
      </c>
      <c r="AA48" s="131" t="str">
        <f>MID(★入力画面!$L421&amp;"",17,1)</f>
        <v/>
      </c>
      <c r="AB48" s="131" t="str">
        <f>MID(★入力画面!$L421&amp;"",18,1)</f>
        <v/>
      </c>
      <c r="AC48" s="131" t="str">
        <f>MID(★入力画面!$L421&amp;"",19,1)</f>
        <v/>
      </c>
      <c r="AD48" s="200" t="str">
        <f>MID(★入力画面!$L421&amp;"",20,1)</f>
        <v/>
      </c>
      <c r="AE48" s="92"/>
    </row>
    <row r="49" spans="1:32" ht="13.5" customHeight="1">
      <c r="A49" s="92"/>
      <c r="B49" s="92"/>
      <c r="C49" s="137"/>
      <c r="D49" s="3269" t="s">
        <v>8</v>
      </c>
      <c r="E49" s="3269"/>
      <c r="F49" s="3269"/>
      <c r="G49" s="3269"/>
      <c r="H49" s="3269"/>
      <c r="I49" s="3269"/>
      <c r="J49" s="138"/>
      <c r="K49" s="201" t="str">
        <f>IF(★入力画面!L423&amp;""="明治","M",IF(★入力画面!L423&amp;""="大正","T",IF(★入力画面!L423&amp;""="昭和","S",IF(★入力画面!L423&amp;""="平成","H",""))))</f>
        <v/>
      </c>
      <c r="L49" s="92"/>
      <c r="M49" s="104" t="str">
        <f>LEFT((RIGHT(★入力画面!O423&amp;"",2)),1)</f>
        <v/>
      </c>
      <c r="N49" s="105" t="str">
        <f>LEFT((RIGHT(★入力画面!O423&amp;"",1)),1)</f>
        <v/>
      </c>
      <c r="O49" s="92" t="s">
        <v>61</v>
      </c>
      <c r="P49" s="104" t="str">
        <f>LEFT((RIGHT(★入力画面!R423&amp;"",2)),1)</f>
        <v/>
      </c>
      <c r="Q49" s="105" t="str">
        <f>LEFT((RIGHT(★入力画面!R423&amp;"",1)),1)</f>
        <v/>
      </c>
      <c r="R49" s="92" t="s">
        <v>63</v>
      </c>
      <c r="S49" s="104" t="str">
        <f>LEFT((RIGHT(★入力画面!U423&amp;"",2)),1)</f>
        <v/>
      </c>
      <c r="T49" s="105" t="str">
        <f>LEFT((RIGHT(★入力画面!U423&amp;"",1)),1)</f>
        <v/>
      </c>
      <c r="U49" s="92" t="s">
        <v>62</v>
      </c>
      <c r="V49" s="92"/>
      <c r="W49" s="92"/>
      <c r="X49" s="92"/>
      <c r="Y49" s="92"/>
      <c r="Z49" s="92"/>
      <c r="AA49" s="92"/>
      <c r="AB49" s="92"/>
      <c r="AC49" s="92"/>
      <c r="AD49" s="92"/>
      <c r="AE49" s="92"/>
    </row>
    <row r="50" spans="1:32" ht="13.5" customHeight="1">
      <c r="A50" s="92"/>
      <c r="B50" s="92"/>
      <c r="C50" s="137"/>
      <c r="D50" s="3286" t="s">
        <v>252</v>
      </c>
      <c r="E50" s="3286"/>
      <c r="F50" s="3286"/>
      <c r="G50" s="3286"/>
      <c r="H50" s="3286"/>
      <c r="I50" s="3286"/>
      <c r="J50" s="202"/>
      <c r="K50" s="3304" t="str">
        <f>IF(★入力画面!L424="","",★入力画面!L424)</f>
        <v/>
      </c>
      <c r="L50" s="3305"/>
      <c r="M50" s="3306" t="s">
        <v>253</v>
      </c>
      <c r="N50" s="3307"/>
      <c r="O50" s="3308" t="s">
        <v>5051</v>
      </c>
      <c r="P50" s="3309"/>
      <c r="Q50" s="3310"/>
      <c r="R50" s="3314" t="str">
        <f>IF(★入力画面!AE424="","",★入力画面!AE424)</f>
        <v/>
      </c>
      <c r="S50" s="3315"/>
      <c r="T50" s="138"/>
      <c r="U50" s="92"/>
      <c r="V50" s="92"/>
      <c r="W50" s="92"/>
      <c r="X50" s="92"/>
      <c r="Y50" s="92"/>
      <c r="Z50" s="92"/>
      <c r="AA50" s="92"/>
      <c r="AB50" s="92"/>
      <c r="AC50" s="92"/>
      <c r="AD50" s="92"/>
      <c r="AE50" s="92"/>
    </row>
    <row r="51" spans="1:32" ht="13.5" customHeight="1">
      <c r="A51" s="92"/>
      <c r="B51" s="92"/>
      <c r="C51" s="108"/>
      <c r="D51" s="3287" t="s">
        <v>255</v>
      </c>
      <c r="E51" s="3287"/>
      <c r="F51" s="3287"/>
      <c r="G51" s="3287"/>
      <c r="H51" s="3287"/>
      <c r="I51" s="3287"/>
      <c r="J51" s="203"/>
      <c r="K51" s="3318" t="str">
        <f>IF(★入力画面!V424="","",★入力画面!V424)</f>
        <v/>
      </c>
      <c r="L51" s="3319"/>
      <c r="M51" s="3283" t="s">
        <v>256</v>
      </c>
      <c r="N51" s="3316"/>
      <c r="O51" s="3311"/>
      <c r="P51" s="3312"/>
      <c r="Q51" s="3313"/>
      <c r="R51" s="3302"/>
      <c r="S51" s="3282"/>
      <c r="T51" s="109" t="s">
        <v>254</v>
      </c>
      <c r="U51" s="92"/>
      <c r="V51" s="92"/>
      <c r="W51" s="92"/>
      <c r="X51" s="92"/>
      <c r="Y51" s="92"/>
      <c r="Z51" s="92"/>
      <c r="AA51" s="92"/>
      <c r="AB51" s="92"/>
      <c r="AC51" s="92"/>
      <c r="AD51" s="92"/>
      <c r="AE51" s="92"/>
    </row>
    <row r="52" spans="1:32" ht="13.5" customHeight="1">
      <c r="A52" s="92"/>
      <c r="B52" s="92"/>
      <c r="C52" s="108"/>
      <c r="D52" s="3269" t="s">
        <v>257</v>
      </c>
      <c r="E52" s="3269"/>
      <c r="F52" s="3269"/>
      <c r="G52" s="3269"/>
      <c r="H52" s="3269"/>
      <c r="I52" s="3269"/>
      <c r="J52" s="109"/>
      <c r="K52" s="104" t="str">
        <f>IF(U52="","",MID(VLOOKUP(U52,★入力画面!$AY$631:$AZ$2599,2,FALSE),1,1))</f>
        <v/>
      </c>
      <c r="L52" s="106" t="str">
        <f>IF(U52="","",MID(VLOOKUP(U52,★入力画面!$AY$631:$AZ$2599,2,FALSE),2,1))</f>
        <v/>
      </c>
      <c r="M52" s="106" t="str">
        <f>IF(U52="","",MID(VLOOKUP(U52,★入力画面!$AY$631:$AZ$2599,2,FALSE),3,1))</f>
        <v/>
      </c>
      <c r="N52" s="106" t="str">
        <f>IF(U52="","",MID(VLOOKUP(U52,★入力画面!$AY$631:$AZ$2599,2,FALSE),4,1))</f>
        <v/>
      </c>
      <c r="O52" s="105" t="str">
        <f>IF(U52="","",MID(VLOOKUP(U52,★入力画面!$AY$631:$AZ$2599,2,FALSE),5,1))</f>
        <v/>
      </c>
      <c r="P52" s="3302">
        <f>IF(★入力画面!L425="▼選択","",★入力画面!L425)</f>
        <v>0</v>
      </c>
      <c r="Q52" s="3282"/>
      <c r="R52" s="3282"/>
      <c r="S52" s="92"/>
      <c r="T52" s="92"/>
      <c r="U52" s="3303" t="str">
        <f>IF(★入力画面!S425="","",★入力画面!S425)</f>
        <v/>
      </c>
      <c r="V52" s="3303"/>
      <c r="W52" s="3303"/>
      <c r="X52" s="3303"/>
      <c r="Y52" s="3303"/>
      <c r="Z52" s="3303"/>
      <c r="AA52" s="3303"/>
      <c r="AB52" s="3303"/>
      <c r="AC52" s="3303"/>
      <c r="AD52" s="3303"/>
      <c r="AE52" s="92"/>
    </row>
    <row r="53" spans="1:32" ht="13.5" customHeight="1">
      <c r="A53" s="92"/>
      <c r="B53" s="92"/>
      <c r="C53" s="137"/>
      <c r="D53" s="3286" t="s">
        <v>5052</v>
      </c>
      <c r="E53" s="3286"/>
      <c r="F53" s="3286"/>
      <c r="G53" s="3286"/>
      <c r="H53" s="3286"/>
      <c r="I53" s="3286"/>
      <c r="J53" s="138"/>
      <c r="K53" s="209" t="str">
        <f>IF(★入力画面!$L428="","",MID(★入力画面!$L428&amp;"",1,1))</f>
        <v/>
      </c>
      <c r="L53" s="204" t="str">
        <f>IF(★入力画面!$L428="","",MID(★入力画面!$L428&amp;"",2,1))</f>
        <v/>
      </c>
      <c r="M53" s="204" t="str">
        <f>IF(★入力画面!$L428="","",MID(★入力画面!$L428&amp;"",3,1))</f>
        <v/>
      </c>
      <c r="N53" s="204" t="str">
        <f>IF(★入力画面!$L428="","",MID(★入力画面!$L428&amp;"",4,1))</f>
        <v/>
      </c>
      <c r="O53" s="204" t="str">
        <f>IF(★入力画面!$L428="","",MID(★入力画面!$L428&amp;"",5,1))</f>
        <v/>
      </c>
      <c r="P53" s="204" t="str">
        <f>IF(★入力画面!$L428="","",MID(★入力画面!$L428&amp;"",6,1))</f>
        <v/>
      </c>
      <c r="Q53" s="204" t="str">
        <f>IF(★入力画面!$L428="","",MID(★入力画面!$L428&amp;"",7,1))</f>
        <v/>
      </c>
      <c r="R53" s="204" t="str">
        <f>IF(★入力画面!$L428="","",MID(★入力画面!$L428&amp;"",8,1))</f>
        <v/>
      </c>
      <c r="S53" s="204" t="str">
        <f>IF(★入力画面!$L428="","",MID(★入力画面!$L428&amp;"",9,1))</f>
        <v/>
      </c>
      <c r="T53" s="204" t="str">
        <f>IF(★入力画面!$L428="","",MID(★入力画面!$L428&amp;"",10,1))</f>
        <v/>
      </c>
      <c r="U53" s="204" t="str">
        <f>IF(★入力画面!$L428="","",MID(★入力画面!$L428&amp;"",11,1))</f>
        <v/>
      </c>
      <c r="V53" s="204" t="str">
        <f>IF(★入力画面!$L428="","",MID(★入力画面!$L428&amp;"",12,1))</f>
        <v/>
      </c>
      <c r="W53" s="204" t="str">
        <f>IF(★入力画面!$L428="","",MID(★入力画面!$L428&amp;"",13,1))</f>
        <v/>
      </c>
      <c r="X53" s="204" t="str">
        <f>IF(★入力画面!$L428="","",MID(★入力画面!$L428&amp;"",14,1))</f>
        <v/>
      </c>
      <c r="Y53" s="204" t="str">
        <f>IF(★入力画面!$L428="","",MID(★入力画面!$L428&amp;"",15,1))</f>
        <v/>
      </c>
      <c r="Z53" s="204" t="str">
        <f>IF(★入力画面!$L428="","",MID(★入力画面!$L428&amp;"",16,1))</f>
        <v/>
      </c>
      <c r="AA53" s="204" t="str">
        <f>IF(★入力画面!$L428="","",MID(★入力画面!$L428&amp;"",17,1))</f>
        <v/>
      </c>
      <c r="AB53" s="204" t="str">
        <f>IF(★入力画面!$L428="","",MID(★入力画面!$L428&amp;"",18,1))</f>
        <v/>
      </c>
      <c r="AC53" s="204" t="str">
        <f>IF(★入力画面!$L428="","",MID(★入力画面!$L428&amp;"",19,1))</f>
        <v/>
      </c>
      <c r="AD53" s="205" t="str">
        <f>IF(★入力画面!$L428="","",MID(★入力画面!$L428&amp;"",20,1))</f>
        <v/>
      </c>
      <c r="AE53" s="92" t="s">
        <v>228</v>
      </c>
      <c r="AF53" s="92"/>
    </row>
    <row r="54" spans="1:32">
      <c r="A54" s="92"/>
      <c r="B54" s="92"/>
      <c r="C54" s="108"/>
      <c r="D54" s="3287"/>
      <c r="E54" s="3287"/>
      <c r="F54" s="3287"/>
      <c r="G54" s="3287"/>
      <c r="H54" s="3287"/>
      <c r="I54" s="3287"/>
      <c r="J54" s="109"/>
      <c r="K54" s="206" t="str">
        <f>IF(★入力画面!$L428="","",MID(★入力画面!$L428&amp;"",21,1))</f>
        <v/>
      </c>
      <c r="L54" s="207" t="str">
        <f>IF(★入力画面!$L428="","",MID(★入力画面!$L428&amp;"",22,1))</f>
        <v/>
      </c>
      <c r="M54" s="207" t="str">
        <f>IF(★入力画面!$L428="","",MID(★入力画面!$L428&amp;"",23,1))</f>
        <v/>
      </c>
      <c r="N54" s="207" t="str">
        <f>IF(★入力画面!$L428="","",MID(★入力画面!$L428&amp;"",24,1))</f>
        <v/>
      </c>
      <c r="O54" s="207" t="str">
        <f>IF(★入力画面!$L428="","",MID(★入力画面!$L428&amp;"",25,1))</f>
        <v/>
      </c>
      <c r="P54" s="207" t="str">
        <f>IF(★入力画面!$L428="","",MID(★入力画面!$L428&amp;"",26,1))</f>
        <v/>
      </c>
      <c r="Q54" s="207" t="str">
        <f>IF(★入力画面!$L428="","",MID(★入力画面!$L428&amp;"",27,1))</f>
        <v/>
      </c>
      <c r="R54" s="207" t="str">
        <f>IF(★入力画面!$L428="","",MID(★入力画面!$L428&amp;"",28,1))</f>
        <v/>
      </c>
      <c r="S54" s="207" t="str">
        <f>IF(★入力画面!$L428="","",MID(★入力画面!$L428&amp;"",29,1))</f>
        <v/>
      </c>
      <c r="T54" s="207" t="str">
        <f>IF(★入力画面!$L428="","",MID(★入力画面!$L428&amp;"",30,1))</f>
        <v/>
      </c>
      <c r="U54" s="207" t="str">
        <f>IF(★入力画面!$L428="","",MID(★入力画面!$L428&amp;"",31,1))</f>
        <v/>
      </c>
      <c r="V54" s="207" t="str">
        <f>IF(★入力画面!$L428="","",MID(★入力画面!$L428&amp;"",32,1))</f>
        <v/>
      </c>
      <c r="W54" s="207" t="str">
        <f>IF(★入力画面!$L428="","",MID(★入力画面!$L428&amp;"",33,1))</f>
        <v/>
      </c>
      <c r="X54" s="207" t="str">
        <f>IF(★入力画面!$L428="","",MID(★入力画面!$L428&amp;"",34,1))</f>
        <v/>
      </c>
      <c r="Y54" s="207" t="str">
        <f>IF(★入力画面!$L428="","",MID(★入力画面!$L428&amp;"",35,1))</f>
        <v/>
      </c>
      <c r="Z54" s="207" t="str">
        <f>IF(★入力画面!$L428="","",MID(★入力画面!$L428&amp;"",36,1))</f>
        <v/>
      </c>
      <c r="AA54" s="207" t="str">
        <f>IF(★入力画面!$L428="","",MID(★入力画面!$L428&amp;"",37,1))</f>
        <v/>
      </c>
      <c r="AB54" s="207" t="str">
        <f>IF(★入力画面!$L428="","",MID(★入力画面!$L428&amp;"",38,1))</f>
        <v/>
      </c>
      <c r="AC54" s="207" t="str">
        <f>IF(★入力画面!$L428="","",MID(★入力画面!$L428&amp;"",39,1))</f>
        <v/>
      </c>
      <c r="AD54" s="208" t="str">
        <f>IF(★入力画面!$L428="","",MID(★入力画面!$L428&amp;"",40,1))</f>
        <v/>
      </c>
      <c r="AE54" s="92"/>
      <c r="AF54" s="147" t="s">
        <v>5044</v>
      </c>
    </row>
    <row r="56" spans="1:32">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D56" s="92"/>
      <c r="AE56" s="92"/>
      <c r="AF56" s="92"/>
    </row>
    <row r="57" spans="1:32">
      <c r="A57" s="92"/>
      <c r="B57" s="92"/>
      <c r="C57" s="92"/>
      <c r="D57" s="92"/>
      <c r="E57" s="92"/>
      <c r="F57" s="92"/>
      <c r="G57" s="92"/>
      <c r="H57" s="92"/>
      <c r="I57" s="92"/>
      <c r="J57" s="92"/>
      <c r="K57" s="92"/>
      <c r="L57" s="92"/>
      <c r="M57" s="92"/>
      <c r="R57" s="92"/>
      <c r="S57" s="92"/>
      <c r="T57" s="92"/>
      <c r="U57" s="92"/>
      <c r="V57" s="92"/>
      <c r="W57" s="92"/>
      <c r="X57" s="92"/>
      <c r="Y57" s="83"/>
      <c r="Z57" s="83"/>
      <c r="AD57" s="83"/>
      <c r="AE57" s="83"/>
      <c r="AF57" s="92"/>
    </row>
    <row r="58" spans="1:32">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row>
    <row r="59" spans="1:32">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row>
    <row r="60" spans="1:3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row>
    <row r="61" spans="1:3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row>
    <row r="62" spans="1:3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row>
    <row r="63" spans="1:3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row>
    <row r="64" spans="1:3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row>
    <row r="65" spans="1:3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row>
    <row r="66" spans="1:3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row>
    <row r="67" spans="1:3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row>
    <row r="68" spans="1:3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row>
    <row r="69" spans="1:3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row>
    <row r="70" spans="1:3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row>
    <row r="71" spans="1:3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row>
    <row r="72" spans="1:3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row>
    <row r="73" spans="1:3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row>
    <row r="74" spans="1:3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row>
    <row r="75" spans="1:3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row>
    <row r="76" spans="1:3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row>
    <row r="77" spans="1:3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row>
    <row r="78" spans="1:3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row>
    <row r="79" spans="1:3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row>
    <row r="80" spans="1:3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row>
    <row r="81" spans="1:3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row>
    <row r="82" spans="1:3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row>
    <row r="83" spans="1:3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row>
    <row r="84" spans="1:3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row>
    <row r="85" spans="1:3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row>
    <row r="86" spans="1:32">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row>
    <row r="87" spans="1:3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row>
    <row r="88" spans="1:32">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row>
    <row r="89" spans="1:32">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row>
    <row r="90" spans="1:32">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row>
    <row r="91" spans="1:32">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row>
    <row r="92" spans="1:32">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row>
    <row r="93" spans="1:32">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row>
    <row r="94" spans="1:32">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row>
    <row r="95" spans="1:32">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row>
    <row r="96" spans="1:32">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row>
    <row r="97" spans="1:32">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row>
    <row r="98" spans="1:32">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row>
    <row r="99" spans="1:32">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row>
    <row r="100" spans="1:32">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row>
    <row r="101" spans="1:32">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row>
    <row r="102" spans="1:32">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row>
    <row r="103" spans="1:32">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row>
    <row r="104" spans="1:32">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row>
    <row r="105" spans="1:32">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row>
    <row r="106" spans="1:32">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row>
    <row r="107" spans="1:32">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row>
    <row r="108" spans="1:32">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row>
    <row r="109" spans="1:32">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row>
    <row r="110" spans="1:32">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row>
    <row r="111" spans="1:32">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row>
    <row r="112" spans="1:32">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row>
    <row r="113" spans="1:32">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row>
    <row r="114" spans="1:32">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row>
    <row r="115" spans="1:32">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row>
    <row r="116" spans="1:32">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row>
    <row r="117" spans="1:32">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row>
    <row r="118" spans="1:32">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row>
    <row r="119" spans="1:32">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row>
    <row r="120" spans="1:32">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row>
    <row r="121" spans="1:32">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row>
    <row r="122" spans="1:32">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row>
    <row r="123" spans="1:32">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row>
    <row r="124" spans="1:32">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row>
    <row r="125" spans="1:32">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row>
    <row r="126" spans="1:32">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row>
    <row r="127" spans="1:32">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row>
    <row r="128" spans="1:32">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row>
    <row r="129" spans="1:32">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row>
    <row r="130" spans="1:32">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row>
    <row r="131" spans="1:32">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row>
    <row r="132" spans="1:32">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row>
    <row r="133" spans="1:32">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row>
    <row r="134" spans="1:32">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row>
    <row r="135" spans="1:32">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row>
    <row r="136" spans="1:32">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row>
    <row r="137" spans="1:32">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row>
    <row r="138" spans="1:32">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row>
    <row r="139" spans="1:32">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row>
    <row r="140" spans="1:32">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row>
    <row r="141" spans="1:32">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row>
    <row r="142" spans="1:32">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row>
    <row r="143" spans="1:32">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row>
    <row r="144" spans="1:32">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row>
    <row r="145" spans="1:32">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row>
    <row r="146" spans="1:32">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row>
    <row r="147" spans="1:32">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row>
    <row r="148" spans="1:32">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row>
    <row r="149" spans="1:32">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row>
    <row r="150" spans="1:32">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row>
    <row r="151" spans="1:32">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row>
    <row r="152" spans="1:32">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row>
    <row r="153" spans="1:32">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row>
    <row r="154" spans="1:32">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row>
    <row r="155" spans="1:32">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row>
    <row r="156" spans="1:32">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row>
    <row r="157" spans="1:32">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row>
    <row r="158" spans="1:32">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row>
    <row r="159" spans="1:32">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row>
    <row r="160" spans="1:32">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row>
    <row r="161" spans="1:32">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row>
    <row r="162" spans="1:32">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row>
    <row r="163" spans="1:32">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row>
    <row r="164" spans="1:32">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row>
    <row r="165" spans="1:32">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row>
    <row r="166" spans="1:32">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row>
    <row r="167" spans="1:32">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row>
    <row r="168" spans="1:32">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row>
    <row r="169" spans="1:32">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row>
    <row r="170" spans="1:32">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row>
    <row r="171" spans="1:32">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row>
    <row r="172" spans="1:32">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row>
    <row r="173" spans="1:32">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row>
    <row r="174" spans="1:32">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row>
    <row r="175" spans="1:32">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row>
    <row r="176" spans="1:32">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row>
    <row r="177" spans="1:32">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row>
    <row r="178" spans="1:32">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row>
    <row r="179" spans="1:32">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row>
    <row r="180" spans="1:32">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row>
    <row r="181" spans="1:32">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row>
    <row r="182" spans="1:32">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row>
    <row r="183" spans="1:32">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row>
    <row r="184" spans="1:32">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row>
    <row r="185" spans="1:32">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row>
    <row r="186" spans="1:32">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row>
    <row r="187" spans="1:32">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row>
    <row r="188" spans="1:32">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row>
    <row r="189" spans="1:32">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row>
    <row r="190" spans="1:32">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row>
    <row r="191" spans="1:32">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row>
    <row r="192" spans="1:32">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row>
    <row r="193" spans="1:32">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row>
    <row r="194" spans="1:32">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row>
    <row r="195" spans="1:32">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row>
    <row r="196" spans="1:32">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row>
    <row r="197" spans="1:32">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row>
    <row r="198" spans="1:32">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row>
    <row r="199" spans="1:32">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row>
    <row r="200" spans="1:32">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row>
    <row r="201" spans="1:32">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row>
    <row r="202" spans="1:32">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row>
    <row r="203" spans="1:32">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row>
    <row r="204" spans="1:32">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row>
    <row r="205" spans="1:32">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row>
    <row r="206" spans="1:32">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row>
    <row r="207" spans="1:32">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row>
    <row r="208" spans="1:32">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row>
    <row r="209" spans="1:32">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row>
    <row r="210" spans="1:32">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row>
    <row r="211" spans="1:32">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row>
    <row r="212" spans="1:32">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row>
    <row r="213" spans="1:32">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row>
    <row r="214" spans="1:32">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row>
    <row r="215" spans="1:32">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row>
    <row r="216" spans="1:32">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row>
    <row r="217" spans="1:32">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row>
    <row r="218" spans="1:32">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row>
    <row r="219" spans="1:32">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row>
    <row r="220" spans="1:32">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row>
    <row r="221" spans="1:32">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row>
    <row r="222" spans="1:32">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row>
    <row r="223" spans="1:32">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row>
    <row r="224" spans="1:32">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row>
    <row r="225" spans="1:32">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row>
    <row r="226" spans="1:32">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row>
    <row r="227" spans="1:32">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row>
    <row r="228" spans="1:32">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row>
    <row r="229" spans="1:32">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row>
    <row r="230" spans="1:32">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row>
    <row r="231" spans="1:32">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row>
    <row r="232" spans="1:32">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row>
    <row r="233" spans="1:32">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row>
    <row r="234" spans="1:32">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row>
    <row r="235" spans="1:32">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row>
    <row r="236" spans="1:32">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row>
    <row r="237" spans="1:32">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row>
    <row r="238" spans="1:32">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row>
    <row r="239" spans="1:32">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row>
    <row r="240" spans="1:32">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row>
    <row r="241" spans="1:32">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row>
    <row r="242" spans="1:32">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row>
    <row r="243" spans="1:32">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row>
    <row r="244" spans="1:32">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row>
    <row r="245" spans="1:32">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row>
    <row r="246" spans="1:32">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row>
    <row r="247" spans="1:32">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row>
    <row r="248" spans="1:32">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row>
    <row r="249" spans="1:32">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row>
    <row r="250" spans="1:32">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row>
    <row r="251" spans="1:32">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row>
    <row r="252" spans="1:32">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row>
    <row r="253" spans="1:32">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row>
    <row r="254" spans="1:32">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row>
    <row r="255" spans="1:32">
      <c r="A255" s="92"/>
      <c r="B255" s="92"/>
      <c r="C255" s="92"/>
      <c r="D255" s="92"/>
      <c r="E255" s="92"/>
      <c r="F255" s="92"/>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row>
  </sheetData>
  <sheetProtection algorithmName="SHA-512" hashValue="/agSz8arzkizk2M+H3me+MKg7n0GqWVd77gnJoV0a+LeQuVMZCzwXwkl+CrxLY/N2DB7lUPt3a+5vgzlYNhQyA==" saltValue="DGgyALbZxCtE2revUzmO0A==" spinCount="100000" sheet="1" formatCells="0" formatColumns="0" formatRows="0" insertColumns="0" insertRows="0" insertHyperlinks="0" deleteColumns="0" deleteRows="0" sort="0" autoFilter="0" pivotTables="0"/>
  <mergeCells count="63">
    <mergeCell ref="D50:I50"/>
    <mergeCell ref="K50:L50"/>
    <mergeCell ref="M50:N50"/>
    <mergeCell ref="O50:Q51"/>
    <mergeCell ref="R50:S51"/>
    <mergeCell ref="D51:I51"/>
    <mergeCell ref="K51:L51"/>
    <mergeCell ref="M51:N51"/>
    <mergeCell ref="D28:I28"/>
    <mergeCell ref="P28:R28"/>
    <mergeCell ref="U28:AD28"/>
    <mergeCell ref="D29:I30"/>
    <mergeCell ref="M38:N38"/>
    <mergeCell ref="O38:Q39"/>
    <mergeCell ref="R38:S39"/>
    <mergeCell ref="D39:I39"/>
    <mergeCell ref="K39:L39"/>
    <mergeCell ref="M39:N39"/>
    <mergeCell ref="O26:Q27"/>
    <mergeCell ref="R26:S27"/>
    <mergeCell ref="D27:I27"/>
    <mergeCell ref="K27:L27"/>
    <mergeCell ref="M27:N27"/>
    <mergeCell ref="O2:R2"/>
    <mergeCell ref="E4:AE4"/>
    <mergeCell ref="M7:N7"/>
    <mergeCell ref="D11:I11"/>
    <mergeCell ref="D12:I12"/>
    <mergeCell ref="D13:I13"/>
    <mergeCell ref="D14:I14"/>
    <mergeCell ref="M14:N14"/>
    <mergeCell ref="O14:Q15"/>
    <mergeCell ref="R14:S15"/>
    <mergeCell ref="D15:I15"/>
    <mergeCell ref="M15:N15"/>
    <mergeCell ref="K14:L14"/>
    <mergeCell ref="K15:L15"/>
    <mergeCell ref="D16:I16"/>
    <mergeCell ref="P16:R16"/>
    <mergeCell ref="U16:AD16"/>
    <mergeCell ref="D17:I18"/>
    <mergeCell ref="D23:I23"/>
    <mergeCell ref="D24:I24"/>
    <mergeCell ref="D25:I25"/>
    <mergeCell ref="D26:I26"/>
    <mergeCell ref="K26:L26"/>
    <mergeCell ref="M26:N26"/>
    <mergeCell ref="D52:I52"/>
    <mergeCell ref="P52:R52"/>
    <mergeCell ref="U52:AD52"/>
    <mergeCell ref="D53:I54"/>
    <mergeCell ref="D35:I35"/>
    <mergeCell ref="D36:I36"/>
    <mergeCell ref="D37:I37"/>
    <mergeCell ref="D38:I38"/>
    <mergeCell ref="K38:L38"/>
    <mergeCell ref="D40:I40"/>
    <mergeCell ref="P40:R40"/>
    <mergeCell ref="U40:AD40"/>
    <mergeCell ref="D41:I42"/>
    <mergeCell ref="D47:I47"/>
    <mergeCell ref="D48:I48"/>
    <mergeCell ref="D49:I49"/>
  </mergeCells>
  <phoneticPr fontId="55"/>
  <pageMargins left="0.59055118110236227" right="0" top="0.59055118110236227" bottom="0.39370078740157483" header="0.51181102362204722" footer="0.51181102362204722"/>
  <pageSetup paperSize="9"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36EB6-C119-420D-8CD1-721DE3405056}">
  <dimension ref="A1:AF197"/>
  <sheetViews>
    <sheetView zoomScaleNormal="100" zoomScaleSheetLayoutView="100" workbookViewId="0">
      <selection activeCell="L28" sqref="L28:M29"/>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379" t="str">
        <f>IF(★入力画面!L56="","",★入力画面!L56)</f>
        <v/>
      </c>
      <c r="G6" s="3380"/>
      <c r="H6" s="3380"/>
      <c r="I6" s="3380"/>
      <c r="J6" s="3380"/>
      <c r="K6" s="3380"/>
      <c r="L6" s="3380"/>
      <c r="M6" s="3380"/>
      <c r="N6" s="3380"/>
      <c r="O6" s="3380"/>
      <c r="P6" s="3380"/>
      <c r="Q6" s="3380"/>
      <c r="R6" s="3380"/>
      <c r="S6" s="3380"/>
      <c r="T6" s="3380"/>
      <c r="U6" s="197"/>
      <c r="V6" s="197"/>
      <c r="W6" s="197"/>
      <c r="X6" s="197"/>
      <c r="Y6" s="197"/>
      <c r="Z6" s="197"/>
      <c r="AA6" s="197"/>
      <c r="AB6" s="197"/>
      <c r="AC6" s="197"/>
      <c r="AD6" s="197"/>
      <c r="AE6" s="113"/>
    </row>
    <row r="7" spans="1:32">
      <c r="A7" s="85"/>
      <c r="B7" s="3361"/>
      <c r="C7" s="3351"/>
      <c r="D7" s="3351"/>
      <c r="E7" s="3351"/>
      <c r="F7" s="3381"/>
      <c r="G7" s="3382"/>
      <c r="H7" s="3382"/>
      <c r="I7" s="3382"/>
      <c r="J7" s="3382"/>
      <c r="K7" s="3382"/>
      <c r="L7" s="3382"/>
      <c r="M7" s="3382"/>
      <c r="N7" s="3382"/>
      <c r="O7" s="3382"/>
      <c r="P7" s="3382"/>
      <c r="Q7" s="3382"/>
      <c r="R7" s="3382"/>
      <c r="S7" s="3382"/>
      <c r="T7" s="3382"/>
      <c r="U7" s="212" t="s">
        <v>177</v>
      </c>
      <c r="V7" s="212"/>
      <c r="W7" s="212"/>
      <c r="X7" s="212"/>
      <c r="Y7" s="3383" t="str">
        <f>IF(★入力画面!L57="","","("&amp;★入力画面!L57&amp;")")</f>
        <v/>
      </c>
      <c r="Z7" s="3383"/>
      <c r="AA7" s="3352" t="str">
        <f>IF(★入力画面!O57="","",★入力画面!O57&amp;"")</f>
        <v/>
      </c>
      <c r="AB7" s="3352"/>
      <c r="AC7" s="212" t="s">
        <v>90</v>
      </c>
      <c r="AD7" s="3352" t="str">
        <f>IF(★入力画面!S57="","",★入力画面!S57&amp;"")</f>
        <v/>
      </c>
      <c r="AE7" s="3353"/>
    </row>
    <row r="8" spans="1:32" ht="13.5" customHeight="1">
      <c r="A8" s="85"/>
      <c r="B8" s="3354" t="s">
        <v>5055</v>
      </c>
      <c r="C8" s="3355"/>
      <c r="D8" s="3355"/>
      <c r="E8" s="3355"/>
      <c r="F8" s="3356" t="str">
        <f>IF(★入力画面!L48="","",★入力画面!L48&amp;"")</f>
        <v/>
      </c>
      <c r="G8" s="3357"/>
      <c r="H8" s="3357"/>
      <c r="I8" s="3357"/>
      <c r="J8" s="3357"/>
      <c r="K8" s="3357"/>
      <c r="L8" s="3357"/>
      <c r="M8" s="3357"/>
      <c r="N8" s="3357"/>
      <c r="O8" s="3357"/>
      <c r="P8" s="3357"/>
      <c r="Q8" s="3357"/>
      <c r="R8" s="3357"/>
      <c r="S8" s="3357"/>
      <c r="T8" s="3358"/>
      <c r="U8" s="3359" t="s">
        <v>8</v>
      </c>
      <c r="V8" s="3350"/>
      <c r="W8" s="3350"/>
      <c r="X8" s="3360"/>
      <c r="Y8" s="3363" t="str">
        <f>IF(★入力画面!L52="▼選択","",★入力画面!L52&amp;"")&amp;IF(★入力画面!O52="","",★入力画面!O52&amp;"")&amp;"年"</f>
        <v>平成年</v>
      </c>
      <c r="Z8" s="3364"/>
      <c r="AA8" s="3364"/>
      <c r="AB8" s="3367" t="str">
        <f>IF(★入力画面!R52="","",★入力画面!R52&amp;"")&amp;"月"</f>
        <v>月</v>
      </c>
      <c r="AC8" s="3367"/>
      <c r="AD8" s="3367" t="str">
        <f>IF(★入力画面!U52="","",★入力画面!U52&amp;"")&amp;"日"</f>
        <v>日</v>
      </c>
      <c r="AE8" s="3369"/>
    </row>
    <row r="9" spans="1:32" ht="13.5" customHeight="1">
      <c r="A9" s="85"/>
      <c r="B9" s="3371" t="s">
        <v>3</v>
      </c>
      <c r="C9" s="3372"/>
      <c r="D9" s="3372"/>
      <c r="E9" s="3372"/>
      <c r="F9" s="3373" t="str">
        <f>IF(★入力画面!L50="","",★入力画面!L50&amp;"")</f>
        <v/>
      </c>
      <c r="G9" s="3374"/>
      <c r="H9" s="3374"/>
      <c r="I9" s="3374"/>
      <c r="J9" s="3374"/>
      <c r="K9" s="3374"/>
      <c r="L9" s="3374"/>
      <c r="M9" s="3374"/>
      <c r="N9" s="3374"/>
      <c r="O9" s="3374"/>
      <c r="P9" s="3374"/>
      <c r="Q9" s="3374"/>
      <c r="R9" s="3374"/>
      <c r="S9" s="3374"/>
      <c r="T9" s="3375"/>
      <c r="U9" s="3361"/>
      <c r="V9" s="3351"/>
      <c r="W9" s="3351"/>
      <c r="X9" s="3362"/>
      <c r="Y9" s="3365"/>
      <c r="Z9" s="3366"/>
      <c r="AA9" s="3366"/>
      <c r="AB9" s="3368"/>
      <c r="AC9" s="3368"/>
      <c r="AD9" s="3368"/>
      <c r="AE9" s="3370"/>
    </row>
    <row r="10" spans="1:32" ht="13.5" customHeight="1">
      <c r="A10" s="85"/>
      <c r="B10" s="3359" t="s">
        <v>258</v>
      </c>
      <c r="C10" s="3350"/>
      <c r="D10" s="3350"/>
      <c r="E10" s="3350"/>
      <c r="F10" s="3384" t="str">
        <f>IF(★入力画面!L61="▼選択","",★入力画面!L61&amp;"")</f>
        <v/>
      </c>
      <c r="G10" s="3385"/>
      <c r="H10" s="3385"/>
      <c r="I10" s="3385"/>
      <c r="J10" s="3385"/>
      <c r="K10" s="3385"/>
      <c r="L10" s="3385"/>
      <c r="M10" s="3385"/>
      <c r="N10" s="3385"/>
      <c r="O10" s="3385"/>
      <c r="P10" s="3385"/>
      <c r="Q10" s="3385"/>
      <c r="R10" s="3385"/>
      <c r="S10" s="3385"/>
      <c r="T10" s="3386"/>
      <c r="U10" s="3359" t="s">
        <v>95</v>
      </c>
      <c r="V10" s="3350"/>
      <c r="W10" s="3350"/>
      <c r="X10" s="3360"/>
      <c r="Y10" s="3390" t="str">
        <f>IF(★入力画面!L62="▼選択","","("&amp;VLOOKUP(★入力画面!L62,★入力画面!BC631:BD694,2,FALSE)&amp;") 第"&amp;★入力画面!M63&amp;"号")</f>
        <v>(大阪) 第号</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IF(★入力画面!L50="","",★入力画面!L50&amp;"")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YIz8TihOgtUK14bcj+2lhnmxSfp0s2aVqI1NcBs8tZvtNNokGHO+k8j1FXFbeaBMhWtNO48VGC4lNKTeIx/Vgw==" saltValue="o+w1FwJiK4NKt+NzfioeVA==" spinCount="100000" sheet="1" formatCells="0" formatColumns="0" formatRows="0" insertColumns="0" insertRows="0" insertHyperlinks="0" deleteColumns="0" deleteRows="0" sort="0" autoFilter="0" pivotTables="0"/>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count="2">
    <dataValidation imeMode="on" allowBlank="1" showInputMessage="1" showErrorMessage="1" sqref="N14:AE53" xr:uid="{64B89077-4211-4E6E-BF53-12957B49AA01}"/>
    <dataValidation imeMode="off" allowBlank="1" showInputMessage="1" showErrorMessage="1" sqref="G14:M53" xr:uid="{C39103AC-FD40-4534-ABCC-06EBD5C2A467}"/>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2266F-3833-4EC0-B244-29E06832B764}">
  <dimension ref="A1:AF197"/>
  <sheetViews>
    <sheetView zoomScaleNormal="100" zoomScaleSheetLayoutView="100" workbookViewId="0">
      <selection activeCell="N18" sqref="N18:AE21"/>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402" t="str">
        <f>IF(★入力画面!L213="","",★入力画面!L213)</f>
        <v/>
      </c>
      <c r="G6" s="3403"/>
      <c r="H6" s="3403"/>
      <c r="I6" s="3403"/>
      <c r="J6" s="3403"/>
      <c r="K6" s="3403"/>
      <c r="L6" s="3403"/>
      <c r="M6" s="3403"/>
      <c r="N6" s="3403"/>
      <c r="O6" s="3403"/>
      <c r="P6" s="3403"/>
      <c r="Q6" s="3403"/>
      <c r="R6" s="3403"/>
      <c r="S6" s="3403"/>
      <c r="T6" s="3403"/>
      <c r="U6" s="197"/>
      <c r="V6" s="197"/>
      <c r="W6" s="197"/>
      <c r="X6" s="197"/>
      <c r="Y6" s="197"/>
      <c r="Z6" s="197"/>
      <c r="AA6" s="197"/>
      <c r="AB6" s="197"/>
      <c r="AC6" s="197"/>
      <c r="AD6" s="197"/>
      <c r="AE6" s="113"/>
    </row>
    <row r="7" spans="1:32">
      <c r="A7" s="85"/>
      <c r="B7" s="3361"/>
      <c r="C7" s="3351"/>
      <c r="D7" s="3351"/>
      <c r="E7" s="3351"/>
      <c r="F7" s="3404"/>
      <c r="G7" s="3405"/>
      <c r="H7" s="3405"/>
      <c r="I7" s="3405"/>
      <c r="J7" s="3405"/>
      <c r="K7" s="3405"/>
      <c r="L7" s="3405"/>
      <c r="M7" s="3405"/>
      <c r="N7" s="3405"/>
      <c r="O7" s="3405"/>
      <c r="P7" s="3405"/>
      <c r="Q7" s="3405"/>
      <c r="R7" s="3405"/>
      <c r="S7" s="3405"/>
      <c r="T7" s="3405"/>
      <c r="U7" s="212" t="s">
        <v>177</v>
      </c>
      <c r="V7" s="212"/>
      <c r="W7" s="212"/>
      <c r="X7" s="212"/>
      <c r="Y7" s="3383" t="str">
        <f>IF(★入力画面!L214="","","("&amp;★入力画面!L214&amp;")")</f>
        <v/>
      </c>
      <c r="Z7" s="3383"/>
      <c r="AA7" s="3352" t="str">
        <f>IF(★入力画面!O214="","",★入力画面!O214&amp;"")</f>
        <v/>
      </c>
      <c r="AB7" s="3352"/>
      <c r="AC7" s="212" t="s">
        <v>90</v>
      </c>
      <c r="AD7" s="3352" t="str">
        <f>IF(★入力画面!S214="","",★入力画面!S214&amp;"")</f>
        <v/>
      </c>
      <c r="AE7" s="3353"/>
    </row>
    <row r="8" spans="1:32" ht="13.5" customHeight="1">
      <c r="A8" s="85"/>
      <c r="B8" s="3354" t="s">
        <v>5055</v>
      </c>
      <c r="C8" s="3355"/>
      <c r="D8" s="3355"/>
      <c r="E8" s="3355"/>
      <c r="F8" s="3396" t="str">
        <f>IF(★入力画面!L207="","",★入力画面!L207&amp;"")</f>
        <v/>
      </c>
      <c r="G8" s="3397"/>
      <c r="H8" s="3397"/>
      <c r="I8" s="3397"/>
      <c r="J8" s="3397"/>
      <c r="K8" s="3397"/>
      <c r="L8" s="3397"/>
      <c r="M8" s="3397"/>
      <c r="N8" s="3397"/>
      <c r="O8" s="3397"/>
      <c r="P8" s="3397"/>
      <c r="Q8" s="3397"/>
      <c r="R8" s="3397"/>
      <c r="S8" s="3397"/>
      <c r="T8" s="3398"/>
      <c r="U8" s="3359" t="s">
        <v>8</v>
      </c>
      <c r="V8" s="3350"/>
      <c r="W8" s="3350"/>
      <c r="X8" s="3360"/>
      <c r="Y8" s="3363" t="str">
        <f>IF(★入力画面!L211="▼選択","",★入力画面!L211&amp;"")&amp;IF(★入力画面!O211="","",★入力画面!O211&amp;"")&amp;"年"</f>
        <v>年</v>
      </c>
      <c r="Z8" s="3364"/>
      <c r="AA8" s="3364"/>
      <c r="AB8" s="3367" t="str">
        <f>IF(★入力画面!R211="","",★入力画面!R211&amp;"")&amp;"月"</f>
        <v>月</v>
      </c>
      <c r="AC8" s="3367"/>
      <c r="AD8" s="3367" t="str">
        <f>IF(★入力画面!U211="","",★入力画面!U211&amp;"")&amp;"日"</f>
        <v>日</v>
      </c>
      <c r="AE8" s="3369"/>
    </row>
    <row r="9" spans="1:32" ht="13.5" customHeight="1">
      <c r="A9" s="85"/>
      <c r="B9" s="3371" t="s">
        <v>3</v>
      </c>
      <c r="C9" s="3372"/>
      <c r="D9" s="3372"/>
      <c r="E9" s="3372"/>
      <c r="F9" s="3399" t="str">
        <f>IF(★入力画面!L209="","",★入力画面!L209&amp;"")</f>
        <v/>
      </c>
      <c r="G9" s="3400"/>
      <c r="H9" s="3400"/>
      <c r="I9" s="3400"/>
      <c r="J9" s="3400"/>
      <c r="K9" s="3400"/>
      <c r="L9" s="3400"/>
      <c r="M9" s="3400"/>
      <c r="N9" s="3400"/>
      <c r="O9" s="3400"/>
      <c r="P9" s="3400"/>
      <c r="Q9" s="3400"/>
      <c r="R9" s="3400"/>
      <c r="S9" s="3400"/>
      <c r="T9" s="3401"/>
      <c r="U9" s="3361"/>
      <c r="V9" s="3351"/>
      <c r="W9" s="3351"/>
      <c r="X9" s="3362"/>
      <c r="Y9" s="3365"/>
      <c r="Z9" s="3366"/>
      <c r="AA9" s="3366"/>
      <c r="AB9" s="3368"/>
      <c r="AC9" s="3368"/>
      <c r="AD9" s="3368"/>
      <c r="AE9" s="3370"/>
    </row>
    <row r="10" spans="1:32" ht="13.5" customHeight="1">
      <c r="A10" s="85"/>
      <c r="B10" s="3359" t="s">
        <v>258</v>
      </c>
      <c r="C10" s="3350"/>
      <c r="D10" s="3350"/>
      <c r="E10" s="3350"/>
      <c r="F10" s="3406">
        <f>★入力画面!L215</f>
        <v>0</v>
      </c>
      <c r="G10" s="3385"/>
      <c r="H10" s="3385"/>
      <c r="I10" s="3385"/>
      <c r="J10" s="3385"/>
      <c r="K10" s="3385"/>
      <c r="L10" s="3385"/>
      <c r="M10" s="3385"/>
      <c r="N10" s="3385"/>
      <c r="O10" s="3385"/>
      <c r="P10" s="3385"/>
      <c r="Q10" s="3385"/>
      <c r="R10" s="3385"/>
      <c r="S10" s="3385"/>
      <c r="T10" s="3386"/>
      <c r="U10" s="3359" t="s">
        <v>95</v>
      </c>
      <c r="V10" s="3350"/>
      <c r="W10" s="3350"/>
      <c r="X10" s="3360"/>
      <c r="Y10" s="3390" t="e">
        <f>IF(★入力画面!L216="▼選択","","("&amp;VLOOKUP(★入力画面!L216,★入力画面!BC631:BD694,2,FALSE)&amp;") 第"&amp;★入力画面!M217&amp;"号")</f>
        <v>#N/A</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IF(★入力画面!L209="","",★入力画面!L209&amp;"")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DGNGKTHAqBhNSij75p/KToel7QvaMlwugFU0Wrd1mhNY9ukHDiW7TUZJH1/fvUAY0FiyYhixaMWuMLhYNqlUkg==" saltValue="k82x9EfqOEZOxtaCYnmx1Q==" spinCount="100000" sheet="1" formatCells="0" formatColumns="0" formatRows="0" insertColumns="0" insertRows="0" insertHyperlinks="0" deleteColumns="0" deleteRows="0" sort="0" autoFilter="0" pivotTables="0"/>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count="2">
    <dataValidation imeMode="off" allowBlank="1" showInputMessage="1" showErrorMessage="1" sqref="G14:M53" xr:uid="{68257B82-63DF-433A-8402-60BB32C9E969}"/>
    <dataValidation imeMode="on" allowBlank="1" showInputMessage="1" showErrorMessage="1" sqref="N14:AE53" xr:uid="{49930DB2-00FF-4E4A-A4FF-CD0252A848AB}"/>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22FE-2741-40E9-A7C6-A061A0C948AD}">
  <sheetPr>
    <pageSetUpPr fitToPage="1"/>
  </sheetPr>
  <dimension ref="A1:V35"/>
  <sheetViews>
    <sheetView showZeros="0" zoomScale="98" zoomScaleNormal="98" workbookViewId="0">
      <selection activeCell="R15" sqref="R15"/>
    </sheetView>
  </sheetViews>
  <sheetFormatPr defaultRowHeight="17.25"/>
  <cols>
    <col min="1" max="1" width="1.375" style="502" customWidth="1"/>
    <col min="2" max="2" width="8.25" style="502" customWidth="1"/>
    <col min="3" max="3" width="8.375" style="502" customWidth="1"/>
    <col min="4" max="14" width="7.125" style="502" customWidth="1"/>
    <col min="15" max="15" width="1.375" style="502" customWidth="1"/>
    <col min="16" max="16384" width="9" style="502"/>
  </cols>
  <sheetData>
    <row r="1" spans="1:16">
      <c r="A1" s="1803"/>
      <c r="B1" s="1803"/>
      <c r="C1" s="1803"/>
      <c r="D1" s="1803"/>
      <c r="E1" s="1803"/>
      <c r="F1" s="1803"/>
      <c r="G1" s="1803"/>
      <c r="H1" s="1803"/>
      <c r="I1" s="1803"/>
      <c r="J1" s="1803"/>
      <c r="K1" s="1803"/>
      <c r="L1" s="1803"/>
      <c r="M1" s="1803"/>
      <c r="N1" s="1803"/>
      <c r="O1" s="1803"/>
    </row>
    <row r="2" spans="1:16" ht="45" customHeight="1" thickBot="1">
      <c r="A2" s="494"/>
      <c r="B2" s="494"/>
      <c r="C2" s="494"/>
      <c r="D2" s="496"/>
      <c r="E2" s="496"/>
      <c r="F2" s="496"/>
      <c r="G2" s="496"/>
      <c r="H2" s="496"/>
      <c r="I2" s="493"/>
      <c r="J2" s="493"/>
      <c r="K2" s="493"/>
      <c r="L2" s="493"/>
      <c r="M2" s="490"/>
      <c r="N2" s="490"/>
      <c r="O2" s="490"/>
      <c r="P2" s="495" t="s">
        <v>5197</v>
      </c>
    </row>
    <row r="3" spans="1:16" ht="45" customHeight="1" thickBot="1">
      <c r="A3" s="494"/>
      <c r="B3" s="494"/>
      <c r="C3" s="1804" t="s">
        <v>5196</v>
      </c>
      <c r="D3" s="1805"/>
      <c r="E3" s="1805"/>
      <c r="F3" s="1805"/>
      <c r="G3" s="1805"/>
      <c r="H3" s="1805"/>
      <c r="I3" s="1805"/>
      <c r="J3" s="1806"/>
      <c r="K3" s="493"/>
      <c r="L3" s="493"/>
      <c r="M3" s="492" t="s">
        <v>136</v>
      </c>
      <c r="N3" s="491" t="s">
        <v>137</v>
      </c>
      <c r="O3" s="490"/>
    </row>
    <row r="4" spans="1:16" ht="48.75" customHeight="1" thickBot="1">
      <c r="A4" s="487"/>
      <c r="B4" s="487"/>
      <c r="C4" s="489"/>
      <c r="D4" s="489"/>
      <c r="E4" s="489"/>
      <c r="F4" s="489"/>
      <c r="G4" s="487"/>
      <c r="H4" s="487"/>
      <c r="I4" s="487"/>
      <c r="J4" s="487"/>
      <c r="K4" s="487"/>
      <c r="L4" s="487"/>
      <c r="M4" s="6" t="s">
        <v>152</v>
      </c>
      <c r="N4" s="488"/>
      <c r="O4" s="487"/>
    </row>
    <row r="5" spans="1:16" ht="15" customHeight="1">
      <c r="A5" s="500"/>
      <c r="B5" s="500"/>
      <c r="C5" s="500"/>
      <c r="D5" s="500"/>
      <c r="E5" s="500"/>
      <c r="F5" s="500"/>
      <c r="G5" s="500"/>
      <c r="H5" s="500"/>
      <c r="I5" s="500"/>
      <c r="J5" s="500"/>
      <c r="K5" s="500"/>
      <c r="L5" s="500"/>
      <c r="M5" s="500"/>
      <c r="N5" s="500"/>
      <c r="O5" s="500"/>
    </row>
    <row r="6" spans="1:16">
      <c r="A6" s="500"/>
      <c r="B6" s="501" t="s">
        <v>5195</v>
      </c>
      <c r="C6" s="501" t="s">
        <v>5194</v>
      </c>
      <c r="D6" s="501" t="s">
        <v>5193</v>
      </c>
      <c r="E6" s="500"/>
      <c r="F6" s="500"/>
      <c r="G6" s="513" t="s">
        <v>5192</v>
      </c>
      <c r="H6" s="514"/>
      <c r="I6" s="514"/>
      <c r="J6" s="514" t="s">
        <v>61</v>
      </c>
      <c r="K6" s="514"/>
      <c r="L6" s="514" t="s">
        <v>63</v>
      </c>
      <c r="M6" s="514"/>
      <c r="N6" s="515" t="s">
        <v>62</v>
      </c>
      <c r="O6" s="500"/>
    </row>
    <row r="7" spans="1:16">
      <c r="A7" s="500"/>
      <c r="B7" s="499"/>
      <c r="C7" s="499"/>
      <c r="D7" s="499"/>
      <c r="E7" s="500"/>
      <c r="F7" s="500"/>
      <c r="G7" s="513" t="s">
        <v>5191</v>
      </c>
      <c r="H7" s="514"/>
      <c r="I7" s="514"/>
      <c r="J7" s="514" t="s">
        <v>61</v>
      </c>
      <c r="K7" s="514"/>
      <c r="L7" s="514" t="s">
        <v>63</v>
      </c>
      <c r="M7" s="514"/>
      <c r="N7" s="515" t="s">
        <v>62</v>
      </c>
      <c r="O7" s="500"/>
    </row>
    <row r="8" spans="1:16" ht="15" customHeight="1" thickBot="1">
      <c r="A8" s="500"/>
      <c r="B8" s="500"/>
      <c r="C8" s="500"/>
      <c r="D8" s="500"/>
      <c r="E8" s="500"/>
      <c r="F8" s="500"/>
      <c r="G8" s="500"/>
      <c r="H8" s="500"/>
      <c r="I8" s="500"/>
      <c r="J8" s="500"/>
      <c r="K8" s="500"/>
      <c r="L8" s="500"/>
      <c r="M8" s="500"/>
      <c r="N8" s="500"/>
      <c r="O8" s="500"/>
    </row>
    <row r="9" spans="1:16" ht="15" customHeight="1">
      <c r="A9" s="500"/>
      <c r="B9" s="1807" t="s">
        <v>132</v>
      </c>
      <c r="C9" s="1808"/>
      <c r="D9" s="1809" t="s">
        <v>9</v>
      </c>
      <c r="E9" s="1808"/>
      <c r="F9" s="1808"/>
      <c r="G9" s="1808"/>
      <c r="H9" s="1810"/>
      <c r="I9" s="1809" t="s">
        <v>115</v>
      </c>
      <c r="J9" s="1808"/>
      <c r="K9" s="1810"/>
      <c r="L9" s="1809" t="s">
        <v>131</v>
      </c>
      <c r="M9" s="1808"/>
      <c r="N9" s="1811"/>
      <c r="O9" s="500"/>
    </row>
    <row r="10" spans="1:16" ht="39.75" customHeight="1">
      <c r="A10" s="500"/>
      <c r="B10" s="1820"/>
      <c r="C10" s="1821"/>
      <c r="D10" s="1826">
        <f>'①入会申込書（全日・保証）'!M35</f>
        <v>0</v>
      </c>
      <c r="E10" s="1827"/>
      <c r="F10" s="1827"/>
      <c r="G10" s="1827"/>
      <c r="H10" s="1828"/>
      <c r="I10" s="1832"/>
      <c r="J10" s="1833"/>
      <c r="K10" s="1834"/>
      <c r="L10" s="1841">
        <f>'①入会申込書（全日・保証）'!M70</f>
        <v>0</v>
      </c>
      <c r="M10" s="1841"/>
      <c r="N10" s="1842"/>
      <c r="O10" s="500"/>
    </row>
    <row r="11" spans="1:16" ht="15" customHeight="1">
      <c r="A11" s="500"/>
      <c r="B11" s="1822"/>
      <c r="C11" s="1823"/>
      <c r="D11" s="1829"/>
      <c r="E11" s="1830"/>
      <c r="F11" s="1830"/>
      <c r="G11" s="1830"/>
      <c r="H11" s="1831"/>
      <c r="I11" s="1835"/>
      <c r="J11" s="1836"/>
      <c r="K11" s="1837"/>
      <c r="L11" s="1843" t="s">
        <v>135</v>
      </c>
      <c r="M11" s="1843"/>
      <c r="N11" s="1844"/>
      <c r="O11" s="500"/>
    </row>
    <row r="12" spans="1:16" ht="39.75" customHeight="1">
      <c r="A12" s="500"/>
      <c r="B12" s="1824"/>
      <c r="C12" s="1825"/>
      <c r="D12" s="516" t="s">
        <v>138</v>
      </c>
      <c r="E12" s="786">
        <f>'①入会申込書（全日・保証）'!M41</f>
        <v>0</v>
      </c>
      <c r="F12" s="786">
        <f>'①入会申込書（全日・保証）'!S41</f>
        <v>0</v>
      </c>
      <c r="G12" s="786">
        <f>'①入会申込書（全日・保証）'!Y41</f>
        <v>0</v>
      </c>
      <c r="H12" s="787"/>
      <c r="I12" s="1838"/>
      <c r="J12" s="1839"/>
      <c r="K12" s="1840"/>
      <c r="L12" s="1841">
        <f>'①入会申込書（全日・保証）'!M62</f>
        <v>0</v>
      </c>
      <c r="M12" s="1841"/>
      <c r="N12" s="1842"/>
      <c r="O12" s="500"/>
    </row>
    <row r="13" spans="1:16" ht="39.75" customHeight="1">
      <c r="A13" s="500"/>
      <c r="B13" s="1845" t="s">
        <v>6</v>
      </c>
      <c r="C13" s="1846"/>
      <c r="D13" s="1848" t="s">
        <v>2</v>
      </c>
      <c r="E13" s="1849"/>
      <c r="F13" s="1850" t="s">
        <v>5190</v>
      </c>
      <c r="G13" s="1851"/>
      <c r="H13" s="1853">
        <f>'①入会申込書（全日・保証）'!AP27</f>
        <v>0</v>
      </c>
      <c r="I13" s="1854"/>
      <c r="J13" s="1855"/>
      <c r="K13" s="1858" t="s">
        <v>170</v>
      </c>
      <c r="L13" s="1859"/>
      <c r="M13" s="1812"/>
      <c r="N13" s="1813"/>
      <c r="O13" s="500"/>
    </row>
    <row r="14" spans="1:16" ht="39.75" customHeight="1">
      <c r="A14" s="500"/>
      <c r="B14" s="1847"/>
      <c r="C14" s="1846"/>
      <c r="D14" s="1814" t="s">
        <v>175</v>
      </c>
      <c r="E14" s="1815"/>
      <c r="F14" s="1852"/>
      <c r="G14" s="1852"/>
      <c r="H14" s="1856"/>
      <c r="I14" s="1856"/>
      <c r="J14" s="1857"/>
      <c r="K14" s="1816" t="s">
        <v>5189</v>
      </c>
      <c r="L14" s="1817"/>
      <c r="M14" s="1818"/>
      <c r="N14" s="1819"/>
      <c r="O14" s="500"/>
    </row>
    <row r="15" spans="1:16" ht="39.75" customHeight="1">
      <c r="A15" s="500"/>
      <c r="B15" s="1860" t="s">
        <v>169</v>
      </c>
      <c r="C15" s="1846"/>
      <c r="D15" s="1861">
        <f>★入力画面!AS8</f>
        <v>0</v>
      </c>
      <c r="E15" s="1862"/>
      <c r="F15" s="1862"/>
      <c r="G15" s="1862"/>
      <c r="H15" s="1863"/>
      <c r="I15" s="1864" t="s">
        <v>147</v>
      </c>
      <c r="J15" s="1865"/>
      <c r="K15" s="1866">
        <f>★入力画面!AW8</f>
        <v>0</v>
      </c>
      <c r="L15" s="1867"/>
      <c r="M15" s="1868"/>
      <c r="N15" s="1869"/>
      <c r="O15" s="500"/>
    </row>
    <row r="16" spans="1:16" ht="39.75" customHeight="1" thickBot="1">
      <c r="A16" s="500"/>
      <c r="B16" s="1870" t="s">
        <v>5188</v>
      </c>
      <c r="C16" s="1871"/>
      <c r="D16" s="486" t="s">
        <v>149</v>
      </c>
      <c r="E16" s="1872">
        <f>★入力画面!AS11</f>
        <v>0</v>
      </c>
      <c r="F16" s="1872"/>
      <c r="G16" s="1872"/>
      <c r="H16" s="1873"/>
      <c r="I16" s="486" t="s">
        <v>5187</v>
      </c>
      <c r="J16" s="1874">
        <f>★入力画面!AW11</f>
        <v>0</v>
      </c>
      <c r="K16" s="1874"/>
      <c r="L16" s="1874"/>
      <c r="M16" s="1874"/>
      <c r="N16" s="1875"/>
      <c r="O16" s="500"/>
    </row>
    <row r="17" spans="1:22" ht="20.45" customHeight="1" thickBot="1">
      <c r="A17" s="500"/>
      <c r="B17" s="1879" t="s">
        <v>5186</v>
      </c>
      <c r="C17" s="1879"/>
      <c r="D17" s="1879"/>
      <c r="E17" s="485"/>
      <c r="F17" s="485"/>
      <c r="G17" s="485"/>
      <c r="H17" s="485"/>
      <c r="I17" s="484"/>
      <c r="J17" s="483"/>
      <c r="K17" s="483"/>
      <c r="L17" s="483"/>
      <c r="M17" s="483"/>
      <c r="N17" s="483"/>
      <c r="O17" s="500"/>
    </row>
    <row r="18" spans="1:22" ht="39.75" customHeight="1">
      <c r="A18" s="500"/>
      <c r="B18" s="1880" t="s">
        <v>5185</v>
      </c>
      <c r="C18" s="1881"/>
      <c r="D18" s="1886" t="s">
        <v>3</v>
      </c>
      <c r="E18" s="1887"/>
      <c r="F18" s="1888">
        <f>★入力画面!AS31</f>
        <v>0</v>
      </c>
      <c r="G18" s="1889"/>
      <c r="H18" s="1889"/>
      <c r="I18" s="1889"/>
      <c r="J18" s="1889"/>
      <c r="K18" s="1889"/>
      <c r="L18" s="1889"/>
      <c r="M18" s="1889"/>
      <c r="N18" s="1890"/>
      <c r="O18" s="500"/>
    </row>
    <row r="19" spans="1:22" ht="39.75" customHeight="1">
      <c r="A19" s="500"/>
      <c r="B19" s="1882"/>
      <c r="C19" s="1883"/>
      <c r="D19" s="1891" t="s">
        <v>5184</v>
      </c>
      <c r="E19" s="1891"/>
      <c r="F19" s="1861">
        <f>★入力画面!AS32</f>
        <v>0</v>
      </c>
      <c r="G19" s="1862"/>
      <c r="H19" s="1862"/>
      <c r="I19" s="1862"/>
      <c r="J19" s="1862"/>
      <c r="K19" s="1862"/>
      <c r="L19" s="1862"/>
      <c r="M19" s="1862"/>
      <c r="N19" s="1892"/>
      <c r="O19" s="500"/>
    </row>
    <row r="20" spans="1:22" ht="39.75" customHeight="1">
      <c r="A20" s="500"/>
      <c r="B20" s="1882"/>
      <c r="C20" s="1883"/>
      <c r="D20" s="1891" t="s">
        <v>116</v>
      </c>
      <c r="E20" s="1891"/>
      <c r="F20" s="1861">
        <f>★入力画面!AS33</f>
        <v>0</v>
      </c>
      <c r="G20" s="1862"/>
      <c r="H20" s="1862"/>
      <c r="I20" s="1862"/>
      <c r="J20" s="1862"/>
      <c r="K20" s="1862"/>
      <c r="L20" s="1862"/>
      <c r="M20" s="1862"/>
      <c r="N20" s="1892"/>
      <c r="O20" s="500"/>
    </row>
    <row r="21" spans="1:22" ht="39.75" customHeight="1" thickBot="1">
      <c r="A21" s="500"/>
      <c r="B21" s="1884"/>
      <c r="C21" s="1885"/>
      <c r="D21" s="1893" t="s">
        <v>5183</v>
      </c>
      <c r="E21" s="1894"/>
      <c r="F21" s="482" t="s">
        <v>87</v>
      </c>
      <c r="G21" s="1872">
        <f>★入力画面!AS34</f>
        <v>0</v>
      </c>
      <c r="H21" s="1872"/>
      <c r="I21" s="1872"/>
      <c r="J21" s="1872"/>
      <c r="K21" s="1872"/>
      <c r="L21" s="1872"/>
      <c r="M21" s="1872"/>
      <c r="N21" s="1895"/>
      <c r="O21" s="500"/>
    </row>
    <row r="22" spans="1:22" ht="17.45" customHeight="1">
      <c r="A22" s="500"/>
      <c r="B22" s="500"/>
      <c r="C22" s="500"/>
      <c r="D22" s="500"/>
      <c r="E22" s="500"/>
      <c r="F22" s="500"/>
      <c r="G22" s="500"/>
      <c r="H22" s="500"/>
      <c r="I22" s="500"/>
      <c r="J22" s="500"/>
      <c r="K22" s="500"/>
      <c r="L22" s="500"/>
      <c r="M22" s="500"/>
      <c r="N22" s="500"/>
      <c r="O22" s="500"/>
    </row>
    <row r="23" spans="1:22" ht="30" customHeight="1">
      <c r="A23" s="500"/>
      <c r="B23" s="1876" t="s">
        <v>165</v>
      </c>
      <c r="C23" s="517" t="s">
        <v>166</v>
      </c>
      <c r="D23" s="518"/>
      <c r="E23" s="518"/>
      <c r="F23" s="518"/>
      <c r="G23" s="518"/>
      <c r="H23" s="518"/>
      <c r="I23" s="518"/>
      <c r="J23" s="518"/>
      <c r="K23" s="518"/>
      <c r="L23" s="518"/>
      <c r="M23" s="518"/>
      <c r="N23" s="519"/>
      <c r="O23" s="500"/>
    </row>
    <row r="24" spans="1:22" s="474" customFormat="1" ht="30" customHeight="1">
      <c r="A24" s="500"/>
      <c r="B24" s="1877"/>
      <c r="C24" s="2"/>
      <c r="D24" s="3"/>
      <c r="E24" s="3"/>
      <c r="F24" s="3"/>
      <c r="G24" s="3"/>
      <c r="H24" s="3"/>
      <c r="I24" s="3"/>
      <c r="J24" s="3"/>
      <c r="K24" s="3"/>
      <c r="L24" s="3"/>
      <c r="M24" s="3"/>
      <c r="N24" s="4"/>
      <c r="O24" s="500"/>
    </row>
    <row r="25" spans="1:22" s="474" customFormat="1" ht="30" customHeight="1">
      <c r="A25" s="500"/>
      <c r="B25" s="1877"/>
      <c r="C25" s="2"/>
      <c r="D25" s="3"/>
      <c r="E25" s="3"/>
      <c r="F25" s="3"/>
      <c r="G25" s="3"/>
      <c r="H25" s="3"/>
      <c r="I25" s="3"/>
      <c r="J25" s="3"/>
      <c r="K25" s="3"/>
      <c r="L25" s="3"/>
      <c r="M25" s="3"/>
      <c r="N25" s="4"/>
      <c r="O25" s="500"/>
    </row>
    <row r="26" spans="1:22" s="474" customFormat="1" ht="30" customHeight="1">
      <c r="A26" s="500"/>
      <c r="B26" s="1877"/>
      <c r="C26" s="2"/>
      <c r="D26" s="3"/>
      <c r="E26" s="3"/>
      <c r="F26" s="3"/>
      <c r="G26" s="3"/>
      <c r="H26" s="3"/>
      <c r="I26" s="3"/>
      <c r="J26" s="3"/>
      <c r="K26" s="3"/>
      <c r="L26" s="3"/>
      <c r="M26" s="3"/>
      <c r="N26" s="4"/>
      <c r="O26" s="500"/>
    </row>
    <row r="27" spans="1:22" s="474" customFormat="1" ht="30" customHeight="1">
      <c r="A27" s="500"/>
      <c r="B27" s="1877"/>
      <c r="C27" s="516"/>
      <c r="D27" s="520"/>
      <c r="E27" s="520"/>
      <c r="F27" s="520"/>
      <c r="G27" s="520"/>
      <c r="H27" s="520"/>
      <c r="I27" s="520"/>
      <c r="J27" s="520"/>
      <c r="K27" s="520"/>
      <c r="L27" s="520"/>
      <c r="M27" s="520"/>
      <c r="N27" s="521"/>
      <c r="O27" s="500"/>
    </row>
    <row r="28" spans="1:22" s="474" customFormat="1" ht="34.5" customHeight="1">
      <c r="A28" s="500"/>
      <c r="B28" s="1877"/>
      <c r="C28" s="522" t="s">
        <v>167</v>
      </c>
      <c r="D28" s="501" t="s">
        <v>168</v>
      </c>
      <c r="E28" s="501" t="s">
        <v>168</v>
      </c>
      <c r="F28" s="501" t="s">
        <v>168</v>
      </c>
      <c r="G28" s="501" t="s">
        <v>168</v>
      </c>
      <c r="H28" s="501" t="s">
        <v>168</v>
      </c>
      <c r="I28" s="501" t="s">
        <v>168</v>
      </c>
      <c r="J28" s="501" t="s">
        <v>168</v>
      </c>
      <c r="K28" s="501" t="s">
        <v>168</v>
      </c>
      <c r="L28" s="501" t="s">
        <v>168</v>
      </c>
      <c r="M28" s="501" t="s">
        <v>168</v>
      </c>
      <c r="N28" s="501" t="s">
        <v>168</v>
      </c>
      <c r="O28" s="500"/>
    </row>
    <row r="29" spans="1:22" s="474" customFormat="1" ht="34.5" customHeight="1">
      <c r="A29" s="500"/>
      <c r="B29" s="1877"/>
      <c r="C29" s="517"/>
      <c r="D29" s="5"/>
      <c r="E29" s="5"/>
      <c r="F29" s="5"/>
      <c r="G29" s="5"/>
      <c r="H29" s="5"/>
      <c r="I29" s="5"/>
      <c r="J29" s="5"/>
      <c r="K29" s="523"/>
      <c r="L29" s="523"/>
      <c r="M29" s="523"/>
      <c r="N29" s="523"/>
      <c r="O29" s="500"/>
    </row>
    <row r="30" spans="1:22" ht="17.25" customHeight="1">
      <c r="B30" s="1878"/>
      <c r="C30" s="524"/>
      <c r="D30" s="525"/>
      <c r="E30" s="525"/>
      <c r="F30" s="525"/>
      <c r="G30" s="525"/>
      <c r="H30" s="525"/>
      <c r="I30" s="525"/>
      <c r="J30" s="525"/>
      <c r="K30" s="525"/>
      <c r="L30" s="525"/>
      <c r="M30" s="525"/>
      <c r="N30" s="525"/>
      <c r="Q30" s="1789"/>
      <c r="R30" s="1789"/>
      <c r="S30" s="1789"/>
      <c r="T30" s="1789"/>
      <c r="U30" s="1789"/>
      <c r="V30" s="1789"/>
    </row>
    <row r="31" spans="1:22" ht="17.25" customHeight="1">
      <c r="B31" s="481"/>
      <c r="Q31" s="1789"/>
      <c r="R31" s="1789"/>
      <c r="S31" s="1789"/>
      <c r="T31" s="1789"/>
      <c r="U31" s="1789"/>
      <c r="V31" s="1789"/>
    </row>
    <row r="32" spans="1:22">
      <c r="D32" s="502" t="s">
        <v>142</v>
      </c>
      <c r="Q32" s="1789"/>
      <c r="R32" s="1789"/>
      <c r="S32" s="1789"/>
      <c r="T32" s="1789"/>
      <c r="U32" s="1789"/>
      <c r="V32" s="1789"/>
    </row>
    <row r="33" spans="4:22">
      <c r="D33" s="502" t="s">
        <v>143</v>
      </c>
      <c r="Q33" s="1789"/>
      <c r="R33" s="1789"/>
      <c r="S33" s="1789"/>
      <c r="T33" s="1789"/>
      <c r="U33" s="1789"/>
      <c r="V33" s="1789"/>
    </row>
    <row r="34" spans="4:22">
      <c r="D34" s="480" t="s">
        <v>134</v>
      </c>
    </row>
    <row r="35" spans="4:22">
      <c r="D35" s="479" t="s">
        <v>160</v>
      </c>
    </row>
  </sheetData>
  <sheetProtection algorithmName="SHA-512" hashValue="0AYsgadE+k2RUWmv83gnhOBtjPkpeSal0HB6ZPnhK4jEaMBWNsRfzuNgDj4VmiVu3+J1Q9sfeD446RB0PjYeNA==" saltValue="/PbO7tjipjyBNe9XVSvPZw==" spinCount="100000" sheet="1" objects="1" scenarios="1"/>
  <mergeCells count="40">
    <mergeCell ref="B23:B30"/>
    <mergeCell ref="Q30:V33"/>
    <mergeCell ref="B17:D17"/>
    <mergeCell ref="B18:C21"/>
    <mergeCell ref="D18:E18"/>
    <mergeCell ref="F18:N18"/>
    <mergeCell ref="D19:E19"/>
    <mergeCell ref="F19:N19"/>
    <mergeCell ref="D20:E20"/>
    <mergeCell ref="F20:N20"/>
    <mergeCell ref="D21:E21"/>
    <mergeCell ref="G21:N21"/>
    <mergeCell ref="B15:C15"/>
    <mergeCell ref="D15:H15"/>
    <mergeCell ref="I15:J15"/>
    <mergeCell ref="K15:N15"/>
    <mergeCell ref="B16:C16"/>
    <mergeCell ref="E16:H16"/>
    <mergeCell ref="J16:N16"/>
    <mergeCell ref="M13:N13"/>
    <mergeCell ref="D14:E14"/>
    <mergeCell ref="K14:L14"/>
    <mergeCell ref="M14:N14"/>
    <mergeCell ref="B10:C12"/>
    <mergeCell ref="D10:H11"/>
    <mergeCell ref="I10:K12"/>
    <mergeCell ref="L10:N10"/>
    <mergeCell ref="L11:N11"/>
    <mergeCell ref="L12:N12"/>
    <mergeCell ref="B13:C14"/>
    <mergeCell ref="D13:E13"/>
    <mergeCell ref="F13:G14"/>
    <mergeCell ref="H13:J14"/>
    <mergeCell ref="K13:L13"/>
    <mergeCell ref="A1:O1"/>
    <mergeCell ref="C3:J3"/>
    <mergeCell ref="B9:C9"/>
    <mergeCell ref="D9:H9"/>
    <mergeCell ref="I9:K9"/>
    <mergeCell ref="L9:N9"/>
  </mergeCells>
  <phoneticPr fontId="55"/>
  <printOptions horizontalCentered="1" verticalCentered="1"/>
  <pageMargins left="0.39370078740157483" right="0.39370078740157483" top="0.19685039370078741" bottom="0.19685039370078741" header="0.51181102362204722" footer="0.51181102362204722"/>
  <pageSetup paperSize="9" scale="84"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72EC-23C5-47CF-A877-90344765E1EA}">
  <dimension ref="A1:AF197"/>
  <sheetViews>
    <sheetView zoomScaleNormal="100" zoomScaleSheetLayoutView="100" workbookViewId="0">
      <selection activeCell="N14" sqref="N14:AE17"/>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379" t="str">
        <f>IF(★入力画面!L224="","",★入力画面!L224)</f>
        <v/>
      </c>
      <c r="G6" s="3380"/>
      <c r="H6" s="3380"/>
      <c r="I6" s="3380"/>
      <c r="J6" s="3380"/>
      <c r="K6" s="3380"/>
      <c r="L6" s="3380"/>
      <c r="M6" s="3380"/>
      <c r="N6" s="3380"/>
      <c r="O6" s="3380"/>
      <c r="P6" s="3380"/>
      <c r="Q6" s="3380"/>
      <c r="R6" s="3380"/>
      <c r="S6" s="3380"/>
      <c r="T6" s="3380"/>
      <c r="U6" s="197"/>
      <c r="V6" s="197"/>
      <c r="W6" s="197"/>
      <c r="X6" s="197"/>
      <c r="Y6" s="197"/>
      <c r="Z6" s="197"/>
      <c r="AA6" s="197"/>
      <c r="AB6" s="197"/>
      <c r="AC6" s="197"/>
      <c r="AD6" s="197"/>
      <c r="AE6" s="113"/>
    </row>
    <row r="7" spans="1:32">
      <c r="A7" s="85"/>
      <c r="B7" s="3361"/>
      <c r="C7" s="3351"/>
      <c r="D7" s="3351"/>
      <c r="E7" s="3351"/>
      <c r="F7" s="3381"/>
      <c r="G7" s="3382"/>
      <c r="H7" s="3382"/>
      <c r="I7" s="3382"/>
      <c r="J7" s="3382"/>
      <c r="K7" s="3382"/>
      <c r="L7" s="3382"/>
      <c r="M7" s="3382"/>
      <c r="N7" s="3382"/>
      <c r="O7" s="3382"/>
      <c r="P7" s="3382"/>
      <c r="Q7" s="3382"/>
      <c r="R7" s="3382"/>
      <c r="S7" s="3382"/>
      <c r="T7" s="3382"/>
      <c r="U7" s="212" t="s">
        <v>177</v>
      </c>
      <c r="V7" s="212"/>
      <c r="W7" s="212"/>
      <c r="X7" s="212"/>
      <c r="Y7" s="3383" t="str">
        <f>IF(★入力画面!L225="","","("&amp;★入力画面!L225&amp;")")</f>
        <v/>
      </c>
      <c r="Z7" s="3383"/>
      <c r="AA7" s="3352" t="str">
        <f>IF(★入力画面!O225="","",★入力画面!O225&amp;"")</f>
        <v/>
      </c>
      <c r="AB7" s="3352"/>
      <c r="AC7" s="212" t="s">
        <v>90</v>
      </c>
      <c r="AD7" s="3352" t="str">
        <f>IF(★入力画面!S225="","",★入力画面!S225&amp;"")</f>
        <v/>
      </c>
      <c r="AE7" s="3353"/>
    </row>
    <row r="8" spans="1:32" ht="13.5" customHeight="1">
      <c r="A8" s="85"/>
      <c r="B8" s="3354" t="s">
        <v>5055</v>
      </c>
      <c r="C8" s="3355"/>
      <c r="D8" s="3355"/>
      <c r="E8" s="3355"/>
      <c r="F8" s="3356" t="str">
        <f>IF(★入力画面!L218="","",★入力画面!L218&amp;"")</f>
        <v/>
      </c>
      <c r="G8" s="3357"/>
      <c r="H8" s="3357"/>
      <c r="I8" s="3357"/>
      <c r="J8" s="3357"/>
      <c r="K8" s="3357"/>
      <c r="L8" s="3357"/>
      <c r="M8" s="3357"/>
      <c r="N8" s="3357"/>
      <c r="O8" s="3357"/>
      <c r="P8" s="3357"/>
      <c r="Q8" s="3357"/>
      <c r="R8" s="3357"/>
      <c r="S8" s="3357"/>
      <c r="T8" s="3358"/>
      <c r="U8" s="3359" t="s">
        <v>8</v>
      </c>
      <c r="V8" s="3350"/>
      <c r="W8" s="3350"/>
      <c r="X8" s="3360"/>
      <c r="Y8" s="3363" t="str">
        <f>IF(★入力画面!L222="▼選択","",★入力画面!L222&amp;"")&amp;IF(★入力画面!O222="","",★入力画面!O222&amp;"")&amp;"年"</f>
        <v>年</v>
      </c>
      <c r="Z8" s="3364"/>
      <c r="AA8" s="3364"/>
      <c r="AB8" s="3367" t="str">
        <f>IF(★入力画面!R222="","",★入力画面!R222&amp;"")&amp;"月"</f>
        <v>月</v>
      </c>
      <c r="AC8" s="3367"/>
      <c r="AD8" s="3367" t="str">
        <f>IF(★入力画面!U222="","",★入力画面!U222&amp;"")&amp;"日"</f>
        <v>日</v>
      </c>
      <c r="AE8" s="3369"/>
    </row>
    <row r="9" spans="1:32" ht="13.5" customHeight="1">
      <c r="A9" s="85"/>
      <c r="B9" s="3371" t="s">
        <v>3</v>
      </c>
      <c r="C9" s="3372"/>
      <c r="D9" s="3372"/>
      <c r="E9" s="3372"/>
      <c r="F9" s="3373" t="str">
        <f>IF(★入力画面!L220="","",★入力画面!L220&amp;"")</f>
        <v/>
      </c>
      <c r="G9" s="3374"/>
      <c r="H9" s="3374"/>
      <c r="I9" s="3374"/>
      <c r="J9" s="3374"/>
      <c r="K9" s="3374"/>
      <c r="L9" s="3374"/>
      <c r="M9" s="3374"/>
      <c r="N9" s="3374"/>
      <c r="O9" s="3374"/>
      <c r="P9" s="3374"/>
      <c r="Q9" s="3374"/>
      <c r="R9" s="3374"/>
      <c r="S9" s="3374"/>
      <c r="T9" s="3375"/>
      <c r="U9" s="3361"/>
      <c r="V9" s="3351"/>
      <c r="W9" s="3351"/>
      <c r="X9" s="3362"/>
      <c r="Y9" s="3365"/>
      <c r="Z9" s="3366"/>
      <c r="AA9" s="3366"/>
      <c r="AB9" s="3368"/>
      <c r="AC9" s="3368"/>
      <c r="AD9" s="3368"/>
      <c r="AE9" s="3370"/>
    </row>
    <row r="10" spans="1:32" ht="13.5" customHeight="1">
      <c r="A10" s="85"/>
      <c r="B10" s="3359" t="s">
        <v>258</v>
      </c>
      <c r="C10" s="3350"/>
      <c r="D10" s="3350"/>
      <c r="E10" s="3350"/>
      <c r="F10" s="3384" t="str">
        <f>IF(★入力画面!L226="▼選択","",★入力画面!L226&amp;"")</f>
        <v/>
      </c>
      <c r="G10" s="3385"/>
      <c r="H10" s="3385"/>
      <c r="I10" s="3385"/>
      <c r="J10" s="3385"/>
      <c r="K10" s="3385"/>
      <c r="L10" s="3385"/>
      <c r="M10" s="3385"/>
      <c r="N10" s="3385"/>
      <c r="O10" s="3385"/>
      <c r="P10" s="3385"/>
      <c r="Q10" s="3385"/>
      <c r="R10" s="3385"/>
      <c r="S10" s="3385"/>
      <c r="T10" s="3386"/>
      <c r="U10" s="3359" t="s">
        <v>95</v>
      </c>
      <c r="V10" s="3350"/>
      <c r="W10" s="3350"/>
      <c r="X10" s="3360"/>
      <c r="Y10" s="3390" t="e">
        <f>IF(★入力画面!L227="▼選択","","("&amp;VLOOKUP(★入力画面!L227,★入力画面!BC631:BD694,2,FALSE)&amp;") 第"&amp;★入力画面!M228&amp;"号")</f>
        <v>#N/A</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IF(★入力画面!L220="","",★入力画面!L220&amp;"")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kjS3LVsDU4Ic+t0t1QFPShHAInF3CkrQgsvm90J/n3Nklyk9+iboEiUQExxynpP6YBg5B9FBaZKPeDx0b4lx3g==" saltValue="mm9GCBoWoBVDG3tob1t/0g==" spinCount="100000" sheet="1" formatCells="0" formatColumns="0" formatRows="0" insertColumns="0" insertRows="0" insertHyperlinks="0" deleteColumns="0" deleteRows="0" sort="0" autoFilter="0" pivotTables="0"/>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count="2">
    <dataValidation imeMode="off" allowBlank="1" showInputMessage="1" showErrorMessage="1" sqref="G14:M53" xr:uid="{46C4D80E-F9CD-4F55-9B2D-214B26195689}"/>
    <dataValidation imeMode="on" allowBlank="1" showInputMessage="1" showErrorMessage="1" sqref="N14:AE53" xr:uid="{1EF300F0-A7FB-4BF2-B533-414338B02540}"/>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49E22-ECAF-4A8C-BF60-D4327A2AB33F}">
  <dimension ref="A1:AF197"/>
  <sheetViews>
    <sheetView zoomScaleNormal="100" zoomScaleSheetLayoutView="100" workbookViewId="0">
      <selection activeCell="N22" sqref="N22:AE25"/>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379" t="str">
        <f>IF(★入力画面!L235="","",★入力画面!L235)</f>
        <v/>
      </c>
      <c r="G6" s="3380"/>
      <c r="H6" s="3380"/>
      <c r="I6" s="3380"/>
      <c r="J6" s="3380"/>
      <c r="K6" s="3380"/>
      <c r="L6" s="3380"/>
      <c r="M6" s="3380"/>
      <c r="N6" s="3380"/>
      <c r="O6" s="3380"/>
      <c r="P6" s="3380"/>
      <c r="Q6" s="3380"/>
      <c r="R6" s="3380"/>
      <c r="S6" s="3380"/>
      <c r="T6" s="3380"/>
      <c r="U6" s="197"/>
      <c r="V6" s="197"/>
      <c r="W6" s="197"/>
      <c r="X6" s="197"/>
      <c r="Y6" s="197"/>
      <c r="Z6" s="197"/>
      <c r="AA6" s="197"/>
      <c r="AB6" s="197"/>
      <c r="AC6" s="197"/>
      <c r="AD6" s="197"/>
      <c r="AE6" s="113"/>
    </row>
    <row r="7" spans="1:32">
      <c r="A7" s="85"/>
      <c r="B7" s="3361"/>
      <c r="C7" s="3351"/>
      <c r="D7" s="3351"/>
      <c r="E7" s="3351"/>
      <c r="F7" s="3381"/>
      <c r="G7" s="3382"/>
      <c r="H7" s="3382"/>
      <c r="I7" s="3382"/>
      <c r="J7" s="3382"/>
      <c r="K7" s="3382"/>
      <c r="L7" s="3382"/>
      <c r="M7" s="3382"/>
      <c r="N7" s="3382"/>
      <c r="O7" s="3382"/>
      <c r="P7" s="3382"/>
      <c r="Q7" s="3382"/>
      <c r="R7" s="3382"/>
      <c r="S7" s="3382"/>
      <c r="T7" s="3382"/>
      <c r="U7" s="212" t="s">
        <v>177</v>
      </c>
      <c r="V7" s="212"/>
      <c r="W7" s="212"/>
      <c r="X7" s="212"/>
      <c r="Y7" s="3383" t="str">
        <f>IF(★入力画面!L236="","","("&amp;★入力画面!L236&amp;")")</f>
        <v/>
      </c>
      <c r="Z7" s="3383"/>
      <c r="AA7" s="3352" t="str">
        <f>IF(★入力画面!O236="","",★入力画面!O236&amp;"")</f>
        <v/>
      </c>
      <c r="AB7" s="3352"/>
      <c r="AC7" s="212" t="s">
        <v>90</v>
      </c>
      <c r="AD7" s="3352" t="str">
        <f>IF(★入力画面!S236="","",★入力画面!S236&amp;"")</f>
        <v/>
      </c>
      <c r="AE7" s="3353"/>
    </row>
    <row r="8" spans="1:32" ht="13.5" customHeight="1">
      <c r="A8" s="85"/>
      <c r="B8" s="3354" t="s">
        <v>5055</v>
      </c>
      <c r="C8" s="3355"/>
      <c r="D8" s="3355"/>
      <c r="E8" s="3355"/>
      <c r="F8" s="3356" t="str">
        <f>IF(★入力画面!L229="","",★入力画面!L229&amp;"")</f>
        <v/>
      </c>
      <c r="G8" s="3357"/>
      <c r="H8" s="3357"/>
      <c r="I8" s="3357"/>
      <c r="J8" s="3357"/>
      <c r="K8" s="3357"/>
      <c r="L8" s="3357"/>
      <c r="M8" s="3357"/>
      <c r="N8" s="3357"/>
      <c r="O8" s="3357"/>
      <c r="P8" s="3357"/>
      <c r="Q8" s="3357"/>
      <c r="R8" s="3357"/>
      <c r="S8" s="3357"/>
      <c r="T8" s="3358"/>
      <c r="U8" s="3359" t="s">
        <v>8</v>
      </c>
      <c r="V8" s="3350"/>
      <c r="W8" s="3350"/>
      <c r="X8" s="3360"/>
      <c r="Y8" s="3363" t="str">
        <f>IF(★入力画面!L233="▼選択","",★入力画面!L233&amp;"")&amp;IF(★入力画面!O233="","",★入力画面!O233&amp;"")&amp;"年"</f>
        <v>年</v>
      </c>
      <c r="Z8" s="3364"/>
      <c r="AA8" s="3364"/>
      <c r="AB8" s="3367" t="str">
        <f>IF(★入力画面!R233="","",★入力画面!R233&amp;"")&amp;"月"</f>
        <v>月</v>
      </c>
      <c r="AC8" s="3367"/>
      <c r="AD8" s="3367" t="str">
        <f>IF(★入力画面!U233="","",★入力画面!U233&amp;"")&amp;"日"</f>
        <v>日</v>
      </c>
      <c r="AE8" s="3369"/>
    </row>
    <row r="9" spans="1:32" ht="13.5" customHeight="1">
      <c r="A9" s="85"/>
      <c r="B9" s="3371" t="s">
        <v>3</v>
      </c>
      <c r="C9" s="3372"/>
      <c r="D9" s="3372"/>
      <c r="E9" s="3372"/>
      <c r="F9" s="3373" t="str">
        <f>IF(★入力画面!L231="","",★入力画面!L231&amp;"")</f>
        <v/>
      </c>
      <c r="G9" s="3374"/>
      <c r="H9" s="3374"/>
      <c r="I9" s="3374"/>
      <c r="J9" s="3374"/>
      <c r="K9" s="3374"/>
      <c r="L9" s="3374"/>
      <c r="M9" s="3374"/>
      <c r="N9" s="3374"/>
      <c r="O9" s="3374"/>
      <c r="P9" s="3374"/>
      <c r="Q9" s="3374"/>
      <c r="R9" s="3374"/>
      <c r="S9" s="3374"/>
      <c r="T9" s="3375"/>
      <c r="U9" s="3361"/>
      <c r="V9" s="3351"/>
      <c r="W9" s="3351"/>
      <c r="X9" s="3362"/>
      <c r="Y9" s="3365"/>
      <c r="Z9" s="3366"/>
      <c r="AA9" s="3366"/>
      <c r="AB9" s="3368"/>
      <c r="AC9" s="3368"/>
      <c r="AD9" s="3368"/>
      <c r="AE9" s="3370"/>
    </row>
    <row r="10" spans="1:32" ht="13.5" customHeight="1">
      <c r="A10" s="85"/>
      <c r="B10" s="3359" t="s">
        <v>258</v>
      </c>
      <c r="C10" s="3350"/>
      <c r="D10" s="3350"/>
      <c r="E10" s="3350"/>
      <c r="F10" s="3384" t="str">
        <f>IF(★入力画面!L237="▼選択","",★入力画面!L237&amp;"")</f>
        <v/>
      </c>
      <c r="G10" s="3385"/>
      <c r="H10" s="3385"/>
      <c r="I10" s="3385"/>
      <c r="J10" s="3385"/>
      <c r="K10" s="3385"/>
      <c r="L10" s="3385"/>
      <c r="M10" s="3385"/>
      <c r="N10" s="3385"/>
      <c r="O10" s="3385"/>
      <c r="P10" s="3385"/>
      <c r="Q10" s="3385"/>
      <c r="R10" s="3385"/>
      <c r="S10" s="3385"/>
      <c r="T10" s="3386"/>
      <c r="U10" s="3359" t="s">
        <v>95</v>
      </c>
      <c r="V10" s="3350"/>
      <c r="W10" s="3350"/>
      <c r="X10" s="3360"/>
      <c r="Y10" s="3390" t="e">
        <f>IF(★入力画面!L238="▼選択","","("&amp;VLOOKUP(★入力画面!L238,★入力画面!BC631:BD694,2,FALSE)&amp;") 第"&amp;★入力画面!M239&amp;"号")</f>
        <v>#N/A</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IF(★入力画面!L231="","",★入力画面!L231&amp;"")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FIkTIMY+myEwK9SOV8hBpGEuXFOoyIsFaO/VM6fNdYdHXbn7I5TCskMXCnmNhfwyiDGx802ErOnED6l01rxnsA==" saltValue="d7PEQZR/bRvUqgcr14QBJA==" spinCount="100000" sheet="1" formatCells="0" formatColumns="0" formatRows="0" insertColumns="0" insertRows="0" insertHyperlinks="0" deleteColumns="0" deleteRows="0" sort="0" autoFilter="0" pivotTables="0"/>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count="2">
    <dataValidation imeMode="on" allowBlank="1" showInputMessage="1" showErrorMessage="1" sqref="N14:AE53" xr:uid="{A11EBDDF-AB4F-47ED-B72F-BBDE65AE75EE}"/>
    <dataValidation imeMode="off" allowBlank="1" showInputMessage="1" showErrorMessage="1" sqref="G14:M53" xr:uid="{B809E947-6D53-44AE-8D55-77136C8B3046}"/>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C4C7-19BE-42BE-9F90-BAE901FC42A6}">
  <dimension ref="A1:AF197"/>
  <sheetViews>
    <sheetView zoomScaleNormal="100" zoomScaleSheetLayoutView="100" workbookViewId="0">
      <selection activeCell="F8" sqref="F8:T8"/>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379" t="str">
        <f>IF(★入力画面!L246="","",★入力画面!L246)</f>
        <v/>
      </c>
      <c r="G6" s="3380"/>
      <c r="H6" s="3380"/>
      <c r="I6" s="3380"/>
      <c r="J6" s="3380"/>
      <c r="K6" s="3380"/>
      <c r="L6" s="3380"/>
      <c r="M6" s="3380"/>
      <c r="N6" s="3380"/>
      <c r="O6" s="3380"/>
      <c r="P6" s="3380"/>
      <c r="Q6" s="3380"/>
      <c r="R6" s="3380"/>
      <c r="S6" s="3380"/>
      <c r="T6" s="3380"/>
      <c r="U6" s="197"/>
      <c r="V6" s="197"/>
      <c r="W6" s="197"/>
      <c r="X6" s="197"/>
      <c r="Y6" s="197"/>
      <c r="Z6" s="197"/>
      <c r="AA6" s="197"/>
      <c r="AB6" s="197"/>
      <c r="AC6" s="197"/>
      <c r="AD6" s="197"/>
      <c r="AE6" s="113"/>
    </row>
    <row r="7" spans="1:32">
      <c r="A7" s="85"/>
      <c r="B7" s="3361"/>
      <c r="C7" s="3351"/>
      <c r="D7" s="3351"/>
      <c r="E7" s="3351"/>
      <c r="F7" s="3381"/>
      <c r="G7" s="3382"/>
      <c r="H7" s="3382"/>
      <c r="I7" s="3382"/>
      <c r="J7" s="3382"/>
      <c r="K7" s="3382"/>
      <c r="L7" s="3382"/>
      <c r="M7" s="3382"/>
      <c r="N7" s="3382"/>
      <c r="O7" s="3382"/>
      <c r="P7" s="3382"/>
      <c r="Q7" s="3382"/>
      <c r="R7" s="3382"/>
      <c r="S7" s="3382"/>
      <c r="T7" s="3382"/>
      <c r="U7" s="212" t="s">
        <v>177</v>
      </c>
      <c r="V7" s="212"/>
      <c r="W7" s="212"/>
      <c r="X7" s="212"/>
      <c r="Y7" s="3383" t="str">
        <f>IF(★入力画面!L247="","","("&amp;★入力画面!L247&amp;")")</f>
        <v/>
      </c>
      <c r="Z7" s="3383"/>
      <c r="AA7" s="3352" t="str">
        <f>IF(★入力画面!O247="","",★入力画面!O247&amp;"")</f>
        <v/>
      </c>
      <c r="AB7" s="3352"/>
      <c r="AC7" s="212" t="s">
        <v>90</v>
      </c>
      <c r="AD7" s="3352" t="str">
        <f>IF(★入力画面!S247="","",★入力画面!S247&amp;"")</f>
        <v/>
      </c>
      <c r="AE7" s="3353"/>
    </row>
    <row r="8" spans="1:32" ht="13.5" customHeight="1">
      <c r="A8" s="85"/>
      <c r="B8" s="3354" t="s">
        <v>5055</v>
      </c>
      <c r="C8" s="3355"/>
      <c r="D8" s="3355"/>
      <c r="E8" s="3355"/>
      <c r="F8" s="3356" t="str">
        <f>IF(★入力画面!L240="","",★入力画面!L240&amp;"")</f>
        <v/>
      </c>
      <c r="G8" s="3357"/>
      <c r="H8" s="3357"/>
      <c r="I8" s="3357"/>
      <c r="J8" s="3357"/>
      <c r="K8" s="3357"/>
      <c r="L8" s="3357"/>
      <c r="M8" s="3357"/>
      <c r="N8" s="3357"/>
      <c r="O8" s="3357"/>
      <c r="P8" s="3357"/>
      <c r="Q8" s="3357"/>
      <c r="R8" s="3357"/>
      <c r="S8" s="3357"/>
      <c r="T8" s="3358"/>
      <c r="U8" s="3359" t="s">
        <v>8</v>
      </c>
      <c r="V8" s="3350"/>
      <c r="W8" s="3350"/>
      <c r="X8" s="3360"/>
      <c r="Y8" s="3363" t="str">
        <f>IF(★入力画面!L244="▼選択","",★入力画面!L244&amp;"")&amp;IF(★入力画面!O244="","",★入力画面!O244&amp;"")&amp;"年"</f>
        <v>年</v>
      </c>
      <c r="Z8" s="3364"/>
      <c r="AA8" s="3364"/>
      <c r="AB8" s="3367" t="str">
        <f>IF(★入力画面!R244="","",★入力画面!R244&amp;"")&amp;"月"</f>
        <v>月</v>
      </c>
      <c r="AC8" s="3367"/>
      <c r="AD8" s="3367" t="str">
        <f>IF(★入力画面!U244="","",★入力画面!U244&amp;"")&amp;"日"</f>
        <v>日</v>
      </c>
      <c r="AE8" s="3369"/>
    </row>
    <row r="9" spans="1:32" ht="13.5" customHeight="1">
      <c r="A9" s="85"/>
      <c r="B9" s="3371" t="s">
        <v>3</v>
      </c>
      <c r="C9" s="3372"/>
      <c r="D9" s="3372"/>
      <c r="E9" s="3372"/>
      <c r="F9" s="3373" t="str">
        <f>IF(★入力画面!L242="","",★入力画面!L242&amp;"")</f>
        <v/>
      </c>
      <c r="G9" s="3374"/>
      <c r="H9" s="3374"/>
      <c r="I9" s="3374"/>
      <c r="J9" s="3374"/>
      <c r="K9" s="3374"/>
      <c r="L9" s="3374"/>
      <c r="M9" s="3374"/>
      <c r="N9" s="3374"/>
      <c r="O9" s="3374"/>
      <c r="P9" s="3374"/>
      <c r="Q9" s="3374"/>
      <c r="R9" s="3374"/>
      <c r="S9" s="3374"/>
      <c r="T9" s="3375"/>
      <c r="U9" s="3361"/>
      <c r="V9" s="3351"/>
      <c r="W9" s="3351"/>
      <c r="X9" s="3362"/>
      <c r="Y9" s="3365"/>
      <c r="Z9" s="3366"/>
      <c r="AA9" s="3366"/>
      <c r="AB9" s="3368"/>
      <c r="AC9" s="3368"/>
      <c r="AD9" s="3368"/>
      <c r="AE9" s="3370"/>
    </row>
    <row r="10" spans="1:32" ht="13.5" customHeight="1">
      <c r="A10" s="85"/>
      <c r="B10" s="3359" t="s">
        <v>258</v>
      </c>
      <c r="C10" s="3350"/>
      <c r="D10" s="3350"/>
      <c r="E10" s="3350"/>
      <c r="F10" s="3384" t="str">
        <f>IF(★入力画面!L248="▼選択","",★入力画面!L248&amp;"")</f>
        <v/>
      </c>
      <c r="G10" s="3385"/>
      <c r="H10" s="3385"/>
      <c r="I10" s="3385"/>
      <c r="J10" s="3385"/>
      <c r="K10" s="3385"/>
      <c r="L10" s="3385"/>
      <c r="M10" s="3385"/>
      <c r="N10" s="3385"/>
      <c r="O10" s="3385"/>
      <c r="P10" s="3385"/>
      <c r="Q10" s="3385"/>
      <c r="R10" s="3385"/>
      <c r="S10" s="3385"/>
      <c r="T10" s="3386"/>
      <c r="U10" s="3359" t="s">
        <v>95</v>
      </c>
      <c r="V10" s="3350"/>
      <c r="W10" s="3350"/>
      <c r="X10" s="3360"/>
      <c r="Y10" s="3390" t="e">
        <f>IF(★入力画面!L249="▼選択","","("&amp;VLOOKUP(★入力画面!L249,★入力画面!BC631:BD694,2,FALSE)&amp;") 第"&amp;★入力画面!M250&amp;"号")</f>
        <v>#N/A</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IF(★入力画面!L242="","",★入力画面!L242&amp;"")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gx/KPRDSoW/INugp1jA+FNkhvCKsqhukCMW3vKYIsyUzEpTDZIWOMBWB0nAVU6OOdBsdZGbdZSzcIJLGz33xSA==" saltValue="4QkDcpy8MG02y0D49aJD+g==" spinCount="100000" sheet="1" formatCells="0" formatColumns="0" formatRows="0" insertColumns="0" insertRows="0" insertHyperlinks="0" deleteColumns="0" deleteRows="0" sort="0" autoFilter="0" pivotTables="0"/>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disablePrompts="1" count="2">
    <dataValidation imeMode="off" allowBlank="1" showInputMessage="1" showErrorMessage="1" sqref="G14:M53" xr:uid="{02B27D6D-C374-4FA0-871E-EA9150A1A415}"/>
    <dataValidation imeMode="on" allowBlank="1" showInputMessage="1" showErrorMessage="1" sqref="N14:AE53" xr:uid="{A5F7D840-7181-4710-8FFB-E87944BABF71}"/>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71DB0-B3E0-4C86-9231-FFC9EBA6B69E}">
  <dimension ref="A1:AF197"/>
  <sheetViews>
    <sheetView zoomScaleNormal="100" zoomScaleSheetLayoutView="100" workbookViewId="0">
      <selection activeCell="N18" sqref="N18:AE21"/>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379" t="str">
        <f>IF(★入力画面!L257="","",★入力画面!L257)</f>
        <v/>
      </c>
      <c r="G6" s="3380"/>
      <c r="H6" s="3380"/>
      <c r="I6" s="3380"/>
      <c r="J6" s="3380"/>
      <c r="K6" s="3380"/>
      <c r="L6" s="3380"/>
      <c r="M6" s="3380"/>
      <c r="N6" s="3380"/>
      <c r="O6" s="3380"/>
      <c r="P6" s="3380"/>
      <c r="Q6" s="3380"/>
      <c r="R6" s="3380"/>
      <c r="S6" s="3380"/>
      <c r="T6" s="3380"/>
      <c r="U6" s="197"/>
      <c r="V6" s="197"/>
      <c r="W6" s="197"/>
      <c r="X6" s="197"/>
      <c r="Y6" s="197"/>
      <c r="Z6" s="197"/>
      <c r="AA6" s="197"/>
      <c r="AB6" s="197"/>
      <c r="AC6" s="197"/>
      <c r="AD6" s="197"/>
      <c r="AE6" s="113"/>
    </row>
    <row r="7" spans="1:32">
      <c r="A7" s="85"/>
      <c r="B7" s="3361"/>
      <c r="C7" s="3351"/>
      <c r="D7" s="3351"/>
      <c r="E7" s="3351"/>
      <c r="F7" s="3381"/>
      <c r="G7" s="3382"/>
      <c r="H7" s="3382"/>
      <c r="I7" s="3382"/>
      <c r="J7" s="3382"/>
      <c r="K7" s="3382"/>
      <c r="L7" s="3382"/>
      <c r="M7" s="3382"/>
      <c r="N7" s="3382"/>
      <c r="O7" s="3382"/>
      <c r="P7" s="3382"/>
      <c r="Q7" s="3382"/>
      <c r="R7" s="3382"/>
      <c r="S7" s="3382"/>
      <c r="T7" s="3382"/>
      <c r="U7" s="212" t="s">
        <v>177</v>
      </c>
      <c r="V7" s="212"/>
      <c r="W7" s="212"/>
      <c r="X7" s="212"/>
      <c r="Y7" s="3383" t="str">
        <f>IF(★入力画面!L258="","","("&amp;★入力画面!L258&amp;")")</f>
        <v/>
      </c>
      <c r="Z7" s="3383"/>
      <c r="AA7" s="3352" t="str">
        <f>IF(★入力画面!O258="","",★入力画面!O258&amp;"")</f>
        <v/>
      </c>
      <c r="AB7" s="3352"/>
      <c r="AC7" s="212" t="s">
        <v>90</v>
      </c>
      <c r="AD7" s="3352" t="str">
        <f>IF(★入力画面!S258="","",★入力画面!S258&amp;"")</f>
        <v/>
      </c>
      <c r="AE7" s="3353"/>
    </row>
    <row r="8" spans="1:32" ht="13.5" customHeight="1">
      <c r="A8" s="85"/>
      <c r="B8" s="3354" t="s">
        <v>5055</v>
      </c>
      <c r="C8" s="3355"/>
      <c r="D8" s="3355"/>
      <c r="E8" s="3355"/>
      <c r="F8" s="3356" t="str">
        <f>IF(★入力画面!L251="","",★入力画面!L251&amp;"")</f>
        <v/>
      </c>
      <c r="G8" s="3357"/>
      <c r="H8" s="3357"/>
      <c r="I8" s="3357"/>
      <c r="J8" s="3357"/>
      <c r="K8" s="3357"/>
      <c r="L8" s="3357"/>
      <c r="M8" s="3357"/>
      <c r="N8" s="3357"/>
      <c r="O8" s="3357"/>
      <c r="P8" s="3357"/>
      <c r="Q8" s="3357"/>
      <c r="R8" s="3357"/>
      <c r="S8" s="3357"/>
      <c r="T8" s="3358"/>
      <c r="U8" s="3359" t="s">
        <v>8</v>
      </c>
      <c r="V8" s="3350"/>
      <c r="W8" s="3350"/>
      <c r="X8" s="3360"/>
      <c r="Y8" s="3363" t="str">
        <f>IF(★入力画面!L255="▼選択","",★入力画面!L255&amp;"")&amp;IF(★入力画面!O52="","",★入力画面!O255&amp;"")&amp;"年"</f>
        <v>年</v>
      </c>
      <c r="Z8" s="3364"/>
      <c r="AA8" s="3364"/>
      <c r="AB8" s="3367" t="str">
        <f>IF(★入力画面!R255="","",★入力画面!R255&amp;"")&amp;"月"</f>
        <v>月</v>
      </c>
      <c r="AC8" s="3367"/>
      <c r="AD8" s="3367" t="str">
        <f>IF(★入力画面!U255="","",★入力画面!U255&amp;"")&amp;"日"</f>
        <v>日</v>
      </c>
      <c r="AE8" s="3369"/>
    </row>
    <row r="9" spans="1:32" ht="13.5" customHeight="1">
      <c r="A9" s="85"/>
      <c r="B9" s="3371" t="s">
        <v>3</v>
      </c>
      <c r="C9" s="3372"/>
      <c r="D9" s="3372"/>
      <c r="E9" s="3372"/>
      <c r="F9" s="3373" t="str">
        <f>IF(★入力画面!L253="","",★入力画面!L253&amp;"")</f>
        <v/>
      </c>
      <c r="G9" s="3374"/>
      <c r="H9" s="3374"/>
      <c r="I9" s="3374"/>
      <c r="J9" s="3374"/>
      <c r="K9" s="3374"/>
      <c r="L9" s="3374"/>
      <c r="M9" s="3374"/>
      <c r="N9" s="3374"/>
      <c r="O9" s="3374"/>
      <c r="P9" s="3374"/>
      <c r="Q9" s="3374"/>
      <c r="R9" s="3374"/>
      <c r="S9" s="3374"/>
      <c r="T9" s="3375"/>
      <c r="U9" s="3361"/>
      <c r="V9" s="3351"/>
      <c r="W9" s="3351"/>
      <c r="X9" s="3362"/>
      <c r="Y9" s="3365"/>
      <c r="Z9" s="3366"/>
      <c r="AA9" s="3366"/>
      <c r="AB9" s="3368"/>
      <c r="AC9" s="3368"/>
      <c r="AD9" s="3368"/>
      <c r="AE9" s="3370"/>
    </row>
    <row r="10" spans="1:32" ht="13.5" customHeight="1">
      <c r="A10" s="85"/>
      <c r="B10" s="3359" t="s">
        <v>258</v>
      </c>
      <c r="C10" s="3350"/>
      <c r="D10" s="3350"/>
      <c r="E10" s="3350"/>
      <c r="F10" s="3384" t="str">
        <f>IF(★入力画面!L259="▼選択","",★入力画面!L259&amp;"")</f>
        <v/>
      </c>
      <c r="G10" s="3385"/>
      <c r="H10" s="3385"/>
      <c r="I10" s="3385"/>
      <c r="J10" s="3385"/>
      <c r="K10" s="3385"/>
      <c r="L10" s="3385"/>
      <c r="M10" s="3385"/>
      <c r="N10" s="3385"/>
      <c r="O10" s="3385"/>
      <c r="P10" s="3385"/>
      <c r="Q10" s="3385"/>
      <c r="R10" s="3385"/>
      <c r="S10" s="3385"/>
      <c r="T10" s="3386"/>
      <c r="U10" s="3359" t="s">
        <v>95</v>
      </c>
      <c r="V10" s="3350"/>
      <c r="W10" s="3350"/>
      <c r="X10" s="3360"/>
      <c r="Y10" s="3390" t="e">
        <f>IF(★入力画面!L260="▼選択","","("&amp;VLOOKUP(★入力画面!L260,★入力画面!BC631:BD694,2,FALSE)&amp;") 第"&amp;★入力画面!M261&amp;"号")</f>
        <v>#N/A</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IF(★入力画面!L253="","",★入力画面!L253&amp;"")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2URGzQ3NJlfld3CG+Pw+0TsCs7fbE/oxEFV9bemBr76wWKZViaUP6k9JtE4GrAjbREBoAEkaQ9Ha/8x1JLGiNQ==" saltValue="6IbuBQMcHIDb65tjiOU/MA==" spinCount="100000" sheet="1" formatCells="0" formatColumns="0" formatRows="0" insertColumns="0" insertRows="0" insertHyperlinks="0" deleteColumns="0" deleteRows="0" sort="0" autoFilter="0" pivotTables="0"/>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count="2">
    <dataValidation imeMode="on" allowBlank="1" showInputMessage="1" showErrorMessage="1" sqref="N14:AE53" xr:uid="{640B7819-8313-433B-9495-FD24AD0F343D}"/>
    <dataValidation imeMode="off" allowBlank="1" showInputMessage="1" showErrorMessage="1" sqref="G14:M53" xr:uid="{B5CB8EA3-7355-4FA3-9407-1C75B6F91AEC}"/>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3334-160C-4553-9D76-6C3F7321C778}">
  <dimension ref="A1:AF197"/>
  <sheetViews>
    <sheetView zoomScaleNormal="100" zoomScaleSheetLayoutView="100" workbookViewId="0">
      <selection activeCell="F10" sqref="F10:T11"/>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379" t="str">
        <f>IF(★入力画面!L268="","",★入力画面!L268)</f>
        <v/>
      </c>
      <c r="G6" s="3380"/>
      <c r="H6" s="3380"/>
      <c r="I6" s="3380"/>
      <c r="J6" s="3380"/>
      <c r="K6" s="3380"/>
      <c r="L6" s="3380"/>
      <c r="M6" s="3380"/>
      <c r="N6" s="3380"/>
      <c r="O6" s="3380"/>
      <c r="P6" s="3380"/>
      <c r="Q6" s="3380"/>
      <c r="R6" s="3380"/>
      <c r="S6" s="3380"/>
      <c r="T6" s="3380"/>
      <c r="U6" s="197"/>
      <c r="V6" s="197"/>
      <c r="W6" s="197"/>
      <c r="X6" s="197"/>
      <c r="Y6" s="197"/>
      <c r="Z6" s="197"/>
      <c r="AA6" s="197"/>
      <c r="AB6" s="197"/>
      <c r="AC6" s="197"/>
      <c r="AD6" s="197"/>
      <c r="AE6" s="113"/>
    </row>
    <row r="7" spans="1:32">
      <c r="A7" s="85"/>
      <c r="B7" s="3361"/>
      <c r="C7" s="3351"/>
      <c r="D7" s="3351"/>
      <c r="E7" s="3351"/>
      <c r="F7" s="3381"/>
      <c r="G7" s="3382"/>
      <c r="H7" s="3382"/>
      <c r="I7" s="3382"/>
      <c r="J7" s="3382"/>
      <c r="K7" s="3382"/>
      <c r="L7" s="3382"/>
      <c r="M7" s="3382"/>
      <c r="N7" s="3382"/>
      <c r="O7" s="3382"/>
      <c r="P7" s="3382"/>
      <c r="Q7" s="3382"/>
      <c r="R7" s="3382"/>
      <c r="S7" s="3382"/>
      <c r="T7" s="3382"/>
      <c r="U7" s="212" t="s">
        <v>177</v>
      </c>
      <c r="V7" s="212"/>
      <c r="W7" s="212"/>
      <c r="X7" s="212"/>
      <c r="Y7" s="3383" t="str">
        <f>IF(★入力画面!L269="","","("&amp;★入力画面!L269&amp;")")</f>
        <v/>
      </c>
      <c r="Z7" s="3383"/>
      <c r="AA7" s="3352" t="str">
        <f>IF(★入力画面!O269="","",★入力画面!O269&amp;"")</f>
        <v/>
      </c>
      <c r="AB7" s="3352"/>
      <c r="AC7" s="212" t="s">
        <v>90</v>
      </c>
      <c r="AD7" s="3352" t="str">
        <f>IF(★入力画面!S269="","",★入力画面!S269&amp;"")</f>
        <v/>
      </c>
      <c r="AE7" s="3353"/>
    </row>
    <row r="8" spans="1:32" ht="13.5" customHeight="1">
      <c r="A8" s="85"/>
      <c r="B8" s="3354" t="s">
        <v>5055</v>
      </c>
      <c r="C8" s="3355"/>
      <c r="D8" s="3355"/>
      <c r="E8" s="3355"/>
      <c r="F8" s="3356" t="str">
        <f>IF(★入力画面!L262="","",★入力画面!L262&amp;"")</f>
        <v/>
      </c>
      <c r="G8" s="3357"/>
      <c r="H8" s="3357"/>
      <c r="I8" s="3357"/>
      <c r="J8" s="3357"/>
      <c r="K8" s="3357"/>
      <c r="L8" s="3357"/>
      <c r="M8" s="3357"/>
      <c r="N8" s="3357"/>
      <c r="O8" s="3357"/>
      <c r="P8" s="3357"/>
      <c r="Q8" s="3357"/>
      <c r="R8" s="3357"/>
      <c r="S8" s="3357"/>
      <c r="T8" s="3358"/>
      <c r="U8" s="3359" t="s">
        <v>8</v>
      </c>
      <c r="V8" s="3350"/>
      <c r="W8" s="3350"/>
      <c r="X8" s="3360"/>
      <c r="Y8" s="3363" t="str">
        <f>IF(★入力画面!L266="▼選択","",★入力画面!L266&amp;"")&amp;IF(★入力画面!O266="","",★入力画面!O266&amp;"")&amp;"年"</f>
        <v>年</v>
      </c>
      <c r="Z8" s="3364"/>
      <c r="AA8" s="3364"/>
      <c r="AB8" s="3367" t="str">
        <f>IF(★入力画面!R266="","",★入力画面!R266&amp;"")&amp;"月"</f>
        <v>月</v>
      </c>
      <c r="AC8" s="3367"/>
      <c r="AD8" s="3367" t="str">
        <f>IF(★入力画面!U266="","",★入力画面!U266&amp;"")&amp;"日"</f>
        <v>日</v>
      </c>
      <c r="AE8" s="3369"/>
    </row>
    <row r="9" spans="1:32" ht="13.5" customHeight="1">
      <c r="A9" s="85"/>
      <c r="B9" s="3371" t="s">
        <v>3</v>
      </c>
      <c r="C9" s="3372"/>
      <c r="D9" s="3372"/>
      <c r="E9" s="3372"/>
      <c r="F9" s="3373" t="str">
        <f>IF(★入力画面!L264="","",★入力画面!L264&amp;"")</f>
        <v/>
      </c>
      <c r="G9" s="3374"/>
      <c r="H9" s="3374"/>
      <c r="I9" s="3374"/>
      <c r="J9" s="3374"/>
      <c r="K9" s="3374"/>
      <c r="L9" s="3374"/>
      <c r="M9" s="3374"/>
      <c r="N9" s="3374"/>
      <c r="O9" s="3374"/>
      <c r="P9" s="3374"/>
      <c r="Q9" s="3374"/>
      <c r="R9" s="3374"/>
      <c r="S9" s="3374"/>
      <c r="T9" s="3375"/>
      <c r="U9" s="3361"/>
      <c r="V9" s="3351"/>
      <c r="W9" s="3351"/>
      <c r="X9" s="3362"/>
      <c r="Y9" s="3365"/>
      <c r="Z9" s="3366"/>
      <c r="AA9" s="3366"/>
      <c r="AB9" s="3368"/>
      <c r="AC9" s="3368"/>
      <c r="AD9" s="3368"/>
      <c r="AE9" s="3370"/>
    </row>
    <row r="10" spans="1:32" ht="13.5" customHeight="1">
      <c r="A10" s="85"/>
      <c r="B10" s="3359" t="s">
        <v>258</v>
      </c>
      <c r="C10" s="3350"/>
      <c r="D10" s="3350"/>
      <c r="E10" s="3350"/>
      <c r="F10" s="3384" t="str">
        <f>IF(★入力画面!L270="▼選択","",★入力画面!L270&amp;"")</f>
        <v/>
      </c>
      <c r="G10" s="3385"/>
      <c r="H10" s="3385"/>
      <c r="I10" s="3385"/>
      <c r="J10" s="3385"/>
      <c r="K10" s="3385"/>
      <c r="L10" s="3385"/>
      <c r="M10" s="3385"/>
      <c r="N10" s="3385"/>
      <c r="O10" s="3385"/>
      <c r="P10" s="3385"/>
      <c r="Q10" s="3385"/>
      <c r="R10" s="3385"/>
      <c r="S10" s="3385"/>
      <c r="T10" s="3386"/>
      <c r="U10" s="3359" t="s">
        <v>95</v>
      </c>
      <c r="V10" s="3350"/>
      <c r="W10" s="3350"/>
      <c r="X10" s="3360"/>
      <c r="Y10" s="3390" t="e">
        <f>IF(★入力画面!L271="▼選択","","("&amp;VLOOKUP(★入力画面!L271,★入力画面!BC631:BD694,2,FALSE)&amp;") 第"&amp;★入力画面!M272&amp;"号")</f>
        <v>#N/A</v>
      </c>
      <c r="Z10" s="3391"/>
      <c r="AA10" s="3391"/>
      <c r="AB10" s="3391"/>
      <c r="AC10" s="3391"/>
      <c r="AD10" s="3391"/>
      <c r="AE10" s="3392"/>
    </row>
    <row r="11" spans="1:32">
      <c r="A11" s="85"/>
      <c r="B11" s="3361"/>
      <c r="C11" s="3351"/>
      <c r="D11" s="3351"/>
      <c r="E11" s="3351"/>
      <c r="F11" s="3387"/>
      <c r="G11" s="3388"/>
      <c r="H11" s="3388"/>
      <c r="I11" s="3388"/>
      <c r="J11" s="3388"/>
      <c r="K11" s="3388"/>
      <c r="L11" s="3388"/>
      <c r="M11" s="3388"/>
      <c r="N11" s="3388"/>
      <c r="O11" s="3388"/>
      <c r="P11" s="3388"/>
      <c r="Q11" s="3388"/>
      <c r="R11" s="3388"/>
      <c r="S11" s="3388"/>
      <c r="T11" s="3389"/>
      <c r="U11" s="3361"/>
      <c r="V11" s="3351"/>
      <c r="W11" s="3351"/>
      <c r="X11" s="3362"/>
      <c r="Y11" s="3393"/>
      <c r="Z11" s="3394"/>
      <c r="AA11" s="3394"/>
      <c r="AB11" s="3394"/>
      <c r="AC11" s="3394"/>
      <c r="AD11" s="3394"/>
      <c r="AE11" s="3395"/>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325" t="str">
        <f>IF(★入力画面!L264="","",★入力画面!L264&amp;"")</f>
        <v/>
      </c>
      <c r="X57" s="3325"/>
      <c r="Y57" s="3325"/>
      <c r="Z57" s="3325"/>
      <c r="AA57" s="3325"/>
      <c r="AB57" s="3325"/>
      <c r="AC57" s="3325"/>
      <c r="AD57" s="3325"/>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325"/>
      <c r="X58" s="3325"/>
      <c r="Y58" s="3325"/>
      <c r="Z58" s="3325"/>
      <c r="AA58" s="3325"/>
      <c r="AB58" s="3325"/>
      <c r="AC58" s="3325"/>
      <c r="AD58" s="3325"/>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nmxp/9/K5cHrxCnkV6/lXb8s5Y7ljFuVU2Tt1ZauTa+pH1H3bB5CgDkm9Rbj1lx0gjLbH9do2nFtUM+4HnH6+Q==" saltValue="TsIJq1ggn7cVhYjoG+XzhQ==" spinCount="100000" sheet="1" objects="1" scenarios="1"/>
  <mergeCells count="120">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F42:F43"/>
    <mergeCell ref="G42:I43"/>
    <mergeCell ref="J42:K43"/>
    <mergeCell ref="L42:M43"/>
    <mergeCell ref="N42:AE45"/>
    <mergeCell ref="F44:F45"/>
    <mergeCell ref="G44:I45"/>
    <mergeCell ref="J44:K45"/>
    <mergeCell ref="L44:M45"/>
    <mergeCell ref="F46:F47"/>
    <mergeCell ref="G46:I47"/>
    <mergeCell ref="J46:K47"/>
    <mergeCell ref="L46:M47"/>
    <mergeCell ref="N46:AE49"/>
    <mergeCell ref="F48:F49"/>
    <mergeCell ref="G48:I49"/>
    <mergeCell ref="J48:K49"/>
    <mergeCell ref="L48:M49"/>
    <mergeCell ref="AE57:AE58"/>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s>
  <phoneticPr fontId="55"/>
  <dataValidations disablePrompts="1" count="2">
    <dataValidation imeMode="on" allowBlank="1" showInputMessage="1" showErrorMessage="1" sqref="N14:AE53" xr:uid="{7BCA18C1-8FAB-4A42-AE69-195CCDA8ADD7}"/>
    <dataValidation imeMode="off" allowBlank="1" showInputMessage="1" showErrorMessage="1" sqref="G14:M53" xr:uid="{D3B203F4-2F98-41AA-A5CB-D461AEA497AD}"/>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ACA7-A1EB-44E9-80A6-2AC9159C60EA}">
  <dimension ref="A1:AF197"/>
  <sheetViews>
    <sheetView zoomScaleNormal="100" zoomScaleSheetLayoutView="100" workbookViewId="0">
      <selection activeCell="N18" sqref="N18:AE21"/>
    </sheetView>
  </sheetViews>
  <sheetFormatPr defaultRowHeight="13.5"/>
  <cols>
    <col min="1" max="79" width="2.875" style="82" customWidth="1"/>
    <col min="80" max="256" width="9" style="82"/>
    <col min="257" max="335" width="2.875" style="82" customWidth="1"/>
    <col min="336" max="512" width="9" style="82"/>
    <col min="513" max="591" width="2.875" style="82" customWidth="1"/>
    <col min="592" max="768" width="9" style="82"/>
    <col min="769" max="847" width="2.875" style="82" customWidth="1"/>
    <col min="848" max="1024" width="9" style="82"/>
    <col min="1025" max="1103" width="2.875" style="82" customWidth="1"/>
    <col min="1104" max="1280" width="9" style="82"/>
    <col min="1281" max="1359" width="2.875" style="82" customWidth="1"/>
    <col min="1360" max="1536" width="9" style="82"/>
    <col min="1537" max="1615" width="2.875" style="82" customWidth="1"/>
    <col min="1616" max="1792" width="9" style="82"/>
    <col min="1793" max="1871" width="2.875" style="82" customWidth="1"/>
    <col min="1872" max="2048" width="9" style="82"/>
    <col min="2049" max="2127" width="2.875" style="82" customWidth="1"/>
    <col min="2128" max="2304" width="9" style="82"/>
    <col min="2305" max="2383" width="2.875" style="82" customWidth="1"/>
    <col min="2384" max="2560" width="9" style="82"/>
    <col min="2561" max="2639" width="2.875" style="82" customWidth="1"/>
    <col min="2640" max="2816" width="9" style="82"/>
    <col min="2817" max="2895" width="2.875" style="82" customWidth="1"/>
    <col min="2896" max="3072" width="9" style="82"/>
    <col min="3073" max="3151" width="2.875" style="82" customWidth="1"/>
    <col min="3152" max="3328" width="9" style="82"/>
    <col min="3329" max="3407" width="2.875" style="82" customWidth="1"/>
    <col min="3408" max="3584" width="9" style="82"/>
    <col min="3585" max="3663" width="2.875" style="82" customWidth="1"/>
    <col min="3664" max="3840" width="9" style="82"/>
    <col min="3841" max="3919" width="2.875" style="82" customWidth="1"/>
    <col min="3920" max="4096" width="9" style="82"/>
    <col min="4097" max="4175" width="2.875" style="82" customWidth="1"/>
    <col min="4176" max="4352" width="9" style="82"/>
    <col min="4353" max="4431" width="2.875" style="82" customWidth="1"/>
    <col min="4432" max="4608" width="9" style="82"/>
    <col min="4609" max="4687" width="2.875" style="82" customWidth="1"/>
    <col min="4688" max="4864" width="9" style="82"/>
    <col min="4865" max="4943" width="2.875" style="82" customWidth="1"/>
    <col min="4944" max="5120" width="9" style="82"/>
    <col min="5121" max="5199" width="2.875" style="82" customWidth="1"/>
    <col min="5200" max="5376" width="9" style="82"/>
    <col min="5377" max="5455" width="2.875" style="82" customWidth="1"/>
    <col min="5456" max="5632" width="9" style="82"/>
    <col min="5633" max="5711" width="2.875" style="82" customWidth="1"/>
    <col min="5712" max="5888" width="9" style="82"/>
    <col min="5889" max="5967" width="2.875" style="82" customWidth="1"/>
    <col min="5968" max="6144" width="9" style="82"/>
    <col min="6145" max="6223" width="2.875" style="82" customWidth="1"/>
    <col min="6224" max="6400" width="9" style="82"/>
    <col min="6401" max="6479" width="2.875" style="82" customWidth="1"/>
    <col min="6480" max="6656" width="9" style="82"/>
    <col min="6657" max="6735" width="2.875" style="82" customWidth="1"/>
    <col min="6736" max="6912" width="9" style="82"/>
    <col min="6913" max="6991" width="2.875" style="82" customWidth="1"/>
    <col min="6992" max="7168" width="9" style="82"/>
    <col min="7169" max="7247" width="2.875" style="82" customWidth="1"/>
    <col min="7248" max="7424" width="9" style="82"/>
    <col min="7425" max="7503" width="2.875" style="82" customWidth="1"/>
    <col min="7504" max="7680" width="9" style="82"/>
    <col min="7681" max="7759" width="2.875" style="82" customWidth="1"/>
    <col min="7760" max="7936" width="9" style="82"/>
    <col min="7937" max="8015" width="2.875" style="82" customWidth="1"/>
    <col min="8016" max="8192" width="9" style="82"/>
    <col min="8193" max="8271" width="2.875" style="82" customWidth="1"/>
    <col min="8272" max="8448" width="9" style="82"/>
    <col min="8449" max="8527" width="2.875" style="82" customWidth="1"/>
    <col min="8528" max="8704" width="9" style="82"/>
    <col min="8705" max="8783" width="2.875" style="82" customWidth="1"/>
    <col min="8784" max="8960" width="9" style="82"/>
    <col min="8961" max="9039" width="2.875" style="82" customWidth="1"/>
    <col min="9040" max="9216" width="9" style="82"/>
    <col min="9217" max="9295" width="2.875" style="82" customWidth="1"/>
    <col min="9296" max="9472" width="9" style="82"/>
    <col min="9473" max="9551" width="2.875" style="82" customWidth="1"/>
    <col min="9552" max="9728" width="9" style="82"/>
    <col min="9729" max="9807" width="2.875" style="82" customWidth="1"/>
    <col min="9808" max="9984" width="9" style="82"/>
    <col min="9985" max="10063" width="2.875" style="82" customWidth="1"/>
    <col min="10064" max="10240" width="9" style="82"/>
    <col min="10241" max="10319" width="2.875" style="82" customWidth="1"/>
    <col min="10320" max="10496" width="9" style="82"/>
    <col min="10497" max="10575" width="2.875" style="82" customWidth="1"/>
    <col min="10576" max="10752" width="9" style="82"/>
    <col min="10753" max="10831" width="2.875" style="82" customWidth="1"/>
    <col min="10832" max="11008" width="9" style="82"/>
    <col min="11009" max="11087" width="2.875" style="82" customWidth="1"/>
    <col min="11088" max="11264" width="9" style="82"/>
    <col min="11265" max="11343" width="2.875" style="82" customWidth="1"/>
    <col min="11344" max="11520" width="9" style="82"/>
    <col min="11521" max="11599" width="2.875" style="82" customWidth="1"/>
    <col min="11600" max="11776" width="9" style="82"/>
    <col min="11777" max="11855" width="2.875" style="82" customWidth="1"/>
    <col min="11856" max="12032" width="9" style="82"/>
    <col min="12033" max="12111" width="2.875" style="82" customWidth="1"/>
    <col min="12112" max="12288" width="9" style="82"/>
    <col min="12289" max="12367" width="2.875" style="82" customWidth="1"/>
    <col min="12368" max="12544" width="9" style="82"/>
    <col min="12545" max="12623" width="2.875" style="82" customWidth="1"/>
    <col min="12624" max="12800" width="9" style="82"/>
    <col min="12801" max="12879" width="2.875" style="82" customWidth="1"/>
    <col min="12880" max="13056" width="9" style="82"/>
    <col min="13057" max="13135" width="2.875" style="82" customWidth="1"/>
    <col min="13136" max="13312" width="9" style="82"/>
    <col min="13313" max="13391" width="2.875" style="82" customWidth="1"/>
    <col min="13392" max="13568" width="9" style="82"/>
    <col min="13569" max="13647" width="2.875" style="82" customWidth="1"/>
    <col min="13648" max="13824" width="9" style="82"/>
    <col min="13825" max="13903" width="2.875" style="82" customWidth="1"/>
    <col min="13904" max="14080" width="9" style="82"/>
    <col min="14081" max="14159" width="2.875" style="82" customWidth="1"/>
    <col min="14160" max="14336" width="9" style="82"/>
    <col min="14337" max="14415" width="2.875" style="82" customWidth="1"/>
    <col min="14416" max="14592" width="9" style="82"/>
    <col min="14593" max="14671" width="2.875" style="82" customWidth="1"/>
    <col min="14672" max="14848" width="9" style="82"/>
    <col min="14849" max="14927" width="2.875" style="82" customWidth="1"/>
    <col min="14928" max="15104" width="9" style="82"/>
    <col min="15105" max="15183" width="2.875" style="82" customWidth="1"/>
    <col min="15184" max="15360" width="9" style="82"/>
    <col min="15361" max="15439" width="2.875" style="82" customWidth="1"/>
    <col min="15440" max="15616" width="9" style="82"/>
    <col min="15617" max="15695" width="2.875" style="82" customWidth="1"/>
    <col min="15696" max="15872" width="9" style="82"/>
    <col min="15873" max="15951" width="2.875" style="82" customWidth="1"/>
    <col min="15952" max="16128" width="9" style="82"/>
    <col min="16129" max="16207" width="2.875" style="82" customWidth="1"/>
    <col min="16208" max="16384" width="9" style="82"/>
  </cols>
  <sheetData>
    <row r="1" spans="1:32">
      <c r="A1" s="85"/>
      <c r="B1" s="85"/>
      <c r="C1" s="85"/>
      <c r="D1" s="85"/>
      <c r="E1" s="85"/>
      <c r="F1" s="85"/>
      <c r="G1" s="85"/>
      <c r="H1" s="85"/>
      <c r="I1" s="85"/>
      <c r="J1" s="85"/>
      <c r="U1" s="85"/>
      <c r="V1" s="85"/>
      <c r="W1" s="85"/>
      <c r="X1" s="85"/>
      <c r="Y1" s="85"/>
      <c r="Z1" s="85"/>
      <c r="AA1" s="85"/>
      <c r="AB1" s="85"/>
      <c r="AC1" s="85"/>
      <c r="AD1" s="85" t="s">
        <v>5045</v>
      </c>
      <c r="AE1" s="85"/>
      <c r="AF1" s="85"/>
    </row>
    <row r="2" spans="1:32" ht="17.25" customHeight="1">
      <c r="A2" s="150"/>
      <c r="B2" s="150"/>
      <c r="C2" s="150"/>
      <c r="D2" s="150"/>
      <c r="E2" s="150"/>
      <c r="F2" s="150"/>
      <c r="G2" s="150"/>
      <c r="H2" s="150"/>
      <c r="I2" s="150"/>
      <c r="J2" s="85"/>
      <c r="K2" s="85"/>
      <c r="L2" s="3376" t="s">
        <v>5046</v>
      </c>
      <c r="M2" s="3376"/>
      <c r="N2" s="3376"/>
      <c r="O2" s="3376"/>
      <c r="P2" s="3376"/>
      <c r="Q2" s="3376"/>
      <c r="R2" s="3376"/>
      <c r="S2" s="3376"/>
      <c r="T2" s="85"/>
      <c r="U2" s="3377" t="s">
        <v>5053</v>
      </c>
      <c r="V2" s="3377"/>
      <c r="W2" s="150"/>
      <c r="X2" s="150"/>
      <c r="Y2" s="150"/>
      <c r="Z2" s="150"/>
      <c r="AA2" s="150"/>
      <c r="AB2" s="150"/>
      <c r="AC2" s="85"/>
      <c r="AD2" s="85"/>
      <c r="AE2" s="85"/>
    </row>
    <row r="3" spans="1:32" ht="9.75" customHeight="1">
      <c r="A3" s="85"/>
      <c r="B3" s="151"/>
      <c r="C3" s="152"/>
      <c r="D3" s="152"/>
      <c r="E3" s="152"/>
      <c r="F3" s="152"/>
      <c r="G3" s="152"/>
      <c r="H3" s="152"/>
      <c r="I3" s="114"/>
      <c r="J3" s="114"/>
      <c r="K3" s="85"/>
      <c r="L3" s="85"/>
      <c r="M3" s="85"/>
      <c r="N3" s="85"/>
      <c r="O3" s="85"/>
      <c r="P3" s="85"/>
      <c r="Q3" s="85"/>
      <c r="R3" s="85"/>
      <c r="S3" s="85"/>
      <c r="T3" s="85"/>
      <c r="U3" s="85"/>
      <c r="V3" s="85"/>
      <c r="W3" s="85"/>
      <c r="X3" s="85"/>
      <c r="Y3" s="85"/>
      <c r="Z3" s="85"/>
      <c r="AA3" s="85"/>
      <c r="AB3" s="85"/>
      <c r="AC3" s="85"/>
      <c r="AD3" s="85"/>
      <c r="AE3" s="85"/>
    </row>
    <row r="4" spans="1:32" ht="17.25">
      <c r="A4" s="85"/>
      <c r="B4" s="85"/>
      <c r="C4" s="85"/>
      <c r="D4" s="85"/>
      <c r="E4" s="85"/>
      <c r="F4" s="85"/>
      <c r="G4" s="85"/>
      <c r="H4" s="85"/>
      <c r="I4" s="85"/>
      <c r="J4" s="85"/>
      <c r="K4" s="85"/>
      <c r="M4" s="3378" t="s">
        <v>5054</v>
      </c>
      <c r="N4" s="3378"/>
      <c r="O4" s="3378"/>
      <c r="P4" s="3378"/>
      <c r="Q4" s="3378"/>
      <c r="R4" s="3378"/>
      <c r="S4" s="3378"/>
      <c r="T4" s="3378"/>
      <c r="U4" s="85"/>
      <c r="V4" s="85"/>
      <c r="W4" s="85"/>
      <c r="X4" s="85"/>
      <c r="Y4" s="85"/>
      <c r="Z4" s="85"/>
      <c r="AA4" s="85"/>
      <c r="AB4" s="85"/>
      <c r="AC4" s="85"/>
      <c r="AD4" s="85"/>
      <c r="AE4" s="85"/>
    </row>
    <row r="5" spans="1:32">
      <c r="A5" s="85"/>
      <c r="B5" s="85"/>
      <c r="C5" s="85"/>
      <c r="D5" s="85"/>
      <c r="E5" s="85"/>
      <c r="F5" s="85"/>
      <c r="G5" s="85"/>
      <c r="H5" s="85"/>
      <c r="I5" s="85"/>
      <c r="J5" s="85"/>
      <c r="K5" s="85"/>
      <c r="L5" s="114"/>
      <c r="M5" s="114"/>
      <c r="N5" s="114"/>
      <c r="O5" s="114"/>
      <c r="P5" s="114"/>
      <c r="Q5" s="114"/>
      <c r="R5" s="114"/>
      <c r="S5" s="114"/>
      <c r="T5" s="85"/>
      <c r="U5" s="85"/>
      <c r="V5" s="85"/>
      <c r="W5" s="85"/>
      <c r="X5" s="85"/>
      <c r="Y5" s="85"/>
      <c r="Z5" s="85"/>
      <c r="AA5" s="85"/>
      <c r="AB5" s="85"/>
      <c r="AC5" s="85"/>
      <c r="AD5" s="85"/>
      <c r="AE5" s="85"/>
    </row>
    <row r="6" spans="1:32" ht="13.5" customHeight="1">
      <c r="A6" s="85"/>
      <c r="B6" s="3359" t="s">
        <v>176</v>
      </c>
      <c r="C6" s="3350"/>
      <c r="D6" s="3350"/>
      <c r="E6" s="3350"/>
      <c r="F6" s="3427"/>
      <c r="G6" s="3428"/>
      <c r="H6" s="3428"/>
      <c r="I6" s="3428"/>
      <c r="J6" s="3428"/>
      <c r="K6" s="3428"/>
      <c r="L6" s="3428"/>
      <c r="M6" s="3428"/>
      <c r="N6" s="3428"/>
      <c r="O6" s="3428"/>
      <c r="P6" s="3428"/>
      <c r="Q6" s="3428"/>
      <c r="R6" s="3428"/>
      <c r="S6" s="3428"/>
      <c r="T6" s="3428"/>
      <c r="U6" s="197"/>
      <c r="V6" s="197"/>
      <c r="W6" s="197"/>
      <c r="X6" s="197"/>
      <c r="Y6" s="197"/>
      <c r="Z6" s="197"/>
      <c r="AA6" s="197"/>
      <c r="AB6" s="197"/>
      <c r="AC6" s="197"/>
      <c r="AD6" s="197"/>
      <c r="AE6" s="113"/>
    </row>
    <row r="7" spans="1:32">
      <c r="A7" s="85"/>
      <c r="B7" s="3361"/>
      <c r="C7" s="3351"/>
      <c r="D7" s="3351"/>
      <c r="E7" s="3351"/>
      <c r="F7" s="3429"/>
      <c r="G7" s="3430"/>
      <c r="H7" s="3430"/>
      <c r="I7" s="3430"/>
      <c r="J7" s="3430"/>
      <c r="K7" s="3430"/>
      <c r="L7" s="3430"/>
      <c r="M7" s="3430"/>
      <c r="N7" s="3430"/>
      <c r="O7" s="3430"/>
      <c r="P7" s="3430"/>
      <c r="Q7" s="3430"/>
      <c r="R7" s="3430"/>
      <c r="S7" s="3430"/>
      <c r="T7" s="3430"/>
      <c r="U7" s="3407" t="s">
        <v>177</v>
      </c>
      <c r="V7" s="3407"/>
      <c r="W7" s="3407"/>
      <c r="X7" s="3408"/>
      <c r="Y7" s="3431"/>
      <c r="Z7" s="3411"/>
      <c r="AA7" s="3411"/>
      <c r="AB7" s="3411"/>
      <c r="AC7" s="785"/>
      <c r="AD7" s="3411"/>
      <c r="AE7" s="3412"/>
    </row>
    <row r="8" spans="1:32" ht="13.5" customHeight="1">
      <c r="A8" s="85"/>
      <c r="B8" s="3354" t="s">
        <v>5055</v>
      </c>
      <c r="C8" s="3355"/>
      <c r="D8" s="3355"/>
      <c r="E8" s="3355"/>
      <c r="F8" s="3413"/>
      <c r="G8" s="3414"/>
      <c r="H8" s="3414"/>
      <c r="I8" s="3414"/>
      <c r="J8" s="3414"/>
      <c r="K8" s="3414"/>
      <c r="L8" s="3414"/>
      <c r="M8" s="3414"/>
      <c r="N8" s="3414"/>
      <c r="O8" s="3414"/>
      <c r="P8" s="3414"/>
      <c r="Q8" s="3414"/>
      <c r="R8" s="3414"/>
      <c r="S8" s="3414"/>
      <c r="T8" s="3415"/>
      <c r="U8" s="3359" t="s">
        <v>8</v>
      </c>
      <c r="V8" s="3350"/>
      <c r="W8" s="3350"/>
      <c r="X8" s="3360"/>
      <c r="Y8" s="3416"/>
      <c r="Z8" s="3417"/>
      <c r="AA8" s="3417"/>
      <c r="AB8" s="3420"/>
      <c r="AC8" s="3420"/>
      <c r="AD8" s="3420"/>
      <c r="AE8" s="3422"/>
    </row>
    <row r="9" spans="1:32" ht="13.5" customHeight="1">
      <c r="A9" s="85"/>
      <c r="B9" s="3371" t="s">
        <v>3</v>
      </c>
      <c r="C9" s="3372"/>
      <c r="D9" s="3372"/>
      <c r="E9" s="3372"/>
      <c r="F9" s="3424" t="s">
        <v>5807</v>
      </c>
      <c r="G9" s="3425"/>
      <c r="H9" s="3425"/>
      <c r="I9" s="3425"/>
      <c r="J9" s="3425"/>
      <c r="K9" s="3425"/>
      <c r="L9" s="3425"/>
      <c r="M9" s="3425"/>
      <c r="N9" s="3425"/>
      <c r="O9" s="3425"/>
      <c r="P9" s="3425"/>
      <c r="Q9" s="3425"/>
      <c r="R9" s="3425"/>
      <c r="S9" s="3425"/>
      <c r="T9" s="3426"/>
      <c r="U9" s="3361"/>
      <c r="V9" s="3351"/>
      <c r="W9" s="3351"/>
      <c r="X9" s="3362"/>
      <c r="Y9" s="3418"/>
      <c r="Z9" s="3419"/>
      <c r="AA9" s="3419"/>
      <c r="AB9" s="3421"/>
      <c r="AC9" s="3421"/>
      <c r="AD9" s="3421"/>
      <c r="AE9" s="3423"/>
    </row>
    <row r="10" spans="1:32" ht="13.5" customHeight="1">
      <c r="A10" s="85"/>
      <c r="B10" s="3359" t="s">
        <v>258</v>
      </c>
      <c r="C10" s="3350"/>
      <c r="D10" s="3350"/>
      <c r="E10" s="3350"/>
      <c r="F10" s="3432"/>
      <c r="G10" s="3433"/>
      <c r="H10" s="3433"/>
      <c r="I10" s="3433"/>
      <c r="J10" s="3433"/>
      <c r="K10" s="3433"/>
      <c r="L10" s="3433"/>
      <c r="M10" s="3433"/>
      <c r="N10" s="3433"/>
      <c r="O10" s="3433"/>
      <c r="P10" s="3433"/>
      <c r="Q10" s="3433"/>
      <c r="R10" s="3433"/>
      <c r="S10" s="3433"/>
      <c r="T10" s="3434"/>
      <c r="U10" s="3359" t="s">
        <v>95</v>
      </c>
      <c r="V10" s="3350"/>
      <c r="W10" s="3350"/>
      <c r="X10" s="3360"/>
      <c r="Y10" s="3416"/>
      <c r="Z10" s="3417"/>
      <c r="AA10" s="3417"/>
      <c r="AB10" s="3417"/>
      <c r="AC10" s="3417"/>
      <c r="AD10" s="3417"/>
      <c r="AE10" s="3438"/>
    </row>
    <row r="11" spans="1:32">
      <c r="A11" s="85"/>
      <c r="B11" s="3361"/>
      <c r="C11" s="3351"/>
      <c r="D11" s="3351"/>
      <c r="E11" s="3351"/>
      <c r="F11" s="3435"/>
      <c r="G11" s="3436"/>
      <c r="H11" s="3436"/>
      <c r="I11" s="3436"/>
      <c r="J11" s="3436"/>
      <c r="K11" s="3436"/>
      <c r="L11" s="3436"/>
      <c r="M11" s="3436"/>
      <c r="N11" s="3436"/>
      <c r="O11" s="3436"/>
      <c r="P11" s="3436"/>
      <c r="Q11" s="3436"/>
      <c r="R11" s="3436"/>
      <c r="S11" s="3436"/>
      <c r="T11" s="3437"/>
      <c r="U11" s="3361"/>
      <c r="V11" s="3351"/>
      <c r="W11" s="3351"/>
      <c r="X11" s="3362"/>
      <c r="Y11" s="3418"/>
      <c r="Z11" s="3419"/>
      <c r="AA11" s="3419"/>
      <c r="AB11" s="3419"/>
      <c r="AC11" s="3419"/>
      <c r="AD11" s="3419"/>
      <c r="AE11" s="3439"/>
    </row>
    <row r="12" spans="1:32" ht="13.5" customHeight="1">
      <c r="A12" s="85"/>
      <c r="B12" s="112"/>
      <c r="C12" s="197"/>
      <c r="D12" s="197"/>
      <c r="E12" s="113"/>
      <c r="F12" s="197"/>
      <c r="G12" s="197"/>
      <c r="H12" s="3350" t="s">
        <v>259</v>
      </c>
      <c r="I12" s="3350"/>
      <c r="J12" s="3350"/>
      <c r="K12" s="3350"/>
      <c r="M12" s="113"/>
      <c r="N12" s="112"/>
      <c r="O12" s="197"/>
      <c r="P12" s="3350" t="s">
        <v>5056</v>
      </c>
      <c r="Q12" s="3350"/>
      <c r="R12" s="3350"/>
      <c r="S12" s="3350"/>
      <c r="T12" s="3350"/>
      <c r="U12" s="3350"/>
      <c r="V12" s="3350"/>
      <c r="W12" s="3350"/>
      <c r="X12" s="3350"/>
      <c r="Y12" s="3350"/>
      <c r="Z12" s="3350"/>
      <c r="AA12" s="3350"/>
      <c r="AB12" s="3350"/>
      <c r="AC12" s="3350"/>
      <c r="AD12" s="197"/>
      <c r="AE12" s="113"/>
    </row>
    <row r="13" spans="1:32">
      <c r="A13" s="85"/>
      <c r="B13" s="213"/>
      <c r="C13" s="85"/>
      <c r="D13" s="85"/>
      <c r="E13" s="214"/>
      <c r="F13" s="85"/>
      <c r="G13" s="85"/>
      <c r="H13" s="3351"/>
      <c r="I13" s="3351"/>
      <c r="J13" s="3351"/>
      <c r="K13" s="3351"/>
      <c r="M13" s="214"/>
      <c r="N13" s="213"/>
      <c r="O13" s="85"/>
      <c r="P13" s="3324"/>
      <c r="Q13" s="3324"/>
      <c r="R13" s="3324"/>
      <c r="S13" s="3324"/>
      <c r="T13" s="3324"/>
      <c r="U13" s="3324"/>
      <c r="V13" s="3324"/>
      <c r="W13" s="3324"/>
      <c r="X13" s="3324"/>
      <c r="Y13" s="3324"/>
      <c r="Z13" s="3324"/>
      <c r="AA13" s="3324"/>
      <c r="AB13" s="3324"/>
      <c r="AC13" s="3324"/>
      <c r="AD13" s="85"/>
      <c r="AE13" s="214"/>
    </row>
    <row r="14" spans="1:32">
      <c r="A14" s="85"/>
      <c r="B14" s="213"/>
      <c r="C14" s="85"/>
      <c r="D14" s="85"/>
      <c r="E14" s="214"/>
      <c r="F14" s="3326" t="s">
        <v>5057</v>
      </c>
      <c r="G14" s="3328"/>
      <c r="H14" s="3328"/>
      <c r="I14" s="3328"/>
      <c r="J14" s="3330"/>
      <c r="K14" s="3330"/>
      <c r="L14" s="3330"/>
      <c r="M14" s="3332"/>
      <c r="N14" s="3334"/>
      <c r="O14" s="3335"/>
      <c r="P14" s="3335"/>
      <c r="Q14" s="3335"/>
      <c r="R14" s="3335"/>
      <c r="S14" s="3335"/>
      <c r="T14" s="3335"/>
      <c r="U14" s="3335"/>
      <c r="V14" s="3335"/>
      <c r="W14" s="3335"/>
      <c r="X14" s="3335"/>
      <c r="Y14" s="3335"/>
      <c r="Z14" s="3335"/>
      <c r="AA14" s="3335"/>
      <c r="AB14" s="3335"/>
      <c r="AC14" s="3335"/>
      <c r="AD14" s="3335"/>
      <c r="AE14" s="3336"/>
    </row>
    <row r="15" spans="1:32" ht="13.5" customHeight="1">
      <c r="A15" s="85"/>
      <c r="B15" s="213"/>
      <c r="C15" s="85"/>
      <c r="D15" s="85"/>
      <c r="E15" s="214"/>
      <c r="F15" s="3327"/>
      <c r="G15" s="3329"/>
      <c r="H15" s="3329"/>
      <c r="I15" s="3329"/>
      <c r="J15" s="3331"/>
      <c r="K15" s="3331"/>
      <c r="L15" s="3331"/>
      <c r="M15" s="3333"/>
      <c r="N15" s="3337"/>
      <c r="O15" s="3338"/>
      <c r="P15" s="3338"/>
      <c r="Q15" s="3338"/>
      <c r="R15" s="3338"/>
      <c r="S15" s="3338"/>
      <c r="T15" s="3338"/>
      <c r="U15" s="3338"/>
      <c r="V15" s="3338"/>
      <c r="W15" s="3338"/>
      <c r="X15" s="3338"/>
      <c r="Y15" s="3338"/>
      <c r="Z15" s="3338"/>
      <c r="AA15" s="3338"/>
      <c r="AB15" s="3338"/>
      <c r="AC15" s="3338"/>
      <c r="AD15" s="3338"/>
      <c r="AE15" s="3339"/>
    </row>
    <row r="16" spans="1:32">
      <c r="A16" s="85"/>
      <c r="B16" s="213"/>
      <c r="C16" s="85"/>
      <c r="D16" s="85"/>
      <c r="E16" s="214"/>
      <c r="F16" s="3343" t="s">
        <v>260</v>
      </c>
      <c r="G16" s="3329"/>
      <c r="H16" s="3329"/>
      <c r="I16" s="3329"/>
      <c r="J16" s="3331"/>
      <c r="K16" s="3331"/>
      <c r="L16" s="3331"/>
      <c r="M16" s="3333"/>
      <c r="N16" s="3337"/>
      <c r="O16" s="3338"/>
      <c r="P16" s="3338"/>
      <c r="Q16" s="3338"/>
      <c r="R16" s="3338"/>
      <c r="S16" s="3338"/>
      <c r="T16" s="3338"/>
      <c r="U16" s="3338"/>
      <c r="V16" s="3338"/>
      <c r="W16" s="3338"/>
      <c r="X16" s="3338"/>
      <c r="Y16" s="3338"/>
      <c r="Z16" s="3338"/>
      <c r="AA16" s="3338"/>
      <c r="AB16" s="3338"/>
      <c r="AC16" s="3338"/>
      <c r="AD16" s="3338"/>
      <c r="AE16" s="3339"/>
    </row>
    <row r="17" spans="1:31">
      <c r="A17" s="85"/>
      <c r="B17" s="213"/>
      <c r="C17" s="85"/>
      <c r="D17" s="85"/>
      <c r="E17" s="214"/>
      <c r="F17" s="3344"/>
      <c r="G17" s="3345"/>
      <c r="H17" s="3345"/>
      <c r="I17" s="3345"/>
      <c r="J17" s="3346"/>
      <c r="K17" s="3346"/>
      <c r="L17" s="3346"/>
      <c r="M17" s="3347"/>
      <c r="N17" s="3340"/>
      <c r="O17" s="3341"/>
      <c r="P17" s="3341"/>
      <c r="Q17" s="3341"/>
      <c r="R17" s="3341"/>
      <c r="S17" s="3341"/>
      <c r="T17" s="3341"/>
      <c r="U17" s="3341"/>
      <c r="V17" s="3341"/>
      <c r="W17" s="3341"/>
      <c r="X17" s="3341"/>
      <c r="Y17" s="3341"/>
      <c r="Z17" s="3341"/>
      <c r="AA17" s="3341"/>
      <c r="AB17" s="3341"/>
      <c r="AC17" s="3341"/>
      <c r="AD17" s="3341"/>
      <c r="AE17" s="3342"/>
    </row>
    <row r="18" spans="1:31">
      <c r="A18" s="85"/>
      <c r="B18" s="213"/>
      <c r="C18" s="85"/>
      <c r="D18" s="85"/>
      <c r="E18" s="214"/>
      <c r="F18" s="3326" t="s">
        <v>5057</v>
      </c>
      <c r="G18" s="3328"/>
      <c r="H18" s="3328"/>
      <c r="I18" s="3328"/>
      <c r="J18" s="3330"/>
      <c r="K18" s="3330"/>
      <c r="L18" s="3330"/>
      <c r="M18" s="3332"/>
      <c r="N18" s="3334"/>
      <c r="O18" s="3335"/>
      <c r="P18" s="3335"/>
      <c r="Q18" s="3335"/>
      <c r="R18" s="3335"/>
      <c r="S18" s="3335"/>
      <c r="T18" s="3335"/>
      <c r="U18" s="3335"/>
      <c r="V18" s="3335"/>
      <c r="W18" s="3335"/>
      <c r="X18" s="3335"/>
      <c r="Y18" s="3335"/>
      <c r="Z18" s="3335"/>
      <c r="AA18" s="3335"/>
      <c r="AB18" s="3335"/>
      <c r="AC18" s="3335"/>
      <c r="AD18" s="3335"/>
      <c r="AE18" s="3336"/>
    </row>
    <row r="19" spans="1:31" ht="13.5" customHeight="1">
      <c r="A19" s="85"/>
      <c r="B19" s="213"/>
      <c r="C19" s="85"/>
      <c r="D19" s="85"/>
      <c r="E19" s="214"/>
      <c r="F19" s="3327"/>
      <c r="G19" s="3329"/>
      <c r="H19" s="3329"/>
      <c r="I19" s="3329"/>
      <c r="J19" s="3331"/>
      <c r="K19" s="3331"/>
      <c r="L19" s="3331"/>
      <c r="M19" s="3333"/>
      <c r="N19" s="3337"/>
      <c r="O19" s="3338"/>
      <c r="P19" s="3338"/>
      <c r="Q19" s="3338"/>
      <c r="R19" s="3338"/>
      <c r="S19" s="3338"/>
      <c r="T19" s="3338"/>
      <c r="U19" s="3338"/>
      <c r="V19" s="3338"/>
      <c r="W19" s="3338"/>
      <c r="X19" s="3338"/>
      <c r="Y19" s="3338"/>
      <c r="Z19" s="3338"/>
      <c r="AA19" s="3338"/>
      <c r="AB19" s="3338"/>
      <c r="AC19" s="3338"/>
      <c r="AD19" s="3338"/>
      <c r="AE19" s="3339"/>
    </row>
    <row r="20" spans="1:31" ht="13.5" customHeight="1">
      <c r="A20" s="85"/>
      <c r="B20" s="213"/>
      <c r="C20" s="85"/>
      <c r="D20" s="85"/>
      <c r="E20" s="214"/>
      <c r="F20" s="3343" t="s">
        <v>260</v>
      </c>
      <c r="G20" s="3329"/>
      <c r="H20" s="3329"/>
      <c r="I20" s="3329"/>
      <c r="J20" s="3331"/>
      <c r="K20" s="3331"/>
      <c r="L20" s="3331"/>
      <c r="M20" s="3333"/>
      <c r="N20" s="3337"/>
      <c r="O20" s="3338"/>
      <c r="P20" s="3338"/>
      <c r="Q20" s="3338"/>
      <c r="R20" s="3338"/>
      <c r="S20" s="3338"/>
      <c r="T20" s="3338"/>
      <c r="U20" s="3338"/>
      <c r="V20" s="3338"/>
      <c r="W20" s="3338"/>
      <c r="X20" s="3338"/>
      <c r="Y20" s="3338"/>
      <c r="Z20" s="3338"/>
      <c r="AA20" s="3338"/>
      <c r="AB20" s="3338"/>
      <c r="AC20" s="3338"/>
      <c r="AD20" s="3338"/>
      <c r="AE20" s="3339"/>
    </row>
    <row r="21" spans="1:31">
      <c r="A21" s="85"/>
      <c r="B21" s="213"/>
      <c r="C21" s="85"/>
      <c r="D21" s="85"/>
      <c r="E21" s="214"/>
      <c r="F21" s="3344"/>
      <c r="G21" s="3345"/>
      <c r="H21" s="3345"/>
      <c r="I21" s="3345"/>
      <c r="J21" s="3346"/>
      <c r="K21" s="3346"/>
      <c r="L21" s="3346"/>
      <c r="M21" s="3347"/>
      <c r="N21" s="3340"/>
      <c r="O21" s="3341"/>
      <c r="P21" s="3341"/>
      <c r="Q21" s="3341"/>
      <c r="R21" s="3341"/>
      <c r="S21" s="3341"/>
      <c r="T21" s="3341"/>
      <c r="U21" s="3341"/>
      <c r="V21" s="3341"/>
      <c r="W21" s="3341"/>
      <c r="X21" s="3341"/>
      <c r="Y21" s="3341"/>
      <c r="Z21" s="3341"/>
      <c r="AA21" s="3341"/>
      <c r="AB21" s="3341"/>
      <c r="AC21" s="3341"/>
      <c r="AD21" s="3341"/>
      <c r="AE21" s="3342"/>
    </row>
    <row r="22" spans="1:31">
      <c r="A22" s="85"/>
      <c r="B22" s="213"/>
      <c r="C22" s="85"/>
      <c r="D22" s="85"/>
      <c r="E22" s="214"/>
      <c r="F22" s="3326" t="s">
        <v>5057</v>
      </c>
      <c r="G22" s="3328"/>
      <c r="H22" s="3328"/>
      <c r="I22" s="3328"/>
      <c r="J22" s="3330"/>
      <c r="K22" s="3330"/>
      <c r="L22" s="3330"/>
      <c r="M22" s="3332"/>
      <c r="N22" s="3334"/>
      <c r="O22" s="3335"/>
      <c r="P22" s="3335"/>
      <c r="Q22" s="3335"/>
      <c r="R22" s="3335"/>
      <c r="S22" s="3335"/>
      <c r="T22" s="3335"/>
      <c r="U22" s="3335"/>
      <c r="V22" s="3335"/>
      <c r="W22" s="3335"/>
      <c r="X22" s="3335"/>
      <c r="Y22" s="3335"/>
      <c r="Z22" s="3335"/>
      <c r="AA22" s="3335"/>
      <c r="AB22" s="3335"/>
      <c r="AC22" s="3335"/>
      <c r="AD22" s="3335"/>
      <c r="AE22" s="3336"/>
    </row>
    <row r="23" spans="1:31" ht="13.5" customHeight="1">
      <c r="A23" s="85"/>
      <c r="B23" s="213"/>
      <c r="C23" s="85"/>
      <c r="D23" s="85"/>
      <c r="E23" s="214"/>
      <c r="F23" s="3327"/>
      <c r="G23" s="3329"/>
      <c r="H23" s="3329"/>
      <c r="I23" s="3329"/>
      <c r="J23" s="3331"/>
      <c r="K23" s="3331"/>
      <c r="L23" s="3331"/>
      <c r="M23" s="3333"/>
      <c r="N23" s="3337"/>
      <c r="O23" s="3338"/>
      <c r="P23" s="3338"/>
      <c r="Q23" s="3338"/>
      <c r="R23" s="3338"/>
      <c r="S23" s="3338"/>
      <c r="T23" s="3338"/>
      <c r="U23" s="3338"/>
      <c r="V23" s="3338"/>
      <c r="W23" s="3338"/>
      <c r="X23" s="3338"/>
      <c r="Y23" s="3338"/>
      <c r="Z23" s="3338"/>
      <c r="AA23" s="3338"/>
      <c r="AB23" s="3338"/>
      <c r="AC23" s="3338"/>
      <c r="AD23" s="3338"/>
      <c r="AE23" s="3339"/>
    </row>
    <row r="24" spans="1:31" ht="13.5" customHeight="1">
      <c r="A24" s="85"/>
      <c r="B24" s="213"/>
      <c r="C24" s="85"/>
      <c r="D24" s="85"/>
      <c r="E24" s="214"/>
      <c r="F24" s="3343" t="s">
        <v>260</v>
      </c>
      <c r="G24" s="3329"/>
      <c r="H24" s="3329"/>
      <c r="I24" s="3329"/>
      <c r="J24" s="3331"/>
      <c r="K24" s="3331"/>
      <c r="L24" s="3331"/>
      <c r="M24" s="3333"/>
      <c r="N24" s="3337"/>
      <c r="O24" s="3338"/>
      <c r="P24" s="3338"/>
      <c r="Q24" s="3338"/>
      <c r="R24" s="3338"/>
      <c r="S24" s="3338"/>
      <c r="T24" s="3338"/>
      <c r="U24" s="3338"/>
      <c r="V24" s="3338"/>
      <c r="W24" s="3338"/>
      <c r="X24" s="3338"/>
      <c r="Y24" s="3338"/>
      <c r="Z24" s="3338"/>
      <c r="AA24" s="3338"/>
      <c r="AB24" s="3338"/>
      <c r="AC24" s="3338"/>
      <c r="AD24" s="3338"/>
      <c r="AE24" s="3339"/>
    </row>
    <row r="25" spans="1:31">
      <c r="A25" s="85"/>
      <c r="B25" s="213"/>
      <c r="C25" s="85"/>
      <c r="D25" s="85"/>
      <c r="E25" s="214"/>
      <c r="F25" s="3344"/>
      <c r="G25" s="3345"/>
      <c r="H25" s="3345"/>
      <c r="I25" s="3345"/>
      <c r="J25" s="3346"/>
      <c r="K25" s="3346"/>
      <c r="L25" s="3346"/>
      <c r="M25" s="3347"/>
      <c r="N25" s="3340"/>
      <c r="O25" s="3341"/>
      <c r="P25" s="3341"/>
      <c r="Q25" s="3341"/>
      <c r="R25" s="3341"/>
      <c r="S25" s="3341"/>
      <c r="T25" s="3341"/>
      <c r="U25" s="3341"/>
      <c r="V25" s="3341"/>
      <c r="W25" s="3341"/>
      <c r="X25" s="3341"/>
      <c r="Y25" s="3341"/>
      <c r="Z25" s="3341"/>
      <c r="AA25" s="3341"/>
      <c r="AB25" s="3341"/>
      <c r="AC25" s="3341"/>
      <c r="AD25" s="3341"/>
      <c r="AE25" s="3342"/>
    </row>
    <row r="26" spans="1:31">
      <c r="A26" s="85"/>
      <c r="B26" s="213"/>
      <c r="C26" s="85"/>
      <c r="D26" s="85"/>
      <c r="E26" s="214"/>
      <c r="F26" s="3326" t="s">
        <v>5057</v>
      </c>
      <c r="G26" s="3328"/>
      <c r="H26" s="3328"/>
      <c r="I26" s="3328"/>
      <c r="J26" s="3330"/>
      <c r="K26" s="3330"/>
      <c r="L26" s="3330"/>
      <c r="M26" s="3332"/>
      <c r="N26" s="3334"/>
      <c r="O26" s="3335"/>
      <c r="P26" s="3335"/>
      <c r="Q26" s="3335"/>
      <c r="R26" s="3335"/>
      <c r="S26" s="3335"/>
      <c r="T26" s="3335"/>
      <c r="U26" s="3335"/>
      <c r="V26" s="3335"/>
      <c r="W26" s="3335"/>
      <c r="X26" s="3335"/>
      <c r="Y26" s="3335"/>
      <c r="Z26" s="3335"/>
      <c r="AA26" s="3335"/>
      <c r="AB26" s="3335"/>
      <c r="AC26" s="3335"/>
      <c r="AD26" s="3335"/>
      <c r="AE26" s="3336"/>
    </row>
    <row r="27" spans="1:31" ht="13.5" customHeight="1">
      <c r="A27" s="85"/>
      <c r="B27" s="3348" t="s">
        <v>5058</v>
      </c>
      <c r="C27" s="3324"/>
      <c r="D27" s="3324"/>
      <c r="E27" s="3349"/>
      <c r="F27" s="3327"/>
      <c r="G27" s="3329"/>
      <c r="H27" s="3329"/>
      <c r="I27" s="3329"/>
      <c r="J27" s="3331"/>
      <c r="K27" s="3331"/>
      <c r="L27" s="3331"/>
      <c r="M27" s="3333"/>
      <c r="N27" s="3337"/>
      <c r="O27" s="3338"/>
      <c r="P27" s="3338"/>
      <c r="Q27" s="3338"/>
      <c r="R27" s="3338"/>
      <c r="S27" s="3338"/>
      <c r="T27" s="3338"/>
      <c r="U27" s="3338"/>
      <c r="V27" s="3338"/>
      <c r="W27" s="3338"/>
      <c r="X27" s="3338"/>
      <c r="Y27" s="3338"/>
      <c r="Z27" s="3338"/>
      <c r="AA27" s="3338"/>
      <c r="AB27" s="3338"/>
      <c r="AC27" s="3338"/>
      <c r="AD27" s="3338"/>
      <c r="AE27" s="3339"/>
    </row>
    <row r="28" spans="1:31" ht="13.5" customHeight="1">
      <c r="A28" s="85"/>
      <c r="B28" s="3348"/>
      <c r="C28" s="3324"/>
      <c r="D28" s="3324"/>
      <c r="E28" s="3349"/>
      <c r="F28" s="3343" t="s">
        <v>260</v>
      </c>
      <c r="G28" s="3329"/>
      <c r="H28" s="3329"/>
      <c r="I28" s="3329"/>
      <c r="J28" s="3331"/>
      <c r="K28" s="3331"/>
      <c r="L28" s="3331"/>
      <c r="M28" s="3333"/>
      <c r="N28" s="3337"/>
      <c r="O28" s="3338"/>
      <c r="P28" s="3338"/>
      <c r="Q28" s="3338"/>
      <c r="R28" s="3338"/>
      <c r="S28" s="3338"/>
      <c r="T28" s="3338"/>
      <c r="U28" s="3338"/>
      <c r="V28" s="3338"/>
      <c r="W28" s="3338"/>
      <c r="X28" s="3338"/>
      <c r="Y28" s="3338"/>
      <c r="Z28" s="3338"/>
      <c r="AA28" s="3338"/>
      <c r="AB28" s="3338"/>
      <c r="AC28" s="3338"/>
      <c r="AD28" s="3338"/>
      <c r="AE28" s="3339"/>
    </row>
    <row r="29" spans="1:31">
      <c r="A29" s="85"/>
      <c r="B29" s="213"/>
      <c r="C29" s="85"/>
      <c r="D29" s="85"/>
      <c r="E29" s="214"/>
      <c r="F29" s="3344"/>
      <c r="G29" s="3345"/>
      <c r="H29" s="3345"/>
      <c r="I29" s="3345"/>
      <c r="J29" s="3346"/>
      <c r="K29" s="3346"/>
      <c r="L29" s="3346"/>
      <c r="M29" s="3347"/>
      <c r="N29" s="3340"/>
      <c r="O29" s="3341"/>
      <c r="P29" s="3341"/>
      <c r="Q29" s="3341"/>
      <c r="R29" s="3341"/>
      <c r="S29" s="3341"/>
      <c r="T29" s="3341"/>
      <c r="U29" s="3341"/>
      <c r="V29" s="3341"/>
      <c r="W29" s="3341"/>
      <c r="X29" s="3341"/>
      <c r="Y29" s="3341"/>
      <c r="Z29" s="3341"/>
      <c r="AA29" s="3341"/>
      <c r="AB29" s="3341"/>
      <c r="AC29" s="3341"/>
      <c r="AD29" s="3341"/>
      <c r="AE29" s="3342"/>
    </row>
    <row r="30" spans="1:31">
      <c r="A30" s="85"/>
      <c r="B30" s="213"/>
      <c r="C30" s="85"/>
      <c r="D30" s="85"/>
      <c r="E30" s="214"/>
      <c r="F30" s="3326" t="s">
        <v>5057</v>
      </c>
      <c r="G30" s="3328"/>
      <c r="H30" s="3328"/>
      <c r="I30" s="3328"/>
      <c r="J30" s="3330"/>
      <c r="K30" s="3330"/>
      <c r="L30" s="3330"/>
      <c r="M30" s="3332"/>
      <c r="N30" s="3334"/>
      <c r="O30" s="3335"/>
      <c r="P30" s="3335"/>
      <c r="Q30" s="3335"/>
      <c r="R30" s="3335"/>
      <c r="S30" s="3335"/>
      <c r="T30" s="3335"/>
      <c r="U30" s="3335"/>
      <c r="V30" s="3335"/>
      <c r="W30" s="3335"/>
      <c r="X30" s="3335"/>
      <c r="Y30" s="3335"/>
      <c r="Z30" s="3335"/>
      <c r="AA30" s="3335"/>
      <c r="AB30" s="3335"/>
      <c r="AC30" s="3335"/>
      <c r="AD30" s="3335"/>
      <c r="AE30" s="3336"/>
    </row>
    <row r="31" spans="1:31" ht="13.5" customHeight="1">
      <c r="A31" s="85"/>
      <c r="B31" s="213"/>
      <c r="C31" s="85"/>
      <c r="D31" s="85"/>
      <c r="E31" s="214"/>
      <c r="F31" s="3327"/>
      <c r="G31" s="3329"/>
      <c r="H31" s="3329"/>
      <c r="I31" s="3329"/>
      <c r="J31" s="3331"/>
      <c r="K31" s="3331"/>
      <c r="L31" s="3331"/>
      <c r="M31" s="3333"/>
      <c r="N31" s="3337"/>
      <c r="O31" s="3338"/>
      <c r="P31" s="3338"/>
      <c r="Q31" s="3338"/>
      <c r="R31" s="3338"/>
      <c r="S31" s="3338"/>
      <c r="T31" s="3338"/>
      <c r="U31" s="3338"/>
      <c r="V31" s="3338"/>
      <c r="W31" s="3338"/>
      <c r="X31" s="3338"/>
      <c r="Y31" s="3338"/>
      <c r="Z31" s="3338"/>
      <c r="AA31" s="3338"/>
      <c r="AB31" s="3338"/>
      <c r="AC31" s="3338"/>
      <c r="AD31" s="3338"/>
      <c r="AE31" s="3339"/>
    </row>
    <row r="32" spans="1:31" ht="13.5" customHeight="1">
      <c r="A32" s="85"/>
      <c r="B32" s="213"/>
      <c r="C32" s="85"/>
      <c r="D32" s="85"/>
      <c r="E32" s="214"/>
      <c r="F32" s="3343" t="s">
        <v>260</v>
      </c>
      <c r="G32" s="3329"/>
      <c r="H32" s="3329"/>
      <c r="I32" s="3329"/>
      <c r="J32" s="3331"/>
      <c r="K32" s="3331"/>
      <c r="L32" s="3331"/>
      <c r="M32" s="3333"/>
      <c r="N32" s="3337"/>
      <c r="O32" s="3338"/>
      <c r="P32" s="3338"/>
      <c r="Q32" s="3338"/>
      <c r="R32" s="3338"/>
      <c r="S32" s="3338"/>
      <c r="T32" s="3338"/>
      <c r="U32" s="3338"/>
      <c r="V32" s="3338"/>
      <c r="W32" s="3338"/>
      <c r="X32" s="3338"/>
      <c r="Y32" s="3338"/>
      <c r="Z32" s="3338"/>
      <c r="AA32" s="3338"/>
      <c r="AB32" s="3338"/>
      <c r="AC32" s="3338"/>
      <c r="AD32" s="3338"/>
      <c r="AE32" s="3339"/>
    </row>
    <row r="33" spans="1:31">
      <c r="A33" s="85"/>
      <c r="B33" s="213"/>
      <c r="C33" s="85"/>
      <c r="D33" s="85"/>
      <c r="E33" s="214"/>
      <c r="F33" s="3344"/>
      <c r="G33" s="3345"/>
      <c r="H33" s="3345"/>
      <c r="I33" s="3345"/>
      <c r="J33" s="3346"/>
      <c r="K33" s="3346"/>
      <c r="L33" s="3346"/>
      <c r="M33" s="3347"/>
      <c r="N33" s="3340"/>
      <c r="O33" s="3341"/>
      <c r="P33" s="3341"/>
      <c r="Q33" s="3341"/>
      <c r="R33" s="3341"/>
      <c r="S33" s="3341"/>
      <c r="T33" s="3341"/>
      <c r="U33" s="3341"/>
      <c r="V33" s="3341"/>
      <c r="W33" s="3341"/>
      <c r="X33" s="3341"/>
      <c r="Y33" s="3341"/>
      <c r="Z33" s="3341"/>
      <c r="AA33" s="3341"/>
      <c r="AB33" s="3341"/>
      <c r="AC33" s="3341"/>
      <c r="AD33" s="3341"/>
      <c r="AE33" s="3342"/>
    </row>
    <row r="34" spans="1:31">
      <c r="A34" s="85"/>
      <c r="B34" s="213"/>
      <c r="C34" s="85"/>
      <c r="D34" s="85"/>
      <c r="E34" s="214"/>
      <c r="F34" s="3326" t="s">
        <v>5057</v>
      </c>
      <c r="G34" s="3328"/>
      <c r="H34" s="3328"/>
      <c r="I34" s="3328"/>
      <c r="J34" s="3330"/>
      <c r="K34" s="3330"/>
      <c r="L34" s="3330"/>
      <c r="M34" s="3332"/>
      <c r="N34" s="3334"/>
      <c r="O34" s="3335"/>
      <c r="P34" s="3335"/>
      <c r="Q34" s="3335"/>
      <c r="R34" s="3335"/>
      <c r="S34" s="3335"/>
      <c r="T34" s="3335"/>
      <c r="U34" s="3335"/>
      <c r="V34" s="3335"/>
      <c r="W34" s="3335"/>
      <c r="X34" s="3335"/>
      <c r="Y34" s="3335"/>
      <c r="Z34" s="3335"/>
      <c r="AA34" s="3335"/>
      <c r="AB34" s="3335"/>
      <c r="AC34" s="3335"/>
      <c r="AD34" s="3335"/>
      <c r="AE34" s="3336"/>
    </row>
    <row r="35" spans="1:31" ht="13.5" customHeight="1">
      <c r="A35" s="85"/>
      <c r="B35" s="213"/>
      <c r="C35" s="85"/>
      <c r="D35" s="85"/>
      <c r="E35" s="214"/>
      <c r="F35" s="3327"/>
      <c r="G35" s="3329"/>
      <c r="H35" s="3329"/>
      <c r="I35" s="3329"/>
      <c r="J35" s="3331"/>
      <c r="K35" s="3331"/>
      <c r="L35" s="3331"/>
      <c r="M35" s="3333"/>
      <c r="N35" s="3337"/>
      <c r="O35" s="3338"/>
      <c r="P35" s="3338"/>
      <c r="Q35" s="3338"/>
      <c r="R35" s="3338"/>
      <c r="S35" s="3338"/>
      <c r="T35" s="3338"/>
      <c r="U35" s="3338"/>
      <c r="V35" s="3338"/>
      <c r="W35" s="3338"/>
      <c r="X35" s="3338"/>
      <c r="Y35" s="3338"/>
      <c r="Z35" s="3338"/>
      <c r="AA35" s="3338"/>
      <c r="AB35" s="3338"/>
      <c r="AC35" s="3338"/>
      <c r="AD35" s="3338"/>
      <c r="AE35" s="3339"/>
    </row>
    <row r="36" spans="1:31" ht="13.5" customHeight="1">
      <c r="A36" s="85"/>
      <c r="B36" s="213"/>
      <c r="C36" s="85"/>
      <c r="D36" s="85"/>
      <c r="E36" s="214"/>
      <c r="F36" s="3343" t="s">
        <v>260</v>
      </c>
      <c r="G36" s="3329"/>
      <c r="H36" s="3329"/>
      <c r="I36" s="3329"/>
      <c r="J36" s="3331"/>
      <c r="K36" s="3331"/>
      <c r="L36" s="3331"/>
      <c r="M36" s="3333"/>
      <c r="N36" s="3337"/>
      <c r="O36" s="3338"/>
      <c r="P36" s="3338"/>
      <c r="Q36" s="3338"/>
      <c r="R36" s="3338"/>
      <c r="S36" s="3338"/>
      <c r="T36" s="3338"/>
      <c r="U36" s="3338"/>
      <c r="V36" s="3338"/>
      <c r="W36" s="3338"/>
      <c r="X36" s="3338"/>
      <c r="Y36" s="3338"/>
      <c r="Z36" s="3338"/>
      <c r="AA36" s="3338"/>
      <c r="AB36" s="3338"/>
      <c r="AC36" s="3338"/>
      <c r="AD36" s="3338"/>
      <c r="AE36" s="3339"/>
    </row>
    <row r="37" spans="1:31">
      <c r="A37" s="85"/>
      <c r="B37" s="213"/>
      <c r="C37" s="85"/>
      <c r="D37" s="85"/>
      <c r="E37" s="214"/>
      <c r="F37" s="3344"/>
      <c r="G37" s="3345"/>
      <c r="H37" s="3345"/>
      <c r="I37" s="3345"/>
      <c r="J37" s="3346"/>
      <c r="K37" s="3346"/>
      <c r="L37" s="3346"/>
      <c r="M37" s="3347"/>
      <c r="N37" s="3340"/>
      <c r="O37" s="3341"/>
      <c r="P37" s="3341"/>
      <c r="Q37" s="3341"/>
      <c r="R37" s="3341"/>
      <c r="S37" s="3341"/>
      <c r="T37" s="3341"/>
      <c r="U37" s="3341"/>
      <c r="V37" s="3341"/>
      <c r="W37" s="3341"/>
      <c r="X37" s="3341"/>
      <c r="Y37" s="3341"/>
      <c r="Z37" s="3341"/>
      <c r="AA37" s="3341"/>
      <c r="AB37" s="3341"/>
      <c r="AC37" s="3341"/>
      <c r="AD37" s="3341"/>
      <c r="AE37" s="3342"/>
    </row>
    <row r="38" spans="1:31">
      <c r="A38" s="85"/>
      <c r="B38" s="213"/>
      <c r="C38" s="85"/>
      <c r="D38" s="85"/>
      <c r="E38" s="214"/>
      <c r="F38" s="3326" t="s">
        <v>5057</v>
      </c>
      <c r="G38" s="3328"/>
      <c r="H38" s="3328"/>
      <c r="I38" s="3328"/>
      <c r="J38" s="3330"/>
      <c r="K38" s="3330"/>
      <c r="L38" s="3330"/>
      <c r="M38" s="3332"/>
      <c r="N38" s="3334"/>
      <c r="O38" s="3335"/>
      <c r="P38" s="3335"/>
      <c r="Q38" s="3335"/>
      <c r="R38" s="3335"/>
      <c r="S38" s="3335"/>
      <c r="T38" s="3335"/>
      <c r="U38" s="3335"/>
      <c r="V38" s="3335"/>
      <c r="W38" s="3335"/>
      <c r="X38" s="3335"/>
      <c r="Y38" s="3335"/>
      <c r="Z38" s="3335"/>
      <c r="AA38" s="3335"/>
      <c r="AB38" s="3335"/>
      <c r="AC38" s="3335"/>
      <c r="AD38" s="3335"/>
      <c r="AE38" s="3336"/>
    </row>
    <row r="39" spans="1:31" ht="13.5" customHeight="1">
      <c r="A39" s="85"/>
      <c r="B39" s="213"/>
      <c r="C39" s="85"/>
      <c r="D39" s="85"/>
      <c r="E39" s="214"/>
      <c r="F39" s="3327"/>
      <c r="G39" s="3329"/>
      <c r="H39" s="3329"/>
      <c r="I39" s="3329"/>
      <c r="J39" s="3331"/>
      <c r="K39" s="3331"/>
      <c r="L39" s="3331"/>
      <c r="M39" s="3333"/>
      <c r="N39" s="3337"/>
      <c r="O39" s="3338"/>
      <c r="P39" s="3338"/>
      <c r="Q39" s="3338"/>
      <c r="R39" s="3338"/>
      <c r="S39" s="3338"/>
      <c r="T39" s="3338"/>
      <c r="U39" s="3338"/>
      <c r="V39" s="3338"/>
      <c r="W39" s="3338"/>
      <c r="X39" s="3338"/>
      <c r="Y39" s="3338"/>
      <c r="Z39" s="3338"/>
      <c r="AA39" s="3338"/>
      <c r="AB39" s="3338"/>
      <c r="AC39" s="3338"/>
      <c r="AD39" s="3338"/>
      <c r="AE39" s="3339"/>
    </row>
    <row r="40" spans="1:31" ht="13.5" customHeight="1">
      <c r="A40" s="85"/>
      <c r="B40" s="213"/>
      <c r="C40" s="85"/>
      <c r="D40" s="85"/>
      <c r="E40" s="214"/>
      <c r="F40" s="3343" t="s">
        <v>260</v>
      </c>
      <c r="G40" s="3329"/>
      <c r="H40" s="3329"/>
      <c r="I40" s="3329"/>
      <c r="J40" s="3331"/>
      <c r="K40" s="3331"/>
      <c r="L40" s="3331"/>
      <c r="M40" s="3333"/>
      <c r="N40" s="3337"/>
      <c r="O40" s="3338"/>
      <c r="P40" s="3338"/>
      <c r="Q40" s="3338"/>
      <c r="R40" s="3338"/>
      <c r="S40" s="3338"/>
      <c r="T40" s="3338"/>
      <c r="U40" s="3338"/>
      <c r="V40" s="3338"/>
      <c r="W40" s="3338"/>
      <c r="X40" s="3338"/>
      <c r="Y40" s="3338"/>
      <c r="Z40" s="3338"/>
      <c r="AA40" s="3338"/>
      <c r="AB40" s="3338"/>
      <c r="AC40" s="3338"/>
      <c r="AD40" s="3338"/>
      <c r="AE40" s="3339"/>
    </row>
    <row r="41" spans="1:31">
      <c r="A41" s="85"/>
      <c r="B41" s="213"/>
      <c r="C41" s="85"/>
      <c r="D41" s="85"/>
      <c r="E41" s="214"/>
      <c r="F41" s="3344"/>
      <c r="G41" s="3345"/>
      <c r="H41" s="3345"/>
      <c r="I41" s="3345"/>
      <c r="J41" s="3346"/>
      <c r="K41" s="3346"/>
      <c r="L41" s="3346"/>
      <c r="M41" s="3347"/>
      <c r="N41" s="3340"/>
      <c r="O41" s="3341"/>
      <c r="P41" s="3341"/>
      <c r="Q41" s="3341"/>
      <c r="R41" s="3341"/>
      <c r="S41" s="3341"/>
      <c r="T41" s="3341"/>
      <c r="U41" s="3341"/>
      <c r="V41" s="3341"/>
      <c r="W41" s="3341"/>
      <c r="X41" s="3341"/>
      <c r="Y41" s="3341"/>
      <c r="Z41" s="3341"/>
      <c r="AA41" s="3341"/>
      <c r="AB41" s="3341"/>
      <c r="AC41" s="3341"/>
      <c r="AD41" s="3341"/>
      <c r="AE41" s="3342"/>
    </row>
    <row r="42" spans="1:31">
      <c r="A42" s="85"/>
      <c r="B42" s="213"/>
      <c r="C42" s="85"/>
      <c r="D42" s="85"/>
      <c r="E42" s="214"/>
      <c r="F42" s="3326" t="s">
        <v>5057</v>
      </c>
      <c r="G42" s="3328"/>
      <c r="H42" s="3328"/>
      <c r="I42" s="3328"/>
      <c r="J42" s="3330"/>
      <c r="K42" s="3330"/>
      <c r="L42" s="3330"/>
      <c r="M42" s="3332"/>
      <c r="N42" s="3334"/>
      <c r="O42" s="3335"/>
      <c r="P42" s="3335"/>
      <c r="Q42" s="3335"/>
      <c r="R42" s="3335"/>
      <c r="S42" s="3335"/>
      <c r="T42" s="3335"/>
      <c r="U42" s="3335"/>
      <c r="V42" s="3335"/>
      <c r="W42" s="3335"/>
      <c r="X42" s="3335"/>
      <c r="Y42" s="3335"/>
      <c r="Z42" s="3335"/>
      <c r="AA42" s="3335"/>
      <c r="AB42" s="3335"/>
      <c r="AC42" s="3335"/>
      <c r="AD42" s="3335"/>
      <c r="AE42" s="3336"/>
    </row>
    <row r="43" spans="1:31" ht="13.5" customHeight="1">
      <c r="A43" s="85"/>
      <c r="B43" s="213"/>
      <c r="C43" s="85"/>
      <c r="D43" s="85"/>
      <c r="E43" s="214"/>
      <c r="F43" s="3327"/>
      <c r="G43" s="3329"/>
      <c r="H43" s="3329"/>
      <c r="I43" s="3329"/>
      <c r="J43" s="3331"/>
      <c r="K43" s="3331"/>
      <c r="L43" s="3331"/>
      <c r="M43" s="3333"/>
      <c r="N43" s="3337"/>
      <c r="O43" s="3338"/>
      <c r="P43" s="3338"/>
      <c r="Q43" s="3338"/>
      <c r="R43" s="3338"/>
      <c r="S43" s="3338"/>
      <c r="T43" s="3338"/>
      <c r="U43" s="3338"/>
      <c r="V43" s="3338"/>
      <c r="W43" s="3338"/>
      <c r="X43" s="3338"/>
      <c r="Y43" s="3338"/>
      <c r="Z43" s="3338"/>
      <c r="AA43" s="3338"/>
      <c r="AB43" s="3338"/>
      <c r="AC43" s="3338"/>
      <c r="AD43" s="3338"/>
      <c r="AE43" s="3339"/>
    </row>
    <row r="44" spans="1:31" ht="13.5" customHeight="1">
      <c r="A44" s="85"/>
      <c r="B44" s="213"/>
      <c r="C44" s="85"/>
      <c r="D44" s="85"/>
      <c r="E44" s="214"/>
      <c r="F44" s="3343" t="s">
        <v>260</v>
      </c>
      <c r="G44" s="3329"/>
      <c r="H44" s="3329"/>
      <c r="I44" s="3329"/>
      <c r="J44" s="3331"/>
      <c r="K44" s="3331"/>
      <c r="L44" s="3331"/>
      <c r="M44" s="3333"/>
      <c r="N44" s="3337"/>
      <c r="O44" s="3338"/>
      <c r="P44" s="3338"/>
      <c r="Q44" s="3338"/>
      <c r="R44" s="3338"/>
      <c r="S44" s="3338"/>
      <c r="T44" s="3338"/>
      <c r="U44" s="3338"/>
      <c r="V44" s="3338"/>
      <c r="W44" s="3338"/>
      <c r="X44" s="3338"/>
      <c r="Y44" s="3338"/>
      <c r="Z44" s="3338"/>
      <c r="AA44" s="3338"/>
      <c r="AB44" s="3338"/>
      <c r="AC44" s="3338"/>
      <c r="AD44" s="3338"/>
      <c r="AE44" s="3339"/>
    </row>
    <row r="45" spans="1:31">
      <c r="A45" s="85"/>
      <c r="B45" s="213"/>
      <c r="C45" s="85"/>
      <c r="D45" s="85"/>
      <c r="E45" s="214"/>
      <c r="F45" s="3344"/>
      <c r="G45" s="3345"/>
      <c r="H45" s="3345"/>
      <c r="I45" s="3345"/>
      <c r="J45" s="3346"/>
      <c r="K45" s="3346"/>
      <c r="L45" s="3346"/>
      <c r="M45" s="3347"/>
      <c r="N45" s="3340"/>
      <c r="O45" s="3341"/>
      <c r="P45" s="3341"/>
      <c r="Q45" s="3341"/>
      <c r="R45" s="3341"/>
      <c r="S45" s="3341"/>
      <c r="T45" s="3341"/>
      <c r="U45" s="3341"/>
      <c r="V45" s="3341"/>
      <c r="W45" s="3341"/>
      <c r="X45" s="3341"/>
      <c r="Y45" s="3341"/>
      <c r="Z45" s="3341"/>
      <c r="AA45" s="3341"/>
      <c r="AB45" s="3341"/>
      <c r="AC45" s="3341"/>
      <c r="AD45" s="3341"/>
      <c r="AE45" s="3342"/>
    </row>
    <row r="46" spans="1:31">
      <c r="A46" s="85"/>
      <c r="B46" s="213"/>
      <c r="C46" s="85"/>
      <c r="D46" s="85"/>
      <c r="E46" s="214"/>
      <c r="F46" s="3326" t="s">
        <v>5057</v>
      </c>
      <c r="G46" s="3328"/>
      <c r="H46" s="3328"/>
      <c r="I46" s="3328"/>
      <c r="J46" s="3330"/>
      <c r="K46" s="3330"/>
      <c r="L46" s="3330"/>
      <c r="M46" s="3332"/>
      <c r="N46" s="3334"/>
      <c r="O46" s="3335"/>
      <c r="P46" s="3335"/>
      <c r="Q46" s="3335"/>
      <c r="R46" s="3335"/>
      <c r="S46" s="3335"/>
      <c r="T46" s="3335"/>
      <c r="U46" s="3335"/>
      <c r="V46" s="3335"/>
      <c r="W46" s="3335"/>
      <c r="X46" s="3335"/>
      <c r="Y46" s="3335"/>
      <c r="Z46" s="3335"/>
      <c r="AA46" s="3335"/>
      <c r="AB46" s="3335"/>
      <c r="AC46" s="3335"/>
      <c r="AD46" s="3335"/>
      <c r="AE46" s="3336"/>
    </row>
    <row r="47" spans="1:31" ht="13.5" customHeight="1">
      <c r="A47" s="85"/>
      <c r="B47" s="213"/>
      <c r="C47" s="85"/>
      <c r="D47" s="85"/>
      <c r="E47" s="214"/>
      <c r="F47" s="3327"/>
      <c r="G47" s="3329"/>
      <c r="H47" s="3329"/>
      <c r="I47" s="3329"/>
      <c r="J47" s="3331"/>
      <c r="K47" s="3331"/>
      <c r="L47" s="3331"/>
      <c r="M47" s="3333"/>
      <c r="N47" s="3337"/>
      <c r="O47" s="3338"/>
      <c r="P47" s="3338"/>
      <c r="Q47" s="3338"/>
      <c r="R47" s="3338"/>
      <c r="S47" s="3338"/>
      <c r="T47" s="3338"/>
      <c r="U47" s="3338"/>
      <c r="V47" s="3338"/>
      <c r="W47" s="3338"/>
      <c r="X47" s="3338"/>
      <c r="Y47" s="3338"/>
      <c r="Z47" s="3338"/>
      <c r="AA47" s="3338"/>
      <c r="AB47" s="3338"/>
      <c r="AC47" s="3338"/>
      <c r="AD47" s="3338"/>
      <c r="AE47" s="3339"/>
    </row>
    <row r="48" spans="1:31" ht="13.5" customHeight="1">
      <c r="A48" s="85"/>
      <c r="B48" s="213"/>
      <c r="C48" s="85"/>
      <c r="D48" s="85"/>
      <c r="E48" s="214"/>
      <c r="F48" s="3343" t="s">
        <v>260</v>
      </c>
      <c r="G48" s="3329"/>
      <c r="H48" s="3329"/>
      <c r="I48" s="3329"/>
      <c r="J48" s="3331"/>
      <c r="K48" s="3331"/>
      <c r="L48" s="3331"/>
      <c r="M48" s="3333"/>
      <c r="N48" s="3337"/>
      <c r="O48" s="3338"/>
      <c r="P48" s="3338"/>
      <c r="Q48" s="3338"/>
      <c r="R48" s="3338"/>
      <c r="S48" s="3338"/>
      <c r="T48" s="3338"/>
      <c r="U48" s="3338"/>
      <c r="V48" s="3338"/>
      <c r="W48" s="3338"/>
      <c r="X48" s="3338"/>
      <c r="Y48" s="3338"/>
      <c r="Z48" s="3338"/>
      <c r="AA48" s="3338"/>
      <c r="AB48" s="3338"/>
      <c r="AC48" s="3338"/>
      <c r="AD48" s="3338"/>
      <c r="AE48" s="3339"/>
    </row>
    <row r="49" spans="1:32">
      <c r="A49" s="85"/>
      <c r="B49" s="213"/>
      <c r="C49" s="85"/>
      <c r="D49" s="85"/>
      <c r="E49" s="214"/>
      <c r="F49" s="3344"/>
      <c r="G49" s="3345"/>
      <c r="H49" s="3345"/>
      <c r="I49" s="3345"/>
      <c r="J49" s="3346"/>
      <c r="K49" s="3346"/>
      <c r="L49" s="3346"/>
      <c r="M49" s="3347"/>
      <c r="N49" s="3340"/>
      <c r="O49" s="3341"/>
      <c r="P49" s="3341"/>
      <c r="Q49" s="3341"/>
      <c r="R49" s="3341"/>
      <c r="S49" s="3341"/>
      <c r="T49" s="3341"/>
      <c r="U49" s="3341"/>
      <c r="V49" s="3341"/>
      <c r="W49" s="3341"/>
      <c r="X49" s="3341"/>
      <c r="Y49" s="3341"/>
      <c r="Z49" s="3341"/>
      <c r="AA49" s="3341"/>
      <c r="AB49" s="3341"/>
      <c r="AC49" s="3341"/>
      <c r="AD49" s="3341"/>
      <c r="AE49" s="3342"/>
    </row>
    <row r="50" spans="1:32">
      <c r="A50" s="85"/>
      <c r="B50" s="213"/>
      <c r="C50" s="85"/>
      <c r="D50" s="85"/>
      <c r="E50" s="214"/>
      <c r="F50" s="3326" t="s">
        <v>5057</v>
      </c>
      <c r="G50" s="3328"/>
      <c r="H50" s="3328"/>
      <c r="I50" s="3328"/>
      <c r="J50" s="3330"/>
      <c r="K50" s="3330"/>
      <c r="L50" s="3330"/>
      <c r="M50" s="3332"/>
      <c r="N50" s="3334"/>
      <c r="O50" s="3335"/>
      <c r="P50" s="3335"/>
      <c r="Q50" s="3335"/>
      <c r="R50" s="3335"/>
      <c r="S50" s="3335"/>
      <c r="T50" s="3335"/>
      <c r="U50" s="3335"/>
      <c r="V50" s="3335"/>
      <c r="W50" s="3335"/>
      <c r="X50" s="3335"/>
      <c r="Y50" s="3335"/>
      <c r="Z50" s="3335"/>
      <c r="AA50" s="3335"/>
      <c r="AB50" s="3335"/>
      <c r="AC50" s="3335"/>
      <c r="AD50" s="3335"/>
      <c r="AE50" s="3336"/>
    </row>
    <row r="51" spans="1:32" ht="13.5" customHeight="1">
      <c r="A51" s="85"/>
      <c r="B51" s="213"/>
      <c r="C51" s="85"/>
      <c r="D51" s="85"/>
      <c r="E51" s="214"/>
      <c r="F51" s="3327"/>
      <c r="G51" s="3329"/>
      <c r="H51" s="3329"/>
      <c r="I51" s="3329"/>
      <c r="J51" s="3331"/>
      <c r="K51" s="3331"/>
      <c r="L51" s="3331"/>
      <c r="M51" s="3333"/>
      <c r="N51" s="3337"/>
      <c r="O51" s="3338"/>
      <c r="P51" s="3338"/>
      <c r="Q51" s="3338"/>
      <c r="R51" s="3338"/>
      <c r="S51" s="3338"/>
      <c r="T51" s="3338"/>
      <c r="U51" s="3338"/>
      <c r="V51" s="3338"/>
      <c r="W51" s="3338"/>
      <c r="X51" s="3338"/>
      <c r="Y51" s="3338"/>
      <c r="Z51" s="3338"/>
      <c r="AA51" s="3338"/>
      <c r="AB51" s="3338"/>
      <c r="AC51" s="3338"/>
      <c r="AD51" s="3338"/>
      <c r="AE51" s="3339"/>
    </row>
    <row r="52" spans="1:32" ht="13.5" customHeight="1">
      <c r="A52" s="85"/>
      <c r="B52" s="213"/>
      <c r="C52" s="85"/>
      <c r="D52" s="85"/>
      <c r="E52" s="214"/>
      <c r="F52" s="3343" t="s">
        <v>260</v>
      </c>
      <c r="G52" s="3329"/>
      <c r="H52" s="3329"/>
      <c r="I52" s="3329"/>
      <c r="J52" s="3331"/>
      <c r="K52" s="3331"/>
      <c r="L52" s="3331"/>
      <c r="M52" s="3333"/>
      <c r="N52" s="3337"/>
      <c r="O52" s="3338"/>
      <c r="P52" s="3338"/>
      <c r="Q52" s="3338"/>
      <c r="R52" s="3338"/>
      <c r="S52" s="3338"/>
      <c r="T52" s="3338"/>
      <c r="U52" s="3338"/>
      <c r="V52" s="3338"/>
      <c r="W52" s="3338"/>
      <c r="X52" s="3338"/>
      <c r="Y52" s="3338"/>
      <c r="Z52" s="3338"/>
      <c r="AA52" s="3338"/>
      <c r="AB52" s="3338"/>
      <c r="AC52" s="3338"/>
      <c r="AD52" s="3338"/>
      <c r="AE52" s="3339"/>
    </row>
    <row r="53" spans="1:32">
      <c r="A53" s="85"/>
      <c r="B53" s="86"/>
      <c r="C53" s="198"/>
      <c r="D53" s="198"/>
      <c r="E53" s="87"/>
      <c r="F53" s="3344"/>
      <c r="G53" s="3345"/>
      <c r="H53" s="3345"/>
      <c r="I53" s="3345"/>
      <c r="J53" s="3346"/>
      <c r="K53" s="3346"/>
      <c r="L53" s="3346"/>
      <c r="M53" s="3347"/>
      <c r="N53" s="3340"/>
      <c r="O53" s="3341"/>
      <c r="P53" s="3341"/>
      <c r="Q53" s="3341"/>
      <c r="R53" s="3341"/>
      <c r="S53" s="3341"/>
      <c r="T53" s="3341"/>
      <c r="U53" s="3341"/>
      <c r="V53" s="3341"/>
      <c r="W53" s="3341"/>
      <c r="X53" s="3341"/>
      <c r="Y53" s="3341"/>
      <c r="Z53" s="3341"/>
      <c r="AA53" s="3341"/>
      <c r="AB53" s="3341"/>
      <c r="AC53" s="3341"/>
      <c r="AD53" s="3341"/>
      <c r="AE53" s="3342"/>
    </row>
    <row r="54" spans="1:32">
      <c r="A54" s="85"/>
      <c r="B54" s="85" t="s">
        <v>261</v>
      </c>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2">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row>
    <row r="56" spans="1:32">
      <c r="A56" s="85"/>
      <c r="B56" s="3322" t="str">
        <f>★入力画面!$L$5</f>
        <v>令和</v>
      </c>
      <c r="C56" s="3323"/>
      <c r="D56" s="3323" t="str">
        <f>IF(★入力画面!$N$5="","",★入力画面!$N$5)</f>
        <v/>
      </c>
      <c r="E56" s="3323"/>
      <c r="F56" s="85" t="s">
        <v>61</v>
      </c>
      <c r="G56" s="3323" t="str">
        <f>IF(★入力画面!$Q$5="","",★入力画面!$Q$5)</f>
        <v/>
      </c>
      <c r="H56" s="3323"/>
      <c r="I56" s="85" t="s">
        <v>64</v>
      </c>
      <c r="J56" s="3323" t="str">
        <f>IF(★入力画面!$T$5="","",★入力画面!$T$5)</f>
        <v/>
      </c>
      <c r="K56" s="3323"/>
      <c r="L56" s="85" t="s">
        <v>62</v>
      </c>
    </row>
    <row r="57" spans="1:32">
      <c r="A57" s="85"/>
      <c r="B57" s="85"/>
      <c r="C57" s="85"/>
      <c r="D57" s="85"/>
      <c r="E57" s="85"/>
      <c r="F57" s="85"/>
      <c r="G57" s="85"/>
      <c r="H57" s="85"/>
      <c r="I57" s="85"/>
      <c r="J57" s="85"/>
      <c r="K57" s="85"/>
      <c r="L57" s="85"/>
      <c r="M57" s="85"/>
      <c r="N57" s="85"/>
      <c r="O57" s="85"/>
      <c r="P57" s="85"/>
      <c r="Q57" s="85"/>
      <c r="R57" s="3324" t="s">
        <v>3</v>
      </c>
      <c r="S57" s="3324"/>
      <c r="T57" s="3324"/>
      <c r="U57" s="3324"/>
      <c r="V57" s="85"/>
      <c r="W57" s="3409" t="str">
        <f>F9</f>
        <v xml:space="preserve"> </v>
      </c>
      <c r="X57" s="3410"/>
      <c r="Y57" s="3410"/>
      <c r="Z57" s="3410"/>
      <c r="AA57" s="3410"/>
      <c r="AB57" s="3410"/>
      <c r="AC57" s="3410"/>
      <c r="AD57" s="3410"/>
      <c r="AE57" s="3320"/>
    </row>
    <row r="58" spans="1:32">
      <c r="A58" s="85"/>
      <c r="B58" s="85"/>
      <c r="C58" s="85"/>
      <c r="D58" s="85"/>
      <c r="E58" s="85"/>
      <c r="F58" s="85"/>
      <c r="G58" s="85"/>
      <c r="H58" s="85"/>
      <c r="I58" s="85"/>
      <c r="J58" s="85"/>
      <c r="K58" s="85"/>
      <c r="L58" s="85"/>
      <c r="M58" s="85"/>
      <c r="N58" s="85"/>
      <c r="O58" s="85"/>
      <c r="P58" s="85"/>
      <c r="Q58" s="85"/>
      <c r="R58" s="3324"/>
      <c r="S58" s="3324"/>
      <c r="T58" s="3324"/>
      <c r="U58" s="3324"/>
      <c r="V58" s="85"/>
      <c r="W58" s="3410"/>
      <c r="X58" s="3410"/>
      <c r="Y58" s="3410"/>
      <c r="Z58" s="3410"/>
      <c r="AA58" s="3410"/>
      <c r="AB58" s="3410"/>
      <c r="AC58" s="3410"/>
      <c r="AD58" s="3410"/>
      <c r="AE58" s="3321"/>
    </row>
    <row r="59" spans="1:32">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row>
    <row r="60" spans="1:32">
      <c r="A60" s="85"/>
      <c r="B60" s="85"/>
      <c r="C60" s="85"/>
      <c r="D60" s="85"/>
      <c r="E60" s="85"/>
      <c r="F60" s="85"/>
      <c r="G60" s="85"/>
      <c r="H60" s="85"/>
      <c r="I60" s="85"/>
      <c r="J60" s="85"/>
      <c r="V60" s="85"/>
      <c r="W60" s="85"/>
      <c r="X60" s="85"/>
      <c r="Y60" s="85"/>
      <c r="Z60" s="85"/>
      <c r="AA60" s="85"/>
      <c r="AB60" s="85"/>
      <c r="AC60" s="85"/>
      <c r="AD60" s="85"/>
      <c r="AE60" s="85"/>
    </row>
    <row r="61" spans="1:32">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row>
    <row r="62" spans="1:32">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row>
    <row r="63" spans="1:32">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row>
    <row r="64" spans="1:32">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row>
    <row r="65" spans="1:32">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row>
    <row r="66" spans="1:32">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row>
    <row r="67" spans="1:32">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row>
    <row r="68" spans="1:32">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row>
    <row r="69" spans="1:32">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row>
    <row r="70" spans="1:32">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row>
    <row r="71" spans="1:32">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row>
    <row r="72" spans="1:32">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row>
    <row r="73" spans="1:32">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row>
    <row r="74" spans="1:32">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row>
    <row r="75" spans="1:32">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row>
    <row r="76" spans="1:32">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row>
    <row r="77" spans="1:32">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row>
    <row r="78" spans="1:32">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row>
    <row r="79" spans="1:32">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row>
    <row r="80" spans="1:32">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row>
    <row r="81" spans="1:32">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row>
    <row r="82" spans="1:32">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row>
    <row r="83" spans="1:32">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row>
    <row r="84" spans="1:32">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row>
    <row r="85" spans="1:32">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row>
    <row r="86" spans="1:32">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row>
    <row r="87" spans="1:32">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row>
    <row r="88" spans="1:32">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row>
    <row r="89" spans="1:32">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row>
    <row r="90" spans="1:32">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row>
    <row r="91" spans="1:32">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row>
    <row r="92" spans="1:32">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row>
    <row r="93" spans="1:32">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row>
    <row r="94" spans="1:32">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row>
    <row r="95" spans="1:32">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row>
    <row r="96" spans="1:32">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row>
    <row r="97" spans="1:32">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row>
    <row r="98" spans="1:32">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row>
    <row r="99" spans="1:32">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row>
    <row r="100" spans="1:32">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row>
    <row r="101" spans="1:32">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row>
    <row r="102" spans="1:32">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row>
    <row r="103" spans="1:32">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row>
    <row r="104" spans="1:32">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row>
    <row r="105" spans="1:32">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row>
    <row r="106" spans="1:32">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row>
    <row r="107" spans="1:32">
      <c r="A107" s="85"/>
      <c r="B107" s="85"/>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row>
    <row r="108" spans="1:32">
      <c r="A108" s="85"/>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row>
    <row r="109" spans="1:32">
      <c r="A109" s="85"/>
      <c r="B109" s="85"/>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row>
    <row r="110" spans="1:32">
      <c r="A110" s="85"/>
      <c r="B110" s="85"/>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row>
    <row r="111" spans="1:32">
      <c r="A111" s="85"/>
      <c r="B111" s="85"/>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row>
    <row r="112" spans="1:32">
      <c r="A112" s="85"/>
      <c r="B112" s="85"/>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row>
    <row r="113" spans="1:32">
      <c r="A113" s="85"/>
      <c r="B113" s="85"/>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row>
    <row r="114" spans="1:32">
      <c r="A114" s="85"/>
      <c r="B114" s="85"/>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row>
    <row r="115" spans="1:32">
      <c r="A115" s="85"/>
      <c r="B115" s="85"/>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row>
    <row r="116" spans="1:32">
      <c r="A116" s="85"/>
      <c r="B116" s="85"/>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row>
    <row r="117" spans="1:32">
      <c r="A117" s="85"/>
      <c r="B117" s="85"/>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row>
    <row r="118" spans="1:32">
      <c r="A118" s="85"/>
      <c r="B118" s="85"/>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row>
    <row r="119" spans="1:32">
      <c r="A119" s="85"/>
      <c r="B119" s="85"/>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row>
    <row r="120" spans="1:32">
      <c r="A120" s="85"/>
      <c r="B120" s="85"/>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row>
    <row r="121" spans="1:32">
      <c r="A121" s="85"/>
      <c r="B121" s="85"/>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row>
    <row r="122" spans="1:32">
      <c r="A122" s="85"/>
      <c r="B122" s="85"/>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row>
    <row r="123" spans="1:32">
      <c r="A123" s="85"/>
      <c r="B123" s="85"/>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row>
    <row r="124" spans="1:32">
      <c r="A124" s="85"/>
      <c r="B124" s="85"/>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row>
    <row r="125" spans="1:32">
      <c r="A125" s="85"/>
      <c r="B125" s="85"/>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row>
    <row r="126" spans="1:32">
      <c r="A126" s="85"/>
      <c r="B126" s="85"/>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row>
    <row r="127" spans="1:32">
      <c r="A127" s="85"/>
      <c r="B127" s="85"/>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row>
    <row r="128" spans="1:32">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row>
    <row r="129" spans="1:32">
      <c r="A129" s="85"/>
      <c r="B129" s="85"/>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row>
    <row r="130" spans="1:32">
      <c r="A130" s="85"/>
      <c r="B130" s="85"/>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row>
    <row r="131" spans="1:32">
      <c r="A131" s="85"/>
      <c r="B131" s="85"/>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row>
    <row r="132" spans="1:32">
      <c r="A132" s="85"/>
      <c r="B132" s="85"/>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row>
    <row r="133" spans="1:32">
      <c r="A133" s="85"/>
      <c r="B133" s="85"/>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row>
    <row r="134" spans="1:32">
      <c r="A134" s="85"/>
      <c r="B134" s="85"/>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row>
    <row r="135" spans="1:32">
      <c r="A135" s="85"/>
      <c r="B135" s="85"/>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row>
    <row r="136" spans="1:32">
      <c r="A136" s="85"/>
      <c r="B136" s="85"/>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row>
    <row r="137" spans="1:32">
      <c r="A137" s="85"/>
      <c r="B137" s="85"/>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row>
    <row r="138" spans="1:32">
      <c r="A138" s="85"/>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row>
    <row r="139" spans="1:32">
      <c r="A139" s="85"/>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row>
    <row r="140" spans="1:32">
      <c r="A140" s="85"/>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row>
    <row r="141" spans="1:32">
      <c r="A141" s="85"/>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row>
    <row r="142" spans="1:32">
      <c r="A142" s="85"/>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row>
    <row r="143" spans="1:32">
      <c r="A143" s="85"/>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row>
    <row r="144" spans="1:32">
      <c r="A144" s="85"/>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row>
    <row r="145" spans="1:32">
      <c r="A145" s="85"/>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row>
    <row r="146" spans="1:32">
      <c r="A146" s="85"/>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row>
    <row r="147" spans="1:32">
      <c r="A147" s="85"/>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row>
    <row r="148" spans="1:32">
      <c r="A148" s="85"/>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row>
    <row r="149" spans="1:32">
      <c r="A149" s="85"/>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row>
    <row r="150" spans="1:32">
      <c r="A150" s="85"/>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row>
    <row r="151" spans="1:32">
      <c r="A151" s="85"/>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row>
    <row r="152" spans="1:32">
      <c r="A152" s="85"/>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row>
    <row r="153" spans="1:32">
      <c r="A153" s="85"/>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row>
    <row r="154" spans="1:32">
      <c r="A154" s="85"/>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row>
    <row r="155" spans="1:32">
      <c r="A155" s="85"/>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row>
    <row r="156" spans="1:32">
      <c r="A156" s="85"/>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row>
    <row r="157" spans="1:32">
      <c r="A157" s="85"/>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row>
    <row r="158" spans="1:32">
      <c r="A158" s="85"/>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row>
    <row r="159" spans="1:32">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row>
    <row r="160" spans="1:32">
      <c r="A160" s="85"/>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row>
    <row r="161" spans="1:32">
      <c r="A161" s="85"/>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row>
    <row r="162" spans="1:32">
      <c r="A162" s="85"/>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row>
    <row r="163" spans="1:32">
      <c r="A163" s="85"/>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row>
    <row r="164" spans="1:32">
      <c r="A164" s="85"/>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row>
    <row r="165" spans="1:32">
      <c r="A165" s="85"/>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row>
    <row r="166" spans="1:32">
      <c r="A166" s="85"/>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row>
    <row r="167" spans="1:32">
      <c r="A167" s="85"/>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row>
    <row r="168" spans="1:32">
      <c r="A168" s="85"/>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row>
    <row r="169" spans="1:32">
      <c r="A169" s="85"/>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row>
    <row r="170" spans="1:32">
      <c r="A170" s="85"/>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row>
    <row r="171" spans="1:32">
      <c r="A171" s="85"/>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row>
    <row r="172" spans="1:32">
      <c r="A172" s="85"/>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row>
    <row r="173" spans="1:32">
      <c r="A173" s="85"/>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row>
    <row r="174" spans="1:32">
      <c r="A174" s="85"/>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row>
    <row r="175" spans="1:32">
      <c r="A175" s="85"/>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row>
    <row r="176" spans="1:32">
      <c r="A176" s="85"/>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row>
    <row r="177" spans="1:32">
      <c r="A177" s="85"/>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row>
    <row r="178" spans="1:32">
      <c r="A178" s="85"/>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row>
    <row r="179" spans="1:32">
      <c r="A179" s="85"/>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row>
    <row r="180" spans="1:32">
      <c r="A180" s="85"/>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row>
    <row r="181" spans="1:32">
      <c r="A181" s="85"/>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row>
    <row r="182" spans="1:32">
      <c r="A182" s="85"/>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row>
    <row r="183" spans="1:32">
      <c r="A183" s="85"/>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row>
    <row r="184" spans="1:32">
      <c r="A184" s="85"/>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row>
    <row r="185" spans="1:32">
      <c r="A185" s="85"/>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row>
    <row r="186" spans="1:32">
      <c r="A186" s="85"/>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row>
    <row r="187" spans="1:32">
      <c r="A187" s="85"/>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row>
    <row r="188" spans="1:32">
      <c r="A188" s="85"/>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row>
    <row r="189" spans="1:32">
      <c r="A189" s="85"/>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row>
    <row r="190" spans="1:32">
      <c r="A190" s="85"/>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row>
    <row r="191" spans="1:32">
      <c r="A191" s="85"/>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row>
    <row r="192" spans="1:32">
      <c r="A192" s="85"/>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row>
    <row r="193" spans="1:32">
      <c r="A193" s="85"/>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row>
    <row r="194" spans="1:32">
      <c r="A194" s="85"/>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row>
    <row r="195" spans="1:32">
      <c r="A195" s="85"/>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row>
    <row r="196" spans="1:32">
      <c r="A196" s="85"/>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row>
    <row r="197" spans="1:32">
      <c r="A197" s="85"/>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row>
  </sheetData>
  <sheetProtection algorithmName="SHA-512" hashValue="97CW99LFCUL+nc0+PtvowTpB7HhlNedizuZGe7bi48hc4EfepOcT7PH1LK5sAUZ1xXmsNpqd9FcE2ng+Xi3WkQ==" saltValue="lIKX4nEvgpoUFldG6uScNA==" spinCount="100000" sheet="1" formatCells="0" formatColumns="0" formatRows="0" insertColumns="0" insertRows="0" insertHyperlinks="0" deleteColumns="0" deleteRows="0" sort="0" autoFilter="0" pivotTables="0"/>
  <mergeCells count="121">
    <mergeCell ref="L2:S2"/>
    <mergeCell ref="U2:V2"/>
    <mergeCell ref="M4:T4"/>
    <mergeCell ref="B6:E7"/>
    <mergeCell ref="F6:T7"/>
    <mergeCell ref="Y7:Z7"/>
    <mergeCell ref="B10:E11"/>
    <mergeCell ref="F10:T11"/>
    <mergeCell ref="U10:X11"/>
    <mergeCell ref="Y10:AE11"/>
    <mergeCell ref="H12:K13"/>
    <mergeCell ref="P12:AC13"/>
    <mergeCell ref="AA7:AB7"/>
    <mergeCell ref="AD7:AE7"/>
    <mergeCell ref="B8:E8"/>
    <mergeCell ref="F8:T8"/>
    <mergeCell ref="U8:X9"/>
    <mergeCell ref="Y8:AA9"/>
    <mergeCell ref="AB8:AC9"/>
    <mergeCell ref="AD8:AE9"/>
    <mergeCell ref="B9:E9"/>
    <mergeCell ref="F9:T9"/>
    <mergeCell ref="F14:F15"/>
    <mergeCell ref="G14:I15"/>
    <mergeCell ref="J14:K15"/>
    <mergeCell ref="L14:M15"/>
    <mergeCell ref="N14:AE17"/>
    <mergeCell ref="F16:F17"/>
    <mergeCell ref="G16:I17"/>
    <mergeCell ref="J16:K17"/>
    <mergeCell ref="L16:M17"/>
    <mergeCell ref="F18:F19"/>
    <mergeCell ref="G18:I19"/>
    <mergeCell ref="J18:K19"/>
    <mergeCell ref="L18:M19"/>
    <mergeCell ref="N18:AE21"/>
    <mergeCell ref="F20:F21"/>
    <mergeCell ref="G20:I21"/>
    <mergeCell ref="J20:K21"/>
    <mergeCell ref="L20:M21"/>
    <mergeCell ref="F22:F23"/>
    <mergeCell ref="G22:I23"/>
    <mergeCell ref="J22:K23"/>
    <mergeCell ref="L22:M23"/>
    <mergeCell ref="N22:AE25"/>
    <mergeCell ref="F24:F25"/>
    <mergeCell ref="G24:I25"/>
    <mergeCell ref="J24:K25"/>
    <mergeCell ref="L24:M25"/>
    <mergeCell ref="F26:F27"/>
    <mergeCell ref="G26:I27"/>
    <mergeCell ref="J26:K27"/>
    <mergeCell ref="L26:M27"/>
    <mergeCell ref="N26:AE29"/>
    <mergeCell ref="B27:E28"/>
    <mergeCell ref="F28:F29"/>
    <mergeCell ref="G28:I29"/>
    <mergeCell ref="J28:K29"/>
    <mergeCell ref="L28:M29"/>
    <mergeCell ref="F30:F31"/>
    <mergeCell ref="G30:I31"/>
    <mergeCell ref="J30:K31"/>
    <mergeCell ref="L30:M31"/>
    <mergeCell ref="N30:AE33"/>
    <mergeCell ref="F32:F33"/>
    <mergeCell ref="G32:I33"/>
    <mergeCell ref="J32:K33"/>
    <mergeCell ref="L32:M33"/>
    <mergeCell ref="F34:F35"/>
    <mergeCell ref="G34:I35"/>
    <mergeCell ref="J34:K35"/>
    <mergeCell ref="L34:M35"/>
    <mergeCell ref="N34:AE37"/>
    <mergeCell ref="F36:F37"/>
    <mergeCell ref="G36:I37"/>
    <mergeCell ref="J36:K37"/>
    <mergeCell ref="L36:M37"/>
    <mergeCell ref="F38:F39"/>
    <mergeCell ref="G38:I39"/>
    <mergeCell ref="J38:K39"/>
    <mergeCell ref="L38:M39"/>
    <mergeCell ref="N38:AE41"/>
    <mergeCell ref="F40:F41"/>
    <mergeCell ref="G40:I41"/>
    <mergeCell ref="J40:K41"/>
    <mergeCell ref="L40:M41"/>
    <mergeCell ref="J48:K49"/>
    <mergeCell ref="L48:M49"/>
    <mergeCell ref="F42:F43"/>
    <mergeCell ref="G42:I43"/>
    <mergeCell ref="J42:K43"/>
    <mergeCell ref="L42:M43"/>
    <mergeCell ref="N42:AE45"/>
    <mergeCell ref="F44:F45"/>
    <mergeCell ref="G44:I45"/>
    <mergeCell ref="J44:K45"/>
    <mergeCell ref="L44:M45"/>
    <mergeCell ref="AE57:AE58"/>
    <mergeCell ref="U7:X7"/>
    <mergeCell ref="B56:C56"/>
    <mergeCell ref="D56:E56"/>
    <mergeCell ref="G56:H56"/>
    <mergeCell ref="J56:K56"/>
    <mergeCell ref="R57:U58"/>
    <mergeCell ref="W57:AD58"/>
    <mergeCell ref="F50:F51"/>
    <mergeCell ref="G50:I51"/>
    <mergeCell ref="J50:K51"/>
    <mergeCell ref="L50:M51"/>
    <mergeCell ref="N50:AE53"/>
    <mergeCell ref="F52:F53"/>
    <mergeCell ref="G52:I53"/>
    <mergeCell ref="J52:K53"/>
    <mergeCell ref="L52:M53"/>
    <mergeCell ref="F46:F47"/>
    <mergeCell ref="G46:I47"/>
    <mergeCell ref="J46:K47"/>
    <mergeCell ref="L46:M47"/>
    <mergeCell ref="N46:AE49"/>
    <mergeCell ref="F48:F49"/>
    <mergeCell ref="G48:I49"/>
  </mergeCells>
  <phoneticPr fontId="55"/>
  <dataValidations count="2">
    <dataValidation imeMode="off" allowBlank="1" showInputMessage="1" showErrorMessage="1" sqref="G14:M53" xr:uid="{980209AC-335A-4A46-8BFD-B5385FF7D322}"/>
    <dataValidation imeMode="on" allowBlank="1" showInputMessage="1" showErrorMessage="1" sqref="N14:AE53" xr:uid="{87F48DA8-602D-4E00-B790-F303D02464D7}"/>
  </dataValidations>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283A9-B94A-4D8F-ACE5-F7CBA16BAF96}">
  <dimension ref="A1:Q58"/>
  <sheetViews>
    <sheetView zoomScale="85" zoomScaleNormal="85" zoomScaleSheetLayoutView="85" workbookViewId="0">
      <selection activeCell="K19" sqref="K19"/>
    </sheetView>
  </sheetViews>
  <sheetFormatPr defaultRowHeight="13.5"/>
  <cols>
    <col min="1" max="1" width="3.625" style="14" customWidth="1"/>
    <col min="2" max="4" width="3.5" style="14" customWidth="1"/>
    <col min="5" max="6" width="7" style="14" customWidth="1"/>
    <col min="7" max="8" width="5.875" style="14" customWidth="1"/>
    <col min="9" max="9" width="36.875" style="14" customWidth="1"/>
    <col min="10" max="10" width="3.75" style="14" bestFit="1" customWidth="1"/>
    <col min="11" max="11" width="5.875" style="14" customWidth="1"/>
    <col min="12" max="16" width="3.5" style="14" customWidth="1"/>
    <col min="17" max="17" width="2.5" style="14" customWidth="1"/>
    <col min="18" max="18" width="3.75" style="15" bestFit="1" customWidth="1"/>
    <col min="19" max="256" width="9" style="15"/>
    <col min="257" max="257" width="3.625" style="15" customWidth="1"/>
    <col min="258" max="260" width="3.5" style="15" customWidth="1"/>
    <col min="261" max="262" width="7" style="15" customWidth="1"/>
    <col min="263" max="264" width="5.875" style="15" customWidth="1"/>
    <col min="265" max="265" width="36.875" style="15" customWidth="1"/>
    <col min="266" max="266" width="3.75" style="15" bestFit="1" customWidth="1"/>
    <col min="267" max="267" width="5.875" style="15" customWidth="1"/>
    <col min="268" max="272" width="3.5" style="15" customWidth="1"/>
    <col min="273" max="273" width="2.5" style="15" customWidth="1"/>
    <col min="274" max="274" width="3.75" style="15" bestFit="1" customWidth="1"/>
    <col min="275" max="512" width="9" style="15"/>
    <col min="513" max="513" width="3.625" style="15" customWidth="1"/>
    <col min="514" max="516" width="3.5" style="15" customWidth="1"/>
    <col min="517" max="518" width="7" style="15" customWidth="1"/>
    <col min="519" max="520" width="5.875" style="15" customWidth="1"/>
    <col min="521" max="521" width="36.875" style="15" customWidth="1"/>
    <col min="522" max="522" width="3.75" style="15" bestFit="1" customWidth="1"/>
    <col min="523" max="523" width="5.875" style="15" customWidth="1"/>
    <col min="524" max="528" width="3.5" style="15" customWidth="1"/>
    <col min="529" max="529" width="2.5" style="15" customWidth="1"/>
    <col min="530" max="530" width="3.75" style="15" bestFit="1" customWidth="1"/>
    <col min="531" max="768" width="9" style="15"/>
    <col min="769" max="769" width="3.625" style="15" customWidth="1"/>
    <col min="770" max="772" width="3.5" style="15" customWidth="1"/>
    <col min="773" max="774" width="7" style="15" customWidth="1"/>
    <col min="775" max="776" width="5.875" style="15" customWidth="1"/>
    <col min="777" max="777" width="36.875" style="15" customWidth="1"/>
    <col min="778" max="778" width="3.75" style="15" bestFit="1" customWidth="1"/>
    <col min="779" max="779" width="5.875" style="15" customWidth="1"/>
    <col min="780" max="784" width="3.5" style="15" customWidth="1"/>
    <col min="785" max="785" width="2.5" style="15" customWidth="1"/>
    <col min="786" max="786" width="3.75" style="15" bestFit="1" customWidth="1"/>
    <col min="787" max="1024" width="9" style="15"/>
    <col min="1025" max="1025" width="3.625" style="15" customWidth="1"/>
    <col min="1026" max="1028" width="3.5" style="15" customWidth="1"/>
    <col min="1029" max="1030" width="7" style="15" customWidth="1"/>
    <col min="1031" max="1032" width="5.875" style="15" customWidth="1"/>
    <col min="1033" max="1033" width="36.875" style="15" customWidth="1"/>
    <col min="1034" max="1034" width="3.75" style="15" bestFit="1" customWidth="1"/>
    <col min="1035" max="1035" width="5.875" style="15" customWidth="1"/>
    <col min="1036" max="1040" width="3.5" style="15" customWidth="1"/>
    <col min="1041" max="1041" width="2.5" style="15" customWidth="1"/>
    <col min="1042" max="1042" width="3.75" style="15" bestFit="1" customWidth="1"/>
    <col min="1043" max="1280" width="9" style="15"/>
    <col min="1281" max="1281" width="3.625" style="15" customWidth="1"/>
    <col min="1282" max="1284" width="3.5" style="15" customWidth="1"/>
    <col min="1285" max="1286" width="7" style="15" customWidth="1"/>
    <col min="1287" max="1288" width="5.875" style="15" customWidth="1"/>
    <col min="1289" max="1289" width="36.875" style="15" customWidth="1"/>
    <col min="1290" max="1290" width="3.75" style="15" bestFit="1" customWidth="1"/>
    <col min="1291" max="1291" width="5.875" style="15" customWidth="1"/>
    <col min="1292" max="1296" width="3.5" style="15" customWidth="1"/>
    <col min="1297" max="1297" width="2.5" style="15" customWidth="1"/>
    <col min="1298" max="1298" width="3.75" style="15" bestFit="1" customWidth="1"/>
    <col min="1299" max="1536" width="9" style="15"/>
    <col min="1537" max="1537" width="3.625" style="15" customWidth="1"/>
    <col min="1538" max="1540" width="3.5" style="15" customWidth="1"/>
    <col min="1541" max="1542" width="7" style="15" customWidth="1"/>
    <col min="1543" max="1544" width="5.875" style="15" customWidth="1"/>
    <col min="1545" max="1545" width="36.875" style="15" customWidth="1"/>
    <col min="1546" max="1546" width="3.75" style="15" bestFit="1" customWidth="1"/>
    <col min="1547" max="1547" width="5.875" style="15" customWidth="1"/>
    <col min="1548" max="1552" width="3.5" style="15" customWidth="1"/>
    <col min="1553" max="1553" width="2.5" style="15" customWidth="1"/>
    <col min="1554" max="1554" width="3.75" style="15" bestFit="1" customWidth="1"/>
    <col min="1555" max="1792" width="9" style="15"/>
    <col min="1793" max="1793" width="3.625" style="15" customWidth="1"/>
    <col min="1794" max="1796" width="3.5" style="15" customWidth="1"/>
    <col min="1797" max="1798" width="7" style="15" customWidth="1"/>
    <col min="1799" max="1800" width="5.875" style="15" customWidth="1"/>
    <col min="1801" max="1801" width="36.875" style="15" customWidth="1"/>
    <col min="1802" max="1802" width="3.75" style="15" bestFit="1" customWidth="1"/>
    <col min="1803" max="1803" width="5.875" style="15" customWidth="1"/>
    <col min="1804" max="1808" width="3.5" style="15" customWidth="1"/>
    <col min="1809" max="1809" width="2.5" style="15" customWidth="1"/>
    <col min="1810" max="1810" width="3.75" style="15" bestFit="1" customWidth="1"/>
    <col min="1811" max="2048" width="9" style="15"/>
    <col min="2049" max="2049" width="3.625" style="15" customWidth="1"/>
    <col min="2050" max="2052" width="3.5" style="15" customWidth="1"/>
    <col min="2053" max="2054" width="7" style="15" customWidth="1"/>
    <col min="2055" max="2056" width="5.875" style="15" customWidth="1"/>
    <col min="2057" max="2057" width="36.875" style="15" customWidth="1"/>
    <col min="2058" max="2058" width="3.75" style="15" bestFit="1" customWidth="1"/>
    <col min="2059" max="2059" width="5.875" style="15" customWidth="1"/>
    <col min="2060" max="2064" width="3.5" style="15" customWidth="1"/>
    <col min="2065" max="2065" width="2.5" style="15" customWidth="1"/>
    <col min="2066" max="2066" width="3.75" style="15" bestFit="1" customWidth="1"/>
    <col min="2067" max="2304" width="9" style="15"/>
    <col min="2305" max="2305" width="3.625" style="15" customWidth="1"/>
    <col min="2306" max="2308" width="3.5" style="15" customWidth="1"/>
    <col min="2309" max="2310" width="7" style="15" customWidth="1"/>
    <col min="2311" max="2312" width="5.875" style="15" customWidth="1"/>
    <col min="2313" max="2313" width="36.875" style="15" customWidth="1"/>
    <col min="2314" max="2314" width="3.75" style="15" bestFit="1" customWidth="1"/>
    <col min="2315" max="2315" width="5.875" style="15" customWidth="1"/>
    <col min="2316" max="2320" width="3.5" style="15" customWidth="1"/>
    <col min="2321" max="2321" width="2.5" style="15" customWidth="1"/>
    <col min="2322" max="2322" width="3.75" style="15" bestFit="1" customWidth="1"/>
    <col min="2323" max="2560" width="9" style="15"/>
    <col min="2561" max="2561" width="3.625" style="15" customWidth="1"/>
    <col min="2562" max="2564" width="3.5" style="15" customWidth="1"/>
    <col min="2565" max="2566" width="7" style="15" customWidth="1"/>
    <col min="2567" max="2568" width="5.875" style="15" customWidth="1"/>
    <col min="2569" max="2569" width="36.875" style="15" customWidth="1"/>
    <col min="2570" max="2570" width="3.75" style="15" bestFit="1" customWidth="1"/>
    <col min="2571" max="2571" width="5.875" style="15" customWidth="1"/>
    <col min="2572" max="2576" width="3.5" style="15" customWidth="1"/>
    <col min="2577" max="2577" width="2.5" style="15" customWidth="1"/>
    <col min="2578" max="2578" width="3.75" style="15" bestFit="1" customWidth="1"/>
    <col min="2579" max="2816" width="9" style="15"/>
    <col min="2817" max="2817" width="3.625" style="15" customWidth="1"/>
    <col min="2818" max="2820" width="3.5" style="15" customWidth="1"/>
    <col min="2821" max="2822" width="7" style="15" customWidth="1"/>
    <col min="2823" max="2824" width="5.875" style="15" customWidth="1"/>
    <col min="2825" max="2825" width="36.875" style="15" customWidth="1"/>
    <col min="2826" max="2826" width="3.75" style="15" bestFit="1" customWidth="1"/>
    <col min="2827" max="2827" width="5.875" style="15" customWidth="1"/>
    <col min="2828" max="2832" width="3.5" style="15" customWidth="1"/>
    <col min="2833" max="2833" width="2.5" style="15" customWidth="1"/>
    <col min="2834" max="2834" width="3.75" style="15" bestFit="1" customWidth="1"/>
    <col min="2835" max="3072" width="9" style="15"/>
    <col min="3073" max="3073" width="3.625" style="15" customWidth="1"/>
    <col min="3074" max="3076" width="3.5" style="15" customWidth="1"/>
    <col min="3077" max="3078" width="7" style="15" customWidth="1"/>
    <col min="3079" max="3080" width="5.875" style="15" customWidth="1"/>
    <col min="3081" max="3081" width="36.875" style="15" customWidth="1"/>
    <col min="3082" max="3082" width="3.75" style="15" bestFit="1" customWidth="1"/>
    <col min="3083" max="3083" width="5.875" style="15" customWidth="1"/>
    <col min="3084" max="3088" width="3.5" style="15" customWidth="1"/>
    <col min="3089" max="3089" width="2.5" style="15" customWidth="1"/>
    <col min="3090" max="3090" width="3.75" style="15" bestFit="1" customWidth="1"/>
    <col min="3091" max="3328" width="9" style="15"/>
    <col min="3329" max="3329" width="3.625" style="15" customWidth="1"/>
    <col min="3330" max="3332" width="3.5" style="15" customWidth="1"/>
    <col min="3333" max="3334" width="7" style="15" customWidth="1"/>
    <col min="3335" max="3336" width="5.875" style="15" customWidth="1"/>
    <col min="3337" max="3337" width="36.875" style="15" customWidth="1"/>
    <col min="3338" max="3338" width="3.75" style="15" bestFit="1" customWidth="1"/>
    <col min="3339" max="3339" width="5.875" style="15" customWidth="1"/>
    <col min="3340" max="3344" width="3.5" style="15" customWidth="1"/>
    <col min="3345" max="3345" width="2.5" style="15" customWidth="1"/>
    <col min="3346" max="3346" width="3.75" style="15" bestFit="1" customWidth="1"/>
    <col min="3347" max="3584" width="9" style="15"/>
    <col min="3585" max="3585" width="3.625" style="15" customWidth="1"/>
    <col min="3586" max="3588" width="3.5" style="15" customWidth="1"/>
    <col min="3589" max="3590" width="7" style="15" customWidth="1"/>
    <col min="3591" max="3592" width="5.875" style="15" customWidth="1"/>
    <col min="3593" max="3593" width="36.875" style="15" customWidth="1"/>
    <col min="3594" max="3594" width="3.75" style="15" bestFit="1" customWidth="1"/>
    <col min="3595" max="3595" width="5.875" style="15" customWidth="1"/>
    <col min="3596" max="3600" width="3.5" style="15" customWidth="1"/>
    <col min="3601" max="3601" width="2.5" style="15" customWidth="1"/>
    <col min="3602" max="3602" width="3.75" style="15" bestFit="1" customWidth="1"/>
    <col min="3603" max="3840" width="9" style="15"/>
    <col min="3841" max="3841" width="3.625" style="15" customWidth="1"/>
    <col min="3842" max="3844" width="3.5" style="15" customWidth="1"/>
    <col min="3845" max="3846" width="7" style="15" customWidth="1"/>
    <col min="3847" max="3848" width="5.875" style="15" customWidth="1"/>
    <col min="3849" max="3849" width="36.875" style="15" customWidth="1"/>
    <col min="3850" max="3850" width="3.75" style="15" bestFit="1" customWidth="1"/>
    <col min="3851" max="3851" width="5.875" style="15" customWidth="1"/>
    <col min="3852" max="3856" width="3.5" style="15" customWidth="1"/>
    <col min="3857" max="3857" width="2.5" style="15" customWidth="1"/>
    <col min="3858" max="3858" width="3.75" style="15" bestFit="1" customWidth="1"/>
    <col min="3859" max="4096" width="9" style="15"/>
    <col min="4097" max="4097" width="3.625" style="15" customWidth="1"/>
    <col min="4098" max="4100" width="3.5" style="15" customWidth="1"/>
    <col min="4101" max="4102" width="7" style="15" customWidth="1"/>
    <col min="4103" max="4104" width="5.875" style="15" customWidth="1"/>
    <col min="4105" max="4105" width="36.875" style="15" customWidth="1"/>
    <col min="4106" max="4106" width="3.75" style="15" bestFit="1" customWidth="1"/>
    <col min="4107" max="4107" width="5.875" style="15" customWidth="1"/>
    <col min="4108" max="4112" width="3.5" style="15" customWidth="1"/>
    <col min="4113" max="4113" width="2.5" style="15" customWidth="1"/>
    <col min="4114" max="4114" width="3.75" style="15" bestFit="1" customWidth="1"/>
    <col min="4115" max="4352" width="9" style="15"/>
    <col min="4353" max="4353" width="3.625" style="15" customWidth="1"/>
    <col min="4354" max="4356" width="3.5" style="15" customWidth="1"/>
    <col min="4357" max="4358" width="7" style="15" customWidth="1"/>
    <col min="4359" max="4360" width="5.875" style="15" customWidth="1"/>
    <col min="4361" max="4361" width="36.875" style="15" customWidth="1"/>
    <col min="4362" max="4362" width="3.75" style="15" bestFit="1" customWidth="1"/>
    <col min="4363" max="4363" width="5.875" style="15" customWidth="1"/>
    <col min="4364" max="4368" width="3.5" style="15" customWidth="1"/>
    <col min="4369" max="4369" width="2.5" style="15" customWidth="1"/>
    <col min="4370" max="4370" width="3.75" style="15" bestFit="1" customWidth="1"/>
    <col min="4371" max="4608" width="9" style="15"/>
    <col min="4609" max="4609" width="3.625" style="15" customWidth="1"/>
    <col min="4610" max="4612" width="3.5" style="15" customWidth="1"/>
    <col min="4613" max="4614" width="7" style="15" customWidth="1"/>
    <col min="4615" max="4616" width="5.875" style="15" customWidth="1"/>
    <col min="4617" max="4617" width="36.875" style="15" customWidth="1"/>
    <col min="4618" max="4618" width="3.75" style="15" bestFit="1" customWidth="1"/>
    <col min="4619" max="4619" width="5.875" style="15" customWidth="1"/>
    <col min="4620" max="4624" width="3.5" style="15" customWidth="1"/>
    <col min="4625" max="4625" width="2.5" style="15" customWidth="1"/>
    <col min="4626" max="4626" width="3.75" style="15" bestFit="1" customWidth="1"/>
    <col min="4627" max="4864" width="9" style="15"/>
    <col min="4865" max="4865" width="3.625" style="15" customWidth="1"/>
    <col min="4866" max="4868" width="3.5" style="15" customWidth="1"/>
    <col min="4869" max="4870" width="7" style="15" customWidth="1"/>
    <col min="4871" max="4872" width="5.875" style="15" customWidth="1"/>
    <col min="4873" max="4873" width="36.875" style="15" customWidth="1"/>
    <col min="4874" max="4874" width="3.75" style="15" bestFit="1" customWidth="1"/>
    <col min="4875" max="4875" width="5.875" style="15" customWidth="1"/>
    <col min="4876" max="4880" width="3.5" style="15" customWidth="1"/>
    <col min="4881" max="4881" width="2.5" style="15" customWidth="1"/>
    <col min="4882" max="4882" width="3.75" style="15" bestFit="1" customWidth="1"/>
    <col min="4883" max="5120" width="9" style="15"/>
    <col min="5121" max="5121" width="3.625" style="15" customWidth="1"/>
    <col min="5122" max="5124" width="3.5" style="15" customWidth="1"/>
    <col min="5125" max="5126" width="7" style="15" customWidth="1"/>
    <col min="5127" max="5128" width="5.875" style="15" customWidth="1"/>
    <col min="5129" max="5129" width="36.875" style="15" customWidth="1"/>
    <col min="5130" max="5130" width="3.75" style="15" bestFit="1" customWidth="1"/>
    <col min="5131" max="5131" width="5.875" style="15" customWidth="1"/>
    <col min="5132" max="5136" width="3.5" style="15" customWidth="1"/>
    <col min="5137" max="5137" width="2.5" style="15" customWidth="1"/>
    <col min="5138" max="5138" width="3.75" style="15" bestFit="1" customWidth="1"/>
    <col min="5139" max="5376" width="9" style="15"/>
    <col min="5377" max="5377" width="3.625" style="15" customWidth="1"/>
    <col min="5378" max="5380" width="3.5" style="15" customWidth="1"/>
    <col min="5381" max="5382" width="7" style="15" customWidth="1"/>
    <col min="5383" max="5384" width="5.875" style="15" customWidth="1"/>
    <col min="5385" max="5385" width="36.875" style="15" customWidth="1"/>
    <col min="5386" max="5386" width="3.75" style="15" bestFit="1" customWidth="1"/>
    <col min="5387" max="5387" width="5.875" style="15" customWidth="1"/>
    <col min="5388" max="5392" width="3.5" style="15" customWidth="1"/>
    <col min="5393" max="5393" width="2.5" style="15" customWidth="1"/>
    <col min="5394" max="5394" width="3.75" style="15" bestFit="1" customWidth="1"/>
    <col min="5395" max="5632" width="9" style="15"/>
    <col min="5633" max="5633" width="3.625" style="15" customWidth="1"/>
    <col min="5634" max="5636" width="3.5" style="15" customWidth="1"/>
    <col min="5637" max="5638" width="7" style="15" customWidth="1"/>
    <col min="5639" max="5640" width="5.875" style="15" customWidth="1"/>
    <col min="5641" max="5641" width="36.875" style="15" customWidth="1"/>
    <col min="5642" max="5642" width="3.75" style="15" bestFit="1" customWidth="1"/>
    <col min="5643" max="5643" width="5.875" style="15" customWidth="1"/>
    <col min="5644" max="5648" width="3.5" style="15" customWidth="1"/>
    <col min="5649" max="5649" width="2.5" style="15" customWidth="1"/>
    <col min="5650" max="5650" width="3.75" style="15" bestFit="1" customWidth="1"/>
    <col min="5651" max="5888" width="9" style="15"/>
    <col min="5889" max="5889" width="3.625" style="15" customWidth="1"/>
    <col min="5890" max="5892" width="3.5" style="15" customWidth="1"/>
    <col min="5893" max="5894" width="7" style="15" customWidth="1"/>
    <col min="5895" max="5896" width="5.875" style="15" customWidth="1"/>
    <col min="5897" max="5897" width="36.875" style="15" customWidth="1"/>
    <col min="5898" max="5898" width="3.75" style="15" bestFit="1" customWidth="1"/>
    <col min="5899" max="5899" width="5.875" style="15" customWidth="1"/>
    <col min="5900" max="5904" width="3.5" style="15" customWidth="1"/>
    <col min="5905" max="5905" width="2.5" style="15" customWidth="1"/>
    <col min="5906" max="5906" width="3.75" style="15" bestFit="1" customWidth="1"/>
    <col min="5907" max="6144" width="9" style="15"/>
    <col min="6145" max="6145" width="3.625" style="15" customWidth="1"/>
    <col min="6146" max="6148" width="3.5" style="15" customWidth="1"/>
    <col min="6149" max="6150" width="7" style="15" customWidth="1"/>
    <col min="6151" max="6152" width="5.875" style="15" customWidth="1"/>
    <col min="6153" max="6153" width="36.875" style="15" customWidth="1"/>
    <col min="6154" max="6154" width="3.75" style="15" bestFit="1" customWidth="1"/>
    <col min="6155" max="6155" width="5.875" style="15" customWidth="1"/>
    <col min="6156" max="6160" width="3.5" style="15" customWidth="1"/>
    <col min="6161" max="6161" width="2.5" style="15" customWidth="1"/>
    <col min="6162" max="6162" width="3.75" style="15" bestFit="1" customWidth="1"/>
    <col min="6163" max="6400" width="9" style="15"/>
    <col min="6401" max="6401" width="3.625" style="15" customWidth="1"/>
    <col min="6402" max="6404" width="3.5" style="15" customWidth="1"/>
    <col min="6405" max="6406" width="7" style="15" customWidth="1"/>
    <col min="6407" max="6408" width="5.875" style="15" customWidth="1"/>
    <col min="6409" max="6409" width="36.875" style="15" customWidth="1"/>
    <col min="6410" max="6410" width="3.75" style="15" bestFit="1" customWidth="1"/>
    <col min="6411" max="6411" width="5.875" style="15" customWidth="1"/>
    <col min="6412" max="6416" width="3.5" style="15" customWidth="1"/>
    <col min="6417" max="6417" width="2.5" style="15" customWidth="1"/>
    <col min="6418" max="6418" width="3.75" style="15" bestFit="1" customWidth="1"/>
    <col min="6419" max="6656" width="9" style="15"/>
    <col min="6657" max="6657" width="3.625" style="15" customWidth="1"/>
    <col min="6658" max="6660" width="3.5" style="15" customWidth="1"/>
    <col min="6661" max="6662" width="7" style="15" customWidth="1"/>
    <col min="6663" max="6664" width="5.875" style="15" customWidth="1"/>
    <col min="6665" max="6665" width="36.875" style="15" customWidth="1"/>
    <col min="6666" max="6666" width="3.75" style="15" bestFit="1" customWidth="1"/>
    <col min="6667" max="6667" width="5.875" style="15" customWidth="1"/>
    <col min="6668" max="6672" width="3.5" style="15" customWidth="1"/>
    <col min="6673" max="6673" width="2.5" style="15" customWidth="1"/>
    <col min="6674" max="6674" width="3.75" style="15" bestFit="1" customWidth="1"/>
    <col min="6675" max="6912" width="9" style="15"/>
    <col min="6913" max="6913" width="3.625" style="15" customWidth="1"/>
    <col min="6914" max="6916" width="3.5" style="15" customWidth="1"/>
    <col min="6917" max="6918" width="7" style="15" customWidth="1"/>
    <col min="6919" max="6920" width="5.875" style="15" customWidth="1"/>
    <col min="6921" max="6921" width="36.875" style="15" customWidth="1"/>
    <col min="6922" max="6922" width="3.75" style="15" bestFit="1" customWidth="1"/>
    <col min="6923" max="6923" width="5.875" style="15" customWidth="1"/>
    <col min="6924" max="6928" width="3.5" style="15" customWidth="1"/>
    <col min="6929" max="6929" width="2.5" style="15" customWidth="1"/>
    <col min="6930" max="6930" width="3.75" style="15" bestFit="1" customWidth="1"/>
    <col min="6931" max="7168" width="9" style="15"/>
    <col min="7169" max="7169" width="3.625" style="15" customWidth="1"/>
    <col min="7170" max="7172" width="3.5" style="15" customWidth="1"/>
    <col min="7173" max="7174" width="7" style="15" customWidth="1"/>
    <col min="7175" max="7176" width="5.875" style="15" customWidth="1"/>
    <col min="7177" max="7177" width="36.875" style="15" customWidth="1"/>
    <col min="7178" max="7178" width="3.75" style="15" bestFit="1" customWidth="1"/>
    <col min="7179" max="7179" width="5.875" style="15" customWidth="1"/>
    <col min="7180" max="7184" width="3.5" style="15" customWidth="1"/>
    <col min="7185" max="7185" width="2.5" style="15" customWidth="1"/>
    <col min="7186" max="7186" width="3.75" style="15" bestFit="1" customWidth="1"/>
    <col min="7187" max="7424" width="9" style="15"/>
    <col min="7425" max="7425" width="3.625" style="15" customWidth="1"/>
    <col min="7426" max="7428" width="3.5" style="15" customWidth="1"/>
    <col min="7429" max="7430" width="7" style="15" customWidth="1"/>
    <col min="7431" max="7432" width="5.875" style="15" customWidth="1"/>
    <col min="7433" max="7433" width="36.875" style="15" customWidth="1"/>
    <col min="7434" max="7434" width="3.75" style="15" bestFit="1" customWidth="1"/>
    <col min="7435" max="7435" width="5.875" style="15" customWidth="1"/>
    <col min="7436" max="7440" width="3.5" style="15" customWidth="1"/>
    <col min="7441" max="7441" width="2.5" style="15" customWidth="1"/>
    <col min="7442" max="7442" width="3.75" style="15" bestFit="1" customWidth="1"/>
    <col min="7443" max="7680" width="9" style="15"/>
    <col min="7681" max="7681" width="3.625" style="15" customWidth="1"/>
    <col min="7682" max="7684" width="3.5" style="15" customWidth="1"/>
    <col min="7685" max="7686" width="7" style="15" customWidth="1"/>
    <col min="7687" max="7688" width="5.875" style="15" customWidth="1"/>
    <col min="7689" max="7689" width="36.875" style="15" customWidth="1"/>
    <col min="7690" max="7690" width="3.75" style="15" bestFit="1" customWidth="1"/>
    <col min="7691" max="7691" width="5.875" style="15" customWidth="1"/>
    <col min="7692" max="7696" width="3.5" style="15" customWidth="1"/>
    <col min="7697" max="7697" width="2.5" style="15" customWidth="1"/>
    <col min="7698" max="7698" width="3.75" style="15" bestFit="1" customWidth="1"/>
    <col min="7699" max="7936" width="9" style="15"/>
    <col min="7937" max="7937" width="3.625" style="15" customWidth="1"/>
    <col min="7938" max="7940" width="3.5" style="15" customWidth="1"/>
    <col min="7941" max="7942" width="7" style="15" customWidth="1"/>
    <col min="7943" max="7944" width="5.875" style="15" customWidth="1"/>
    <col min="7945" max="7945" width="36.875" style="15" customWidth="1"/>
    <col min="7946" max="7946" width="3.75" style="15" bestFit="1" customWidth="1"/>
    <col min="7947" max="7947" width="5.875" style="15" customWidth="1"/>
    <col min="7948" max="7952" width="3.5" style="15" customWidth="1"/>
    <col min="7953" max="7953" width="2.5" style="15" customWidth="1"/>
    <col min="7954" max="7954" width="3.75" style="15" bestFit="1" customWidth="1"/>
    <col min="7955" max="8192" width="9" style="15"/>
    <col min="8193" max="8193" width="3.625" style="15" customWidth="1"/>
    <col min="8194" max="8196" width="3.5" style="15" customWidth="1"/>
    <col min="8197" max="8198" width="7" style="15" customWidth="1"/>
    <col min="8199" max="8200" width="5.875" style="15" customWidth="1"/>
    <col min="8201" max="8201" width="36.875" style="15" customWidth="1"/>
    <col min="8202" max="8202" width="3.75" style="15" bestFit="1" customWidth="1"/>
    <col min="8203" max="8203" width="5.875" style="15" customWidth="1"/>
    <col min="8204" max="8208" width="3.5" style="15" customWidth="1"/>
    <col min="8209" max="8209" width="2.5" style="15" customWidth="1"/>
    <col min="8210" max="8210" width="3.75" style="15" bestFit="1" customWidth="1"/>
    <col min="8211" max="8448" width="9" style="15"/>
    <col min="8449" max="8449" width="3.625" style="15" customWidth="1"/>
    <col min="8450" max="8452" width="3.5" style="15" customWidth="1"/>
    <col min="8453" max="8454" width="7" style="15" customWidth="1"/>
    <col min="8455" max="8456" width="5.875" style="15" customWidth="1"/>
    <col min="8457" max="8457" width="36.875" style="15" customWidth="1"/>
    <col min="8458" max="8458" width="3.75" style="15" bestFit="1" customWidth="1"/>
    <col min="8459" max="8459" width="5.875" style="15" customWidth="1"/>
    <col min="8460" max="8464" width="3.5" style="15" customWidth="1"/>
    <col min="8465" max="8465" width="2.5" style="15" customWidth="1"/>
    <col min="8466" max="8466" width="3.75" style="15" bestFit="1" customWidth="1"/>
    <col min="8467" max="8704" width="9" style="15"/>
    <col min="8705" max="8705" width="3.625" style="15" customWidth="1"/>
    <col min="8706" max="8708" width="3.5" style="15" customWidth="1"/>
    <col min="8709" max="8710" width="7" style="15" customWidth="1"/>
    <col min="8711" max="8712" width="5.875" style="15" customWidth="1"/>
    <col min="8713" max="8713" width="36.875" style="15" customWidth="1"/>
    <col min="8714" max="8714" width="3.75" style="15" bestFit="1" customWidth="1"/>
    <col min="8715" max="8715" width="5.875" style="15" customWidth="1"/>
    <col min="8716" max="8720" width="3.5" style="15" customWidth="1"/>
    <col min="8721" max="8721" width="2.5" style="15" customWidth="1"/>
    <col min="8722" max="8722" width="3.75" style="15" bestFit="1" customWidth="1"/>
    <col min="8723" max="8960" width="9" style="15"/>
    <col min="8961" max="8961" width="3.625" style="15" customWidth="1"/>
    <col min="8962" max="8964" width="3.5" style="15" customWidth="1"/>
    <col min="8965" max="8966" width="7" style="15" customWidth="1"/>
    <col min="8967" max="8968" width="5.875" style="15" customWidth="1"/>
    <col min="8969" max="8969" width="36.875" style="15" customWidth="1"/>
    <col min="8970" max="8970" width="3.75" style="15" bestFit="1" customWidth="1"/>
    <col min="8971" max="8971" width="5.875" style="15" customWidth="1"/>
    <col min="8972" max="8976" width="3.5" style="15" customWidth="1"/>
    <col min="8977" max="8977" width="2.5" style="15" customWidth="1"/>
    <col min="8978" max="8978" width="3.75" style="15" bestFit="1" customWidth="1"/>
    <col min="8979" max="9216" width="9" style="15"/>
    <col min="9217" max="9217" width="3.625" style="15" customWidth="1"/>
    <col min="9218" max="9220" width="3.5" style="15" customWidth="1"/>
    <col min="9221" max="9222" width="7" style="15" customWidth="1"/>
    <col min="9223" max="9224" width="5.875" style="15" customWidth="1"/>
    <col min="9225" max="9225" width="36.875" style="15" customWidth="1"/>
    <col min="9226" max="9226" width="3.75" style="15" bestFit="1" customWidth="1"/>
    <col min="9227" max="9227" width="5.875" style="15" customWidth="1"/>
    <col min="9228" max="9232" width="3.5" style="15" customWidth="1"/>
    <col min="9233" max="9233" width="2.5" style="15" customWidth="1"/>
    <col min="9234" max="9234" width="3.75" style="15" bestFit="1" customWidth="1"/>
    <col min="9235" max="9472" width="9" style="15"/>
    <col min="9473" max="9473" width="3.625" style="15" customWidth="1"/>
    <col min="9474" max="9476" width="3.5" style="15" customWidth="1"/>
    <col min="9477" max="9478" width="7" style="15" customWidth="1"/>
    <col min="9479" max="9480" width="5.875" style="15" customWidth="1"/>
    <col min="9481" max="9481" width="36.875" style="15" customWidth="1"/>
    <col min="9482" max="9482" width="3.75" style="15" bestFit="1" customWidth="1"/>
    <col min="9483" max="9483" width="5.875" style="15" customWidth="1"/>
    <col min="9484" max="9488" width="3.5" style="15" customWidth="1"/>
    <col min="9489" max="9489" width="2.5" style="15" customWidth="1"/>
    <col min="9490" max="9490" width="3.75" style="15" bestFit="1" customWidth="1"/>
    <col min="9491" max="9728" width="9" style="15"/>
    <col min="9729" max="9729" width="3.625" style="15" customWidth="1"/>
    <col min="9730" max="9732" width="3.5" style="15" customWidth="1"/>
    <col min="9733" max="9734" width="7" style="15" customWidth="1"/>
    <col min="9735" max="9736" width="5.875" style="15" customWidth="1"/>
    <col min="9737" max="9737" width="36.875" style="15" customWidth="1"/>
    <col min="9738" max="9738" width="3.75" style="15" bestFit="1" customWidth="1"/>
    <col min="9739" max="9739" width="5.875" style="15" customWidth="1"/>
    <col min="9740" max="9744" width="3.5" style="15" customWidth="1"/>
    <col min="9745" max="9745" width="2.5" style="15" customWidth="1"/>
    <col min="9746" max="9746" width="3.75" style="15" bestFit="1" customWidth="1"/>
    <col min="9747" max="9984" width="9" style="15"/>
    <col min="9985" max="9985" width="3.625" style="15" customWidth="1"/>
    <col min="9986" max="9988" width="3.5" style="15" customWidth="1"/>
    <col min="9989" max="9990" width="7" style="15" customWidth="1"/>
    <col min="9991" max="9992" width="5.875" style="15" customWidth="1"/>
    <col min="9993" max="9993" width="36.875" style="15" customWidth="1"/>
    <col min="9994" max="9994" width="3.75" style="15" bestFit="1" customWidth="1"/>
    <col min="9995" max="9995" width="5.875" style="15" customWidth="1"/>
    <col min="9996" max="10000" width="3.5" style="15" customWidth="1"/>
    <col min="10001" max="10001" width="2.5" style="15" customWidth="1"/>
    <col min="10002" max="10002" width="3.75" style="15" bestFit="1" customWidth="1"/>
    <col min="10003" max="10240" width="9" style="15"/>
    <col min="10241" max="10241" width="3.625" style="15" customWidth="1"/>
    <col min="10242" max="10244" width="3.5" style="15" customWidth="1"/>
    <col min="10245" max="10246" width="7" style="15" customWidth="1"/>
    <col min="10247" max="10248" width="5.875" style="15" customWidth="1"/>
    <col min="10249" max="10249" width="36.875" style="15" customWidth="1"/>
    <col min="10250" max="10250" width="3.75" style="15" bestFit="1" customWidth="1"/>
    <col min="10251" max="10251" width="5.875" style="15" customWidth="1"/>
    <col min="10252" max="10256" width="3.5" style="15" customWidth="1"/>
    <col min="10257" max="10257" width="2.5" style="15" customWidth="1"/>
    <col min="10258" max="10258" width="3.75" style="15" bestFit="1" customWidth="1"/>
    <col min="10259" max="10496" width="9" style="15"/>
    <col min="10497" max="10497" width="3.625" style="15" customWidth="1"/>
    <col min="10498" max="10500" width="3.5" style="15" customWidth="1"/>
    <col min="10501" max="10502" width="7" style="15" customWidth="1"/>
    <col min="10503" max="10504" width="5.875" style="15" customWidth="1"/>
    <col min="10505" max="10505" width="36.875" style="15" customWidth="1"/>
    <col min="10506" max="10506" width="3.75" style="15" bestFit="1" customWidth="1"/>
    <col min="10507" max="10507" width="5.875" style="15" customWidth="1"/>
    <col min="10508" max="10512" width="3.5" style="15" customWidth="1"/>
    <col min="10513" max="10513" width="2.5" style="15" customWidth="1"/>
    <col min="10514" max="10514" width="3.75" style="15" bestFit="1" customWidth="1"/>
    <col min="10515" max="10752" width="9" style="15"/>
    <col min="10753" max="10753" width="3.625" style="15" customWidth="1"/>
    <col min="10754" max="10756" width="3.5" style="15" customWidth="1"/>
    <col min="10757" max="10758" width="7" style="15" customWidth="1"/>
    <col min="10759" max="10760" width="5.875" style="15" customWidth="1"/>
    <col min="10761" max="10761" width="36.875" style="15" customWidth="1"/>
    <col min="10762" max="10762" width="3.75" style="15" bestFit="1" customWidth="1"/>
    <col min="10763" max="10763" width="5.875" style="15" customWidth="1"/>
    <col min="10764" max="10768" width="3.5" style="15" customWidth="1"/>
    <col min="10769" max="10769" width="2.5" style="15" customWidth="1"/>
    <col min="10770" max="10770" width="3.75" style="15" bestFit="1" customWidth="1"/>
    <col min="10771" max="11008" width="9" style="15"/>
    <col min="11009" max="11009" width="3.625" style="15" customWidth="1"/>
    <col min="11010" max="11012" width="3.5" style="15" customWidth="1"/>
    <col min="11013" max="11014" width="7" style="15" customWidth="1"/>
    <col min="11015" max="11016" width="5.875" style="15" customWidth="1"/>
    <col min="11017" max="11017" width="36.875" style="15" customWidth="1"/>
    <col min="11018" max="11018" width="3.75" style="15" bestFit="1" customWidth="1"/>
    <col min="11019" max="11019" width="5.875" style="15" customWidth="1"/>
    <col min="11020" max="11024" width="3.5" style="15" customWidth="1"/>
    <col min="11025" max="11025" width="2.5" style="15" customWidth="1"/>
    <col min="11026" max="11026" width="3.75" style="15" bestFit="1" customWidth="1"/>
    <col min="11027" max="11264" width="9" style="15"/>
    <col min="11265" max="11265" width="3.625" style="15" customWidth="1"/>
    <col min="11266" max="11268" width="3.5" style="15" customWidth="1"/>
    <col min="11269" max="11270" width="7" style="15" customWidth="1"/>
    <col min="11271" max="11272" width="5.875" style="15" customWidth="1"/>
    <col min="11273" max="11273" width="36.875" style="15" customWidth="1"/>
    <col min="11274" max="11274" width="3.75" style="15" bestFit="1" customWidth="1"/>
    <col min="11275" max="11275" width="5.875" style="15" customWidth="1"/>
    <col min="11276" max="11280" width="3.5" style="15" customWidth="1"/>
    <col min="11281" max="11281" width="2.5" style="15" customWidth="1"/>
    <col min="11282" max="11282" width="3.75" style="15" bestFit="1" customWidth="1"/>
    <col min="11283" max="11520" width="9" style="15"/>
    <col min="11521" max="11521" width="3.625" style="15" customWidth="1"/>
    <col min="11522" max="11524" width="3.5" style="15" customWidth="1"/>
    <col min="11525" max="11526" width="7" style="15" customWidth="1"/>
    <col min="11527" max="11528" width="5.875" style="15" customWidth="1"/>
    <col min="11529" max="11529" width="36.875" style="15" customWidth="1"/>
    <col min="11530" max="11530" width="3.75" style="15" bestFit="1" customWidth="1"/>
    <col min="11531" max="11531" width="5.875" style="15" customWidth="1"/>
    <col min="11532" max="11536" width="3.5" style="15" customWidth="1"/>
    <col min="11537" max="11537" width="2.5" style="15" customWidth="1"/>
    <col min="11538" max="11538" width="3.75" style="15" bestFit="1" customWidth="1"/>
    <col min="11539" max="11776" width="9" style="15"/>
    <col min="11777" max="11777" width="3.625" style="15" customWidth="1"/>
    <col min="11778" max="11780" width="3.5" style="15" customWidth="1"/>
    <col min="11781" max="11782" width="7" style="15" customWidth="1"/>
    <col min="11783" max="11784" width="5.875" style="15" customWidth="1"/>
    <col min="11785" max="11785" width="36.875" style="15" customWidth="1"/>
    <col min="11786" max="11786" width="3.75" style="15" bestFit="1" customWidth="1"/>
    <col min="11787" max="11787" width="5.875" style="15" customWidth="1"/>
    <col min="11788" max="11792" width="3.5" style="15" customWidth="1"/>
    <col min="11793" max="11793" width="2.5" style="15" customWidth="1"/>
    <col min="11794" max="11794" width="3.75" style="15" bestFit="1" customWidth="1"/>
    <col min="11795" max="12032" width="9" style="15"/>
    <col min="12033" max="12033" width="3.625" style="15" customWidth="1"/>
    <col min="12034" max="12036" width="3.5" style="15" customWidth="1"/>
    <col min="12037" max="12038" width="7" style="15" customWidth="1"/>
    <col min="12039" max="12040" width="5.875" style="15" customWidth="1"/>
    <col min="12041" max="12041" width="36.875" style="15" customWidth="1"/>
    <col min="12042" max="12042" width="3.75" style="15" bestFit="1" customWidth="1"/>
    <col min="12043" max="12043" width="5.875" style="15" customWidth="1"/>
    <col min="12044" max="12048" width="3.5" style="15" customWidth="1"/>
    <col min="12049" max="12049" width="2.5" style="15" customWidth="1"/>
    <col min="12050" max="12050" width="3.75" style="15" bestFit="1" customWidth="1"/>
    <col min="12051" max="12288" width="9" style="15"/>
    <col min="12289" max="12289" width="3.625" style="15" customWidth="1"/>
    <col min="12290" max="12292" width="3.5" style="15" customWidth="1"/>
    <col min="12293" max="12294" width="7" style="15" customWidth="1"/>
    <col min="12295" max="12296" width="5.875" style="15" customWidth="1"/>
    <col min="12297" max="12297" width="36.875" style="15" customWidth="1"/>
    <col min="12298" max="12298" width="3.75" style="15" bestFit="1" customWidth="1"/>
    <col min="12299" max="12299" width="5.875" style="15" customWidth="1"/>
    <col min="12300" max="12304" width="3.5" style="15" customWidth="1"/>
    <col min="12305" max="12305" width="2.5" style="15" customWidth="1"/>
    <col min="12306" max="12306" width="3.75" style="15" bestFit="1" customWidth="1"/>
    <col min="12307" max="12544" width="9" style="15"/>
    <col min="12545" max="12545" width="3.625" style="15" customWidth="1"/>
    <col min="12546" max="12548" width="3.5" style="15" customWidth="1"/>
    <col min="12549" max="12550" width="7" style="15" customWidth="1"/>
    <col min="12551" max="12552" width="5.875" style="15" customWidth="1"/>
    <col min="12553" max="12553" width="36.875" style="15" customWidth="1"/>
    <col min="12554" max="12554" width="3.75" style="15" bestFit="1" customWidth="1"/>
    <col min="12555" max="12555" width="5.875" style="15" customWidth="1"/>
    <col min="12556" max="12560" width="3.5" style="15" customWidth="1"/>
    <col min="12561" max="12561" width="2.5" style="15" customWidth="1"/>
    <col min="12562" max="12562" width="3.75" style="15" bestFit="1" customWidth="1"/>
    <col min="12563" max="12800" width="9" style="15"/>
    <col min="12801" max="12801" width="3.625" style="15" customWidth="1"/>
    <col min="12802" max="12804" width="3.5" style="15" customWidth="1"/>
    <col min="12805" max="12806" width="7" style="15" customWidth="1"/>
    <col min="12807" max="12808" width="5.875" style="15" customWidth="1"/>
    <col min="12809" max="12809" width="36.875" style="15" customWidth="1"/>
    <col min="12810" max="12810" width="3.75" style="15" bestFit="1" customWidth="1"/>
    <col min="12811" max="12811" width="5.875" style="15" customWidth="1"/>
    <col min="12812" max="12816" width="3.5" style="15" customWidth="1"/>
    <col min="12817" max="12817" width="2.5" style="15" customWidth="1"/>
    <col min="12818" max="12818" width="3.75" style="15" bestFit="1" customWidth="1"/>
    <col min="12819" max="13056" width="9" style="15"/>
    <col min="13057" max="13057" width="3.625" style="15" customWidth="1"/>
    <col min="13058" max="13060" width="3.5" style="15" customWidth="1"/>
    <col min="13061" max="13062" width="7" style="15" customWidth="1"/>
    <col min="13063" max="13064" width="5.875" style="15" customWidth="1"/>
    <col min="13065" max="13065" width="36.875" style="15" customWidth="1"/>
    <col min="13066" max="13066" width="3.75" style="15" bestFit="1" customWidth="1"/>
    <col min="13067" max="13067" width="5.875" style="15" customWidth="1"/>
    <col min="13068" max="13072" width="3.5" style="15" customWidth="1"/>
    <col min="13073" max="13073" width="2.5" style="15" customWidth="1"/>
    <col min="13074" max="13074" width="3.75" style="15" bestFit="1" customWidth="1"/>
    <col min="13075" max="13312" width="9" style="15"/>
    <col min="13313" max="13313" width="3.625" style="15" customWidth="1"/>
    <col min="13314" max="13316" width="3.5" style="15" customWidth="1"/>
    <col min="13317" max="13318" width="7" style="15" customWidth="1"/>
    <col min="13319" max="13320" width="5.875" style="15" customWidth="1"/>
    <col min="13321" max="13321" width="36.875" style="15" customWidth="1"/>
    <col min="13322" max="13322" width="3.75" style="15" bestFit="1" customWidth="1"/>
    <col min="13323" max="13323" width="5.875" style="15" customWidth="1"/>
    <col min="13324" max="13328" width="3.5" style="15" customWidth="1"/>
    <col min="13329" max="13329" width="2.5" style="15" customWidth="1"/>
    <col min="13330" max="13330" width="3.75" style="15" bestFit="1" customWidth="1"/>
    <col min="13331" max="13568" width="9" style="15"/>
    <col min="13569" max="13569" width="3.625" style="15" customWidth="1"/>
    <col min="13570" max="13572" width="3.5" style="15" customWidth="1"/>
    <col min="13573" max="13574" width="7" style="15" customWidth="1"/>
    <col min="13575" max="13576" width="5.875" style="15" customWidth="1"/>
    <col min="13577" max="13577" width="36.875" style="15" customWidth="1"/>
    <col min="13578" max="13578" width="3.75" style="15" bestFit="1" customWidth="1"/>
    <col min="13579" max="13579" width="5.875" style="15" customWidth="1"/>
    <col min="13580" max="13584" width="3.5" style="15" customWidth="1"/>
    <col min="13585" max="13585" width="2.5" style="15" customWidth="1"/>
    <col min="13586" max="13586" width="3.75" style="15" bestFit="1" customWidth="1"/>
    <col min="13587" max="13824" width="9" style="15"/>
    <col min="13825" max="13825" width="3.625" style="15" customWidth="1"/>
    <col min="13826" max="13828" width="3.5" style="15" customWidth="1"/>
    <col min="13829" max="13830" width="7" style="15" customWidth="1"/>
    <col min="13831" max="13832" width="5.875" style="15" customWidth="1"/>
    <col min="13833" max="13833" width="36.875" style="15" customWidth="1"/>
    <col min="13834" max="13834" width="3.75" style="15" bestFit="1" customWidth="1"/>
    <col min="13835" max="13835" width="5.875" style="15" customWidth="1"/>
    <col min="13836" max="13840" width="3.5" style="15" customWidth="1"/>
    <col min="13841" max="13841" width="2.5" style="15" customWidth="1"/>
    <col min="13842" max="13842" width="3.75" style="15" bestFit="1" customWidth="1"/>
    <col min="13843" max="14080" width="9" style="15"/>
    <col min="14081" max="14081" width="3.625" style="15" customWidth="1"/>
    <col min="14082" max="14084" width="3.5" style="15" customWidth="1"/>
    <col min="14085" max="14086" width="7" style="15" customWidth="1"/>
    <col min="14087" max="14088" width="5.875" style="15" customWidth="1"/>
    <col min="14089" max="14089" width="36.875" style="15" customWidth="1"/>
    <col min="14090" max="14090" width="3.75" style="15" bestFit="1" customWidth="1"/>
    <col min="14091" max="14091" width="5.875" style="15" customWidth="1"/>
    <col min="14092" max="14096" width="3.5" style="15" customWidth="1"/>
    <col min="14097" max="14097" width="2.5" style="15" customWidth="1"/>
    <col min="14098" max="14098" width="3.75" style="15" bestFit="1" customWidth="1"/>
    <col min="14099" max="14336" width="9" style="15"/>
    <col min="14337" max="14337" width="3.625" style="15" customWidth="1"/>
    <col min="14338" max="14340" width="3.5" style="15" customWidth="1"/>
    <col min="14341" max="14342" width="7" style="15" customWidth="1"/>
    <col min="14343" max="14344" width="5.875" style="15" customWidth="1"/>
    <col min="14345" max="14345" width="36.875" style="15" customWidth="1"/>
    <col min="14346" max="14346" width="3.75" style="15" bestFit="1" customWidth="1"/>
    <col min="14347" max="14347" width="5.875" style="15" customWidth="1"/>
    <col min="14348" max="14352" width="3.5" style="15" customWidth="1"/>
    <col min="14353" max="14353" width="2.5" style="15" customWidth="1"/>
    <col min="14354" max="14354" width="3.75" style="15" bestFit="1" customWidth="1"/>
    <col min="14355" max="14592" width="9" style="15"/>
    <col min="14593" max="14593" width="3.625" style="15" customWidth="1"/>
    <col min="14594" max="14596" width="3.5" style="15" customWidth="1"/>
    <col min="14597" max="14598" width="7" style="15" customWidth="1"/>
    <col min="14599" max="14600" width="5.875" style="15" customWidth="1"/>
    <col min="14601" max="14601" width="36.875" style="15" customWidth="1"/>
    <col min="14602" max="14602" width="3.75" style="15" bestFit="1" customWidth="1"/>
    <col min="14603" max="14603" width="5.875" style="15" customWidth="1"/>
    <col min="14604" max="14608" width="3.5" style="15" customWidth="1"/>
    <col min="14609" max="14609" width="2.5" style="15" customWidth="1"/>
    <col min="14610" max="14610" width="3.75" style="15" bestFit="1" customWidth="1"/>
    <col min="14611" max="14848" width="9" style="15"/>
    <col min="14849" max="14849" width="3.625" style="15" customWidth="1"/>
    <col min="14850" max="14852" width="3.5" style="15" customWidth="1"/>
    <col min="14853" max="14854" width="7" style="15" customWidth="1"/>
    <col min="14855" max="14856" width="5.875" style="15" customWidth="1"/>
    <col min="14857" max="14857" width="36.875" style="15" customWidth="1"/>
    <col min="14858" max="14858" width="3.75" style="15" bestFit="1" customWidth="1"/>
    <col min="14859" max="14859" width="5.875" style="15" customWidth="1"/>
    <col min="14860" max="14864" width="3.5" style="15" customWidth="1"/>
    <col min="14865" max="14865" width="2.5" style="15" customWidth="1"/>
    <col min="14866" max="14866" width="3.75" style="15" bestFit="1" customWidth="1"/>
    <col min="14867" max="15104" width="9" style="15"/>
    <col min="15105" max="15105" width="3.625" style="15" customWidth="1"/>
    <col min="15106" max="15108" width="3.5" style="15" customWidth="1"/>
    <col min="15109" max="15110" width="7" style="15" customWidth="1"/>
    <col min="15111" max="15112" width="5.875" style="15" customWidth="1"/>
    <col min="15113" max="15113" width="36.875" style="15" customWidth="1"/>
    <col min="15114" max="15114" width="3.75" style="15" bestFit="1" customWidth="1"/>
    <col min="15115" max="15115" width="5.875" style="15" customWidth="1"/>
    <col min="15116" max="15120" width="3.5" style="15" customWidth="1"/>
    <col min="15121" max="15121" width="2.5" style="15" customWidth="1"/>
    <col min="15122" max="15122" width="3.75" style="15" bestFit="1" customWidth="1"/>
    <col min="15123" max="15360" width="9" style="15"/>
    <col min="15361" max="15361" width="3.625" style="15" customWidth="1"/>
    <col min="15362" max="15364" width="3.5" style="15" customWidth="1"/>
    <col min="15365" max="15366" width="7" style="15" customWidth="1"/>
    <col min="15367" max="15368" width="5.875" style="15" customWidth="1"/>
    <col min="15369" max="15369" width="36.875" style="15" customWidth="1"/>
    <col min="15370" max="15370" width="3.75" style="15" bestFit="1" customWidth="1"/>
    <col min="15371" max="15371" width="5.875" style="15" customWidth="1"/>
    <col min="15372" max="15376" width="3.5" style="15" customWidth="1"/>
    <col min="15377" max="15377" width="2.5" style="15" customWidth="1"/>
    <col min="15378" max="15378" width="3.75" style="15" bestFit="1" customWidth="1"/>
    <col min="15379" max="15616" width="9" style="15"/>
    <col min="15617" max="15617" width="3.625" style="15" customWidth="1"/>
    <col min="15618" max="15620" width="3.5" style="15" customWidth="1"/>
    <col min="15621" max="15622" width="7" style="15" customWidth="1"/>
    <col min="15623" max="15624" width="5.875" style="15" customWidth="1"/>
    <col min="15625" max="15625" width="36.875" style="15" customWidth="1"/>
    <col min="15626" max="15626" width="3.75" style="15" bestFit="1" customWidth="1"/>
    <col min="15627" max="15627" width="5.875" style="15" customWidth="1"/>
    <col min="15628" max="15632" width="3.5" style="15" customWidth="1"/>
    <col min="15633" max="15633" width="2.5" style="15" customWidth="1"/>
    <col min="15634" max="15634" width="3.75" style="15" bestFit="1" customWidth="1"/>
    <col min="15635" max="15872" width="9" style="15"/>
    <col min="15873" max="15873" width="3.625" style="15" customWidth="1"/>
    <col min="15874" max="15876" width="3.5" style="15" customWidth="1"/>
    <col min="15877" max="15878" width="7" style="15" customWidth="1"/>
    <col min="15879" max="15880" width="5.875" style="15" customWidth="1"/>
    <col min="15881" max="15881" width="36.875" style="15" customWidth="1"/>
    <col min="15882" max="15882" width="3.75" style="15" bestFit="1" customWidth="1"/>
    <col min="15883" max="15883" width="5.875" style="15" customWidth="1"/>
    <col min="15884" max="15888" width="3.5" style="15" customWidth="1"/>
    <col min="15889" max="15889" width="2.5" style="15" customWidth="1"/>
    <col min="15890" max="15890" width="3.75" style="15" bestFit="1" customWidth="1"/>
    <col min="15891" max="16128" width="9" style="15"/>
    <col min="16129" max="16129" width="3.625" style="15" customWidth="1"/>
    <col min="16130" max="16132" width="3.5" style="15" customWidth="1"/>
    <col min="16133" max="16134" width="7" style="15" customWidth="1"/>
    <col min="16135" max="16136" width="5.875" style="15" customWidth="1"/>
    <col min="16137" max="16137" width="36.875" style="15" customWidth="1"/>
    <col min="16138" max="16138" width="3.75" style="15" bestFit="1" customWidth="1"/>
    <col min="16139" max="16139" width="5.875" style="15" customWidth="1"/>
    <col min="16140" max="16144" width="3.5" style="15" customWidth="1"/>
    <col min="16145" max="16145" width="2.5" style="15" customWidth="1"/>
    <col min="16146" max="16146" width="3.75" style="15" bestFit="1" customWidth="1"/>
    <col min="16147" max="16384" width="9" style="15"/>
  </cols>
  <sheetData>
    <row r="1" spans="1:17" ht="21.75" customHeight="1"/>
    <row r="2" spans="1:17" s="17" customFormat="1" ht="26.25" customHeight="1">
      <c r="A2" s="16"/>
      <c r="B2" s="3441" t="s">
        <v>263</v>
      </c>
      <c r="C2" s="3441"/>
      <c r="D2" s="3441"/>
      <c r="E2" s="3441"/>
      <c r="F2" s="3441"/>
      <c r="G2" s="3441"/>
      <c r="H2" s="3441"/>
      <c r="I2" s="3441"/>
      <c r="J2" s="3441"/>
      <c r="K2" s="3441"/>
      <c r="L2" s="3441"/>
      <c r="M2" s="3441"/>
      <c r="N2" s="3441"/>
      <c r="O2" s="3441"/>
      <c r="P2" s="3441"/>
      <c r="Q2" s="3441"/>
    </row>
    <row r="3" spans="1:17" s="18" customFormat="1" ht="21.75" customHeight="1"/>
    <row r="4" spans="1:17" s="18" customFormat="1" ht="21" customHeight="1">
      <c r="C4" s="18" t="s">
        <v>264</v>
      </c>
    </row>
    <row r="5" spans="1:17" s="18" customFormat="1" ht="21" customHeight="1">
      <c r="C5" s="18" t="s">
        <v>265</v>
      </c>
    </row>
    <row r="6" spans="1:17" s="18" customFormat="1" ht="21" customHeight="1">
      <c r="C6" s="18" t="s">
        <v>266</v>
      </c>
    </row>
    <row r="7" spans="1:17" s="18" customFormat="1" ht="21" customHeight="1">
      <c r="C7" s="18" t="s">
        <v>267</v>
      </c>
    </row>
    <row r="8" spans="1:17" s="18" customFormat="1" ht="21" customHeight="1">
      <c r="C8" s="18" t="s">
        <v>268</v>
      </c>
    </row>
    <row r="9" spans="1:17" s="18" customFormat="1" ht="21" customHeight="1"/>
    <row r="10" spans="1:17" s="18" customFormat="1" ht="21" customHeight="1">
      <c r="C10" s="18" t="s">
        <v>269</v>
      </c>
    </row>
    <row r="11" spans="1:17" s="18" customFormat="1" ht="21" customHeight="1">
      <c r="C11" s="18" t="s">
        <v>270</v>
      </c>
    </row>
    <row r="12" spans="1:17" s="18" customFormat="1" ht="21" customHeight="1">
      <c r="C12" s="18" t="s">
        <v>271</v>
      </c>
      <c r="D12" s="19"/>
    </row>
    <row r="13" spans="1:17" s="18" customFormat="1" ht="21" customHeight="1">
      <c r="C13" s="18" t="s">
        <v>272</v>
      </c>
      <c r="D13" s="19"/>
    </row>
    <row r="14" spans="1:17" s="18" customFormat="1" ht="21" customHeight="1">
      <c r="C14" s="18" t="s">
        <v>273</v>
      </c>
      <c r="D14" s="19"/>
    </row>
    <row r="15" spans="1:17" s="18" customFormat="1" ht="21" customHeight="1">
      <c r="C15" s="18" t="s">
        <v>274</v>
      </c>
      <c r="D15" s="20"/>
      <c r="E15" s="20"/>
      <c r="F15" s="20"/>
      <c r="G15" s="20"/>
      <c r="H15" s="20"/>
      <c r="I15" s="20"/>
      <c r="J15" s="20"/>
      <c r="K15" s="20"/>
      <c r="L15" s="20"/>
      <c r="M15" s="20"/>
      <c r="N15" s="20"/>
      <c r="O15" s="20"/>
      <c r="P15" s="20"/>
    </row>
    <row r="16" spans="1:17" s="18" customFormat="1" ht="21" customHeight="1">
      <c r="C16" s="18" t="s">
        <v>275</v>
      </c>
    </row>
    <row r="17" spans="2:16" s="18" customFormat="1" ht="21" customHeight="1">
      <c r="C17" s="18" t="s">
        <v>276</v>
      </c>
    </row>
    <row r="18" spans="2:16" s="18" customFormat="1" ht="21" customHeight="1">
      <c r="C18" s="18" t="s">
        <v>277</v>
      </c>
    </row>
    <row r="19" spans="2:16" s="18" customFormat="1" ht="21" customHeight="1">
      <c r="C19" s="18" t="s">
        <v>278</v>
      </c>
      <c r="F19" s="20"/>
      <c r="G19" s="20"/>
      <c r="H19" s="20"/>
      <c r="I19" s="20"/>
      <c r="K19" s="20"/>
      <c r="L19" s="20"/>
      <c r="M19" s="20"/>
      <c r="N19" s="20"/>
      <c r="O19" s="20"/>
      <c r="P19" s="20"/>
    </row>
    <row r="20" spans="2:16" s="18" customFormat="1" ht="21" customHeight="1">
      <c r="C20" s="18" t="s">
        <v>279</v>
      </c>
      <c r="D20" s="19"/>
    </row>
    <row r="21" spans="2:16" s="18" customFormat="1" ht="21" customHeight="1">
      <c r="C21" s="18" t="s">
        <v>280</v>
      </c>
    </row>
    <row r="22" spans="2:16" s="18" customFormat="1" ht="21" customHeight="1">
      <c r="C22" s="18" t="s">
        <v>281</v>
      </c>
    </row>
    <row r="23" spans="2:16" s="18" customFormat="1" ht="21" customHeight="1">
      <c r="C23" s="18" t="s">
        <v>282</v>
      </c>
    </row>
    <row r="24" spans="2:16" s="18" customFormat="1" ht="21" customHeight="1">
      <c r="C24" s="18" t="s">
        <v>283</v>
      </c>
    </row>
    <row r="25" spans="2:16" s="18" customFormat="1" ht="21" customHeight="1"/>
    <row r="26" spans="2:16" s="18" customFormat="1" ht="21" customHeight="1">
      <c r="B26" s="18" t="s">
        <v>284</v>
      </c>
    </row>
    <row r="27" spans="2:16" s="18" customFormat="1" ht="21" customHeight="1">
      <c r="D27" s="21"/>
      <c r="I27" s="3443" t="s">
        <v>5824</v>
      </c>
      <c r="J27" s="3443"/>
      <c r="K27" s="79">
        <f>★入力画面!N3</f>
        <v>0</v>
      </c>
      <c r="L27" s="18" t="s">
        <v>61</v>
      </c>
      <c r="M27" s="79">
        <f>★入力画面!Q3</f>
        <v>0</v>
      </c>
      <c r="N27" s="18" t="s">
        <v>63</v>
      </c>
      <c r="O27" s="79">
        <f>★入力画面!T3</f>
        <v>0</v>
      </c>
      <c r="P27" s="18" t="s">
        <v>148</v>
      </c>
    </row>
    <row r="28" spans="2:16" s="18" customFormat="1" ht="21" customHeight="1">
      <c r="B28" s="18" t="s">
        <v>285</v>
      </c>
    </row>
    <row r="29" spans="2:16" s="18" customFormat="1" ht="21" customHeight="1">
      <c r="E29" s="3440" t="s">
        <v>286</v>
      </c>
      <c r="F29" s="3440"/>
      <c r="I29" s="800">
        <f>★入力画面!L11</f>
        <v>0</v>
      </c>
    </row>
    <row r="30" spans="2:16" s="18" customFormat="1" ht="21" customHeight="1"/>
    <row r="31" spans="2:16" s="18" customFormat="1" ht="21" customHeight="1">
      <c r="E31" s="3442" t="s">
        <v>287</v>
      </c>
      <c r="F31" s="3442"/>
      <c r="I31" s="800">
        <f>★入力画面!L50</f>
        <v>0</v>
      </c>
    </row>
    <row r="32" spans="2:16" s="18" customFormat="1" ht="21" customHeight="1"/>
    <row r="33" spans="2:16" s="18" customFormat="1" ht="21" customHeight="1">
      <c r="B33" s="18" t="s">
        <v>288</v>
      </c>
    </row>
    <row r="34" spans="2:16" s="18" customFormat="1" ht="21" customHeight="1">
      <c r="B34" s="18" t="s">
        <v>289</v>
      </c>
      <c r="F34" s="18" t="s">
        <v>290</v>
      </c>
    </row>
    <row r="35" spans="2:16" s="18" customFormat="1" ht="21" customHeight="1"/>
    <row r="36" spans="2:16" s="18" customFormat="1" ht="21" customHeight="1">
      <c r="E36" s="3440" t="s">
        <v>291</v>
      </c>
      <c r="F36" s="3440"/>
      <c r="G36" s="3440"/>
      <c r="H36" s="3440"/>
      <c r="I36" s="23"/>
    </row>
    <row r="37" spans="2:16" s="18" customFormat="1" ht="21" customHeight="1"/>
    <row r="38" spans="2:16" s="18" customFormat="1" ht="21" customHeight="1">
      <c r="E38" s="3440" t="s">
        <v>291</v>
      </c>
      <c r="F38" s="3440"/>
      <c r="G38" s="3440"/>
      <c r="H38" s="3440"/>
      <c r="I38" s="23"/>
    </row>
    <row r="39" spans="2:16" s="18" customFormat="1" ht="21" customHeight="1"/>
    <row r="40" spans="2:16" s="18" customFormat="1" ht="21" customHeight="1">
      <c r="E40" s="3440" t="s">
        <v>291</v>
      </c>
      <c r="F40" s="3440"/>
      <c r="G40" s="3440"/>
      <c r="H40" s="3440"/>
      <c r="I40" s="23"/>
    </row>
    <row r="41" spans="2:16" s="18" customFormat="1" ht="21" customHeight="1"/>
    <row r="42" spans="2:16" s="18" customFormat="1" ht="21" customHeight="1">
      <c r="B42" s="14" t="s">
        <v>292</v>
      </c>
      <c r="C42" s="14"/>
      <c r="D42" s="14"/>
      <c r="E42" s="14"/>
      <c r="F42" s="14"/>
      <c r="G42" s="14"/>
      <c r="H42" s="14"/>
      <c r="I42" s="14"/>
      <c r="J42" s="14"/>
      <c r="K42" s="14"/>
      <c r="L42" s="14"/>
      <c r="M42" s="14"/>
      <c r="N42" s="14"/>
      <c r="O42" s="14"/>
      <c r="P42" s="14"/>
    </row>
    <row r="43" spans="2:16" s="18" customFormat="1" ht="15.75" customHeight="1">
      <c r="B43" s="14"/>
      <c r="C43" s="14"/>
      <c r="D43" s="14"/>
      <c r="E43" s="14"/>
      <c r="F43" s="14"/>
      <c r="G43" s="14"/>
      <c r="H43" s="14"/>
      <c r="I43" s="14"/>
      <c r="J43" s="14"/>
      <c r="K43" s="14"/>
      <c r="L43" s="14"/>
      <c r="M43" s="14"/>
      <c r="N43" s="14"/>
      <c r="O43" s="14"/>
      <c r="P43" s="14"/>
    </row>
    <row r="44" spans="2:16" s="18" customFormat="1" ht="21" customHeight="1">
      <c r="B44" s="18" t="s">
        <v>293</v>
      </c>
      <c r="C44" s="14"/>
      <c r="D44" s="14"/>
      <c r="E44" s="14"/>
      <c r="F44" s="14"/>
      <c r="G44" s="14"/>
      <c r="H44" s="14"/>
      <c r="I44" s="14"/>
      <c r="J44" s="14"/>
      <c r="K44" s="14"/>
      <c r="L44" s="14"/>
      <c r="M44" s="14"/>
      <c r="N44" s="14"/>
      <c r="O44" s="14"/>
      <c r="P44" s="14"/>
    </row>
    <row r="45" spans="2:16" s="18" customFormat="1" ht="21" customHeight="1">
      <c r="B45" s="18" t="s">
        <v>294</v>
      </c>
    </row>
    <row r="46" spans="2:16" s="18" customFormat="1" ht="21" customHeight="1">
      <c r="B46" s="18" t="s">
        <v>295</v>
      </c>
    </row>
    <row r="47" spans="2:16" s="18" customFormat="1" ht="21" customHeight="1"/>
    <row r="48" spans="2:16" s="18" customFormat="1" ht="21" customHeight="1"/>
    <row r="49" s="18" customFormat="1" ht="17.25" customHeight="1"/>
    <row r="58" s="14" customFormat="1" ht="12"/>
  </sheetData>
  <sheetProtection algorithmName="SHA-512" hashValue="4iYLkxztnP4PZ0+hE2HzZC725UeDA+urIKFYoVi83636Z8XikjWSr2g5cG/+FPMzn1NZ4lniOgWPz6l9tolbLg==" saltValue="ErOEKRmhgWdlKgrn2ZWN/Q==" spinCount="100000" sheet="1" formatCells="0" formatColumns="0" formatRows="0" insertColumns="0" insertRows="0" insertHyperlinks="0" deleteColumns="0" deleteRows="0" sort="0" autoFilter="0" pivotTables="0"/>
  <mergeCells count="7">
    <mergeCell ref="E40:H40"/>
    <mergeCell ref="B2:Q2"/>
    <mergeCell ref="E29:F29"/>
    <mergeCell ref="E31:F31"/>
    <mergeCell ref="E36:H36"/>
    <mergeCell ref="E38:H38"/>
    <mergeCell ref="I27:J27"/>
  </mergeCells>
  <phoneticPr fontId="55"/>
  <pageMargins left="0.59055118110236227" right="0.39370078740157483" top="0.74803149606299213" bottom="0.74803149606299213" header="0.31496062992125984" footer="0.31496062992125984"/>
  <pageSetup paperSize="9" scale="7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1081-8A5F-4CA8-846D-A02436F98DD3}">
  <dimension ref="A1:N54"/>
  <sheetViews>
    <sheetView topLeftCell="A10" zoomScale="85" zoomScaleNormal="85" zoomScaleSheetLayoutView="85" workbookViewId="0">
      <selection activeCell="M36" sqref="M36"/>
    </sheetView>
  </sheetViews>
  <sheetFormatPr defaultRowHeight="13.5"/>
  <cols>
    <col min="1" max="1" width="3.625" style="14" customWidth="1"/>
    <col min="2" max="2" width="15.875" style="14" customWidth="1"/>
    <col min="3" max="3" width="13" style="14" customWidth="1"/>
    <col min="4" max="4" width="6.875" style="14" customWidth="1"/>
    <col min="5" max="5" width="6.625" style="14" bestFit="1" customWidth="1"/>
    <col min="6" max="6" width="4.375" style="14" customWidth="1"/>
    <col min="7" max="7" width="4.5" style="14" bestFit="1" customWidth="1"/>
    <col min="8" max="8" width="4.5" style="14" customWidth="1"/>
    <col min="9" max="9" width="4.5" style="14" bestFit="1" customWidth="1"/>
    <col min="10" max="11" width="3.5" style="14" customWidth="1"/>
    <col min="12" max="12" width="27.875" style="14" bestFit="1" customWidth="1"/>
    <col min="13" max="13" width="4.5" style="14" bestFit="1" customWidth="1"/>
    <col min="14" max="14" width="2.5" style="14" customWidth="1"/>
    <col min="15" max="256" width="9" style="15"/>
    <col min="257" max="257" width="3.625" style="15" customWidth="1"/>
    <col min="258" max="258" width="15.875" style="15" customWidth="1"/>
    <col min="259" max="259" width="13" style="15" customWidth="1"/>
    <col min="260" max="260" width="6.875" style="15" customWidth="1"/>
    <col min="261" max="261" width="6.625" style="15" bestFit="1" customWidth="1"/>
    <col min="262" max="262" width="4.375" style="15" customWidth="1"/>
    <col min="263" max="263" width="4.5" style="15" bestFit="1" customWidth="1"/>
    <col min="264" max="264" width="4.5" style="15" customWidth="1"/>
    <col min="265" max="265" width="4.5" style="15" bestFit="1" customWidth="1"/>
    <col min="266" max="267" width="3.5" style="15" customWidth="1"/>
    <col min="268" max="268" width="27.875" style="15" bestFit="1" customWidth="1"/>
    <col min="269" max="269" width="4.5" style="15" bestFit="1" customWidth="1"/>
    <col min="270" max="270" width="2.5" style="15" customWidth="1"/>
    <col min="271" max="512" width="9" style="15"/>
    <col min="513" max="513" width="3.625" style="15" customWidth="1"/>
    <col min="514" max="514" width="15.875" style="15" customWidth="1"/>
    <col min="515" max="515" width="13" style="15" customWidth="1"/>
    <col min="516" max="516" width="6.875" style="15" customWidth="1"/>
    <col min="517" max="517" width="6.625" style="15" bestFit="1" customWidth="1"/>
    <col min="518" max="518" width="4.375" style="15" customWidth="1"/>
    <col min="519" max="519" width="4.5" style="15" bestFit="1" customWidth="1"/>
    <col min="520" max="520" width="4.5" style="15" customWidth="1"/>
    <col min="521" max="521" width="4.5" style="15" bestFit="1" customWidth="1"/>
    <col min="522" max="523" width="3.5" style="15" customWidth="1"/>
    <col min="524" max="524" width="27.875" style="15" bestFit="1" customWidth="1"/>
    <col min="525" max="525" width="4.5" style="15" bestFit="1" customWidth="1"/>
    <col min="526" max="526" width="2.5" style="15" customWidth="1"/>
    <col min="527" max="768" width="9" style="15"/>
    <col min="769" max="769" width="3.625" style="15" customWidth="1"/>
    <col min="770" max="770" width="15.875" style="15" customWidth="1"/>
    <col min="771" max="771" width="13" style="15" customWidth="1"/>
    <col min="772" max="772" width="6.875" style="15" customWidth="1"/>
    <col min="773" max="773" width="6.625" style="15" bestFit="1" customWidth="1"/>
    <col min="774" max="774" width="4.375" style="15" customWidth="1"/>
    <col min="775" max="775" width="4.5" style="15" bestFit="1" customWidth="1"/>
    <col min="776" max="776" width="4.5" style="15" customWidth="1"/>
    <col min="777" max="777" width="4.5" style="15" bestFit="1" customWidth="1"/>
    <col min="778" max="779" width="3.5" style="15" customWidth="1"/>
    <col min="780" max="780" width="27.875" style="15" bestFit="1" customWidth="1"/>
    <col min="781" max="781" width="4.5" style="15" bestFit="1" customWidth="1"/>
    <col min="782" max="782" width="2.5" style="15" customWidth="1"/>
    <col min="783" max="1024" width="9" style="15"/>
    <col min="1025" max="1025" width="3.625" style="15" customWidth="1"/>
    <col min="1026" max="1026" width="15.875" style="15" customWidth="1"/>
    <col min="1027" max="1027" width="13" style="15" customWidth="1"/>
    <col min="1028" max="1028" width="6.875" style="15" customWidth="1"/>
    <col min="1029" max="1029" width="6.625" style="15" bestFit="1" customWidth="1"/>
    <col min="1030" max="1030" width="4.375" style="15" customWidth="1"/>
    <col min="1031" max="1031" width="4.5" style="15" bestFit="1" customWidth="1"/>
    <col min="1032" max="1032" width="4.5" style="15" customWidth="1"/>
    <col min="1033" max="1033" width="4.5" style="15" bestFit="1" customWidth="1"/>
    <col min="1034" max="1035" width="3.5" style="15" customWidth="1"/>
    <col min="1036" max="1036" width="27.875" style="15" bestFit="1" customWidth="1"/>
    <col min="1037" max="1037" width="4.5" style="15" bestFit="1" customWidth="1"/>
    <col min="1038" max="1038" width="2.5" style="15" customWidth="1"/>
    <col min="1039" max="1280" width="9" style="15"/>
    <col min="1281" max="1281" width="3.625" style="15" customWidth="1"/>
    <col min="1282" max="1282" width="15.875" style="15" customWidth="1"/>
    <col min="1283" max="1283" width="13" style="15" customWidth="1"/>
    <col min="1284" max="1284" width="6.875" style="15" customWidth="1"/>
    <col min="1285" max="1285" width="6.625" style="15" bestFit="1" customWidth="1"/>
    <col min="1286" max="1286" width="4.375" style="15" customWidth="1"/>
    <col min="1287" max="1287" width="4.5" style="15" bestFit="1" customWidth="1"/>
    <col min="1288" max="1288" width="4.5" style="15" customWidth="1"/>
    <col min="1289" max="1289" width="4.5" style="15" bestFit="1" customWidth="1"/>
    <col min="1290" max="1291" width="3.5" style="15" customWidth="1"/>
    <col min="1292" max="1292" width="27.875" style="15" bestFit="1" customWidth="1"/>
    <col min="1293" max="1293" width="4.5" style="15" bestFit="1" customWidth="1"/>
    <col min="1294" max="1294" width="2.5" style="15" customWidth="1"/>
    <col min="1295" max="1536" width="9" style="15"/>
    <col min="1537" max="1537" width="3.625" style="15" customWidth="1"/>
    <col min="1538" max="1538" width="15.875" style="15" customWidth="1"/>
    <col min="1539" max="1539" width="13" style="15" customWidth="1"/>
    <col min="1540" max="1540" width="6.875" style="15" customWidth="1"/>
    <col min="1541" max="1541" width="6.625" style="15" bestFit="1" customWidth="1"/>
    <col min="1542" max="1542" width="4.375" style="15" customWidth="1"/>
    <col min="1543" max="1543" width="4.5" style="15" bestFit="1" customWidth="1"/>
    <col min="1544" max="1544" width="4.5" style="15" customWidth="1"/>
    <col min="1545" max="1545" width="4.5" style="15" bestFit="1" customWidth="1"/>
    <col min="1546" max="1547" width="3.5" style="15" customWidth="1"/>
    <col min="1548" max="1548" width="27.875" style="15" bestFit="1" customWidth="1"/>
    <col min="1549" max="1549" width="4.5" style="15" bestFit="1" customWidth="1"/>
    <col min="1550" max="1550" width="2.5" style="15" customWidth="1"/>
    <col min="1551" max="1792" width="9" style="15"/>
    <col min="1793" max="1793" width="3.625" style="15" customWidth="1"/>
    <col min="1794" max="1794" width="15.875" style="15" customWidth="1"/>
    <col min="1795" max="1795" width="13" style="15" customWidth="1"/>
    <col min="1796" max="1796" width="6.875" style="15" customWidth="1"/>
    <col min="1797" max="1797" width="6.625" style="15" bestFit="1" customWidth="1"/>
    <col min="1798" max="1798" width="4.375" style="15" customWidth="1"/>
    <col min="1799" max="1799" width="4.5" style="15" bestFit="1" customWidth="1"/>
    <col min="1800" max="1800" width="4.5" style="15" customWidth="1"/>
    <col min="1801" max="1801" width="4.5" style="15" bestFit="1" customWidth="1"/>
    <col min="1802" max="1803" width="3.5" style="15" customWidth="1"/>
    <col min="1804" max="1804" width="27.875" style="15" bestFit="1" customWidth="1"/>
    <col min="1805" max="1805" width="4.5" style="15" bestFit="1" customWidth="1"/>
    <col min="1806" max="1806" width="2.5" style="15" customWidth="1"/>
    <col min="1807" max="2048" width="9" style="15"/>
    <col min="2049" max="2049" width="3.625" style="15" customWidth="1"/>
    <col min="2050" max="2050" width="15.875" style="15" customWidth="1"/>
    <col min="2051" max="2051" width="13" style="15" customWidth="1"/>
    <col min="2052" max="2052" width="6.875" style="15" customWidth="1"/>
    <col min="2053" max="2053" width="6.625" style="15" bestFit="1" customWidth="1"/>
    <col min="2054" max="2054" width="4.375" style="15" customWidth="1"/>
    <col min="2055" max="2055" width="4.5" style="15" bestFit="1" customWidth="1"/>
    <col min="2056" max="2056" width="4.5" style="15" customWidth="1"/>
    <col min="2057" max="2057" width="4.5" style="15" bestFit="1" customWidth="1"/>
    <col min="2058" max="2059" width="3.5" style="15" customWidth="1"/>
    <col min="2060" max="2060" width="27.875" style="15" bestFit="1" customWidth="1"/>
    <col min="2061" max="2061" width="4.5" style="15" bestFit="1" customWidth="1"/>
    <col min="2062" max="2062" width="2.5" style="15" customWidth="1"/>
    <col min="2063" max="2304" width="9" style="15"/>
    <col min="2305" max="2305" width="3.625" style="15" customWidth="1"/>
    <col min="2306" max="2306" width="15.875" style="15" customWidth="1"/>
    <col min="2307" max="2307" width="13" style="15" customWidth="1"/>
    <col min="2308" max="2308" width="6.875" style="15" customWidth="1"/>
    <col min="2309" max="2309" width="6.625" style="15" bestFit="1" customWidth="1"/>
    <col min="2310" max="2310" width="4.375" style="15" customWidth="1"/>
    <col min="2311" max="2311" width="4.5" style="15" bestFit="1" customWidth="1"/>
    <col min="2312" max="2312" width="4.5" style="15" customWidth="1"/>
    <col min="2313" max="2313" width="4.5" style="15" bestFit="1" customWidth="1"/>
    <col min="2314" max="2315" width="3.5" style="15" customWidth="1"/>
    <col min="2316" max="2316" width="27.875" style="15" bestFit="1" customWidth="1"/>
    <col min="2317" max="2317" width="4.5" style="15" bestFit="1" customWidth="1"/>
    <col min="2318" max="2318" width="2.5" style="15" customWidth="1"/>
    <col min="2319" max="2560" width="9" style="15"/>
    <col min="2561" max="2561" width="3.625" style="15" customWidth="1"/>
    <col min="2562" max="2562" width="15.875" style="15" customWidth="1"/>
    <col min="2563" max="2563" width="13" style="15" customWidth="1"/>
    <col min="2564" max="2564" width="6.875" style="15" customWidth="1"/>
    <col min="2565" max="2565" width="6.625" style="15" bestFit="1" customWidth="1"/>
    <col min="2566" max="2566" width="4.375" style="15" customWidth="1"/>
    <col min="2567" max="2567" width="4.5" style="15" bestFit="1" customWidth="1"/>
    <col min="2568" max="2568" width="4.5" style="15" customWidth="1"/>
    <col min="2569" max="2569" width="4.5" style="15" bestFit="1" customWidth="1"/>
    <col min="2570" max="2571" width="3.5" style="15" customWidth="1"/>
    <col min="2572" max="2572" width="27.875" style="15" bestFit="1" customWidth="1"/>
    <col min="2573" max="2573" width="4.5" style="15" bestFit="1" customWidth="1"/>
    <col min="2574" max="2574" width="2.5" style="15" customWidth="1"/>
    <col min="2575" max="2816" width="9" style="15"/>
    <col min="2817" max="2817" width="3.625" style="15" customWidth="1"/>
    <col min="2818" max="2818" width="15.875" style="15" customWidth="1"/>
    <col min="2819" max="2819" width="13" style="15" customWidth="1"/>
    <col min="2820" max="2820" width="6.875" style="15" customWidth="1"/>
    <col min="2821" max="2821" width="6.625" style="15" bestFit="1" customWidth="1"/>
    <col min="2822" max="2822" width="4.375" style="15" customWidth="1"/>
    <col min="2823" max="2823" width="4.5" style="15" bestFit="1" customWidth="1"/>
    <col min="2824" max="2824" width="4.5" style="15" customWidth="1"/>
    <col min="2825" max="2825" width="4.5" style="15" bestFit="1" customWidth="1"/>
    <col min="2826" max="2827" width="3.5" style="15" customWidth="1"/>
    <col min="2828" max="2828" width="27.875" style="15" bestFit="1" customWidth="1"/>
    <col min="2829" max="2829" width="4.5" style="15" bestFit="1" customWidth="1"/>
    <col min="2830" max="2830" width="2.5" style="15" customWidth="1"/>
    <col min="2831" max="3072" width="9" style="15"/>
    <col min="3073" max="3073" width="3.625" style="15" customWidth="1"/>
    <col min="3074" max="3074" width="15.875" style="15" customWidth="1"/>
    <col min="3075" max="3075" width="13" style="15" customWidth="1"/>
    <col min="3076" max="3076" width="6.875" style="15" customWidth="1"/>
    <col min="3077" max="3077" width="6.625" style="15" bestFit="1" customWidth="1"/>
    <col min="3078" max="3078" width="4.375" style="15" customWidth="1"/>
    <col min="3079" max="3079" width="4.5" style="15" bestFit="1" customWidth="1"/>
    <col min="3080" max="3080" width="4.5" style="15" customWidth="1"/>
    <col min="3081" max="3081" width="4.5" style="15" bestFit="1" customWidth="1"/>
    <col min="3082" max="3083" width="3.5" style="15" customWidth="1"/>
    <col min="3084" max="3084" width="27.875" style="15" bestFit="1" customWidth="1"/>
    <col min="3085" max="3085" width="4.5" style="15" bestFit="1" customWidth="1"/>
    <col min="3086" max="3086" width="2.5" style="15" customWidth="1"/>
    <col min="3087" max="3328" width="9" style="15"/>
    <col min="3329" max="3329" width="3.625" style="15" customWidth="1"/>
    <col min="3330" max="3330" width="15.875" style="15" customWidth="1"/>
    <col min="3331" max="3331" width="13" style="15" customWidth="1"/>
    <col min="3332" max="3332" width="6.875" style="15" customWidth="1"/>
    <col min="3333" max="3333" width="6.625" style="15" bestFit="1" customWidth="1"/>
    <col min="3334" max="3334" width="4.375" style="15" customWidth="1"/>
    <col min="3335" max="3335" width="4.5" style="15" bestFit="1" customWidth="1"/>
    <col min="3336" max="3336" width="4.5" style="15" customWidth="1"/>
    <col min="3337" max="3337" width="4.5" style="15" bestFit="1" customWidth="1"/>
    <col min="3338" max="3339" width="3.5" style="15" customWidth="1"/>
    <col min="3340" max="3340" width="27.875" style="15" bestFit="1" customWidth="1"/>
    <col min="3341" max="3341" width="4.5" style="15" bestFit="1" customWidth="1"/>
    <col min="3342" max="3342" width="2.5" style="15" customWidth="1"/>
    <col min="3343" max="3584" width="9" style="15"/>
    <col min="3585" max="3585" width="3.625" style="15" customWidth="1"/>
    <col min="3586" max="3586" width="15.875" style="15" customWidth="1"/>
    <col min="3587" max="3587" width="13" style="15" customWidth="1"/>
    <col min="3588" max="3588" width="6.875" style="15" customWidth="1"/>
    <col min="3589" max="3589" width="6.625" style="15" bestFit="1" customWidth="1"/>
    <col min="3590" max="3590" width="4.375" style="15" customWidth="1"/>
    <col min="3591" max="3591" width="4.5" style="15" bestFit="1" customWidth="1"/>
    <col min="3592" max="3592" width="4.5" style="15" customWidth="1"/>
    <col min="3593" max="3593" width="4.5" style="15" bestFit="1" customWidth="1"/>
    <col min="3594" max="3595" width="3.5" style="15" customWidth="1"/>
    <col min="3596" max="3596" width="27.875" style="15" bestFit="1" customWidth="1"/>
    <col min="3597" max="3597" width="4.5" style="15" bestFit="1" customWidth="1"/>
    <col min="3598" max="3598" width="2.5" style="15" customWidth="1"/>
    <col min="3599" max="3840" width="9" style="15"/>
    <col min="3841" max="3841" width="3.625" style="15" customWidth="1"/>
    <col min="3842" max="3842" width="15.875" style="15" customWidth="1"/>
    <col min="3843" max="3843" width="13" style="15" customWidth="1"/>
    <col min="3844" max="3844" width="6.875" style="15" customWidth="1"/>
    <col min="3845" max="3845" width="6.625" style="15" bestFit="1" customWidth="1"/>
    <col min="3846" max="3846" width="4.375" style="15" customWidth="1"/>
    <col min="3847" max="3847" width="4.5" style="15" bestFit="1" customWidth="1"/>
    <col min="3848" max="3848" width="4.5" style="15" customWidth="1"/>
    <col min="3849" max="3849" width="4.5" style="15" bestFit="1" customWidth="1"/>
    <col min="3850" max="3851" width="3.5" style="15" customWidth="1"/>
    <col min="3852" max="3852" width="27.875" style="15" bestFit="1" customWidth="1"/>
    <col min="3853" max="3853" width="4.5" style="15" bestFit="1" customWidth="1"/>
    <col min="3854" max="3854" width="2.5" style="15" customWidth="1"/>
    <col min="3855" max="4096" width="9" style="15"/>
    <col min="4097" max="4097" width="3.625" style="15" customWidth="1"/>
    <col min="4098" max="4098" width="15.875" style="15" customWidth="1"/>
    <col min="4099" max="4099" width="13" style="15" customWidth="1"/>
    <col min="4100" max="4100" width="6.875" style="15" customWidth="1"/>
    <col min="4101" max="4101" width="6.625" style="15" bestFit="1" customWidth="1"/>
    <col min="4102" max="4102" width="4.375" style="15" customWidth="1"/>
    <col min="4103" max="4103" width="4.5" style="15" bestFit="1" customWidth="1"/>
    <col min="4104" max="4104" width="4.5" style="15" customWidth="1"/>
    <col min="4105" max="4105" width="4.5" style="15" bestFit="1" customWidth="1"/>
    <col min="4106" max="4107" width="3.5" style="15" customWidth="1"/>
    <col min="4108" max="4108" width="27.875" style="15" bestFit="1" customWidth="1"/>
    <col min="4109" max="4109" width="4.5" style="15" bestFit="1" customWidth="1"/>
    <col min="4110" max="4110" width="2.5" style="15" customWidth="1"/>
    <col min="4111" max="4352" width="9" style="15"/>
    <col min="4353" max="4353" width="3.625" style="15" customWidth="1"/>
    <col min="4354" max="4354" width="15.875" style="15" customWidth="1"/>
    <col min="4355" max="4355" width="13" style="15" customWidth="1"/>
    <col min="4356" max="4356" width="6.875" style="15" customWidth="1"/>
    <col min="4357" max="4357" width="6.625" style="15" bestFit="1" customWidth="1"/>
    <col min="4358" max="4358" width="4.375" style="15" customWidth="1"/>
    <col min="4359" max="4359" width="4.5" style="15" bestFit="1" customWidth="1"/>
    <col min="4360" max="4360" width="4.5" style="15" customWidth="1"/>
    <col min="4361" max="4361" width="4.5" style="15" bestFit="1" customWidth="1"/>
    <col min="4362" max="4363" width="3.5" style="15" customWidth="1"/>
    <col min="4364" max="4364" width="27.875" style="15" bestFit="1" customWidth="1"/>
    <col min="4365" max="4365" width="4.5" style="15" bestFit="1" customWidth="1"/>
    <col min="4366" max="4366" width="2.5" style="15" customWidth="1"/>
    <col min="4367" max="4608" width="9" style="15"/>
    <col min="4609" max="4609" width="3.625" style="15" customWidth="1"/>
    <col min="4610" max="4610" width="15.875" style="15" customWidth="1"/>
    <col min="4611" max="4611" width="13" style="15" customWidth="1"/>
    <col min="4612" max="4612" width="6.875" style="15" customWidth="1"/>
    <col min="4613" max="4613" width="6.625" style="15" bestFit="1" customWidth="1"/>
    <col min="4614" max="4614" width="4.375" style="15" customWidth="1"/>
    <col min="4615" max="4615" width="4.5" style="15" bestFit="1" customWidth="1"/>
    <col min="4616" max="4616" width="4.5" style="15" customWidth="1"/>
    <col min="4617" max="4617" width="4.5" style="15" bestFit="1" customWidth="1"/>
    <col min="4618" max="4619" width="3.5" style="15" customWidth="1"/>
    <col min="4620" max="4620" width="27.875" style="15" bestFit="1" customWidth="1"/>
    <col min="4621" max="4621" width="4.5" style="15" bestFit="1" customWidth="1"/>
    <col min="4622" max="4622" width="2.5" style="15" customWidth="1"/>
    <col min="4623" max="4864" width="9" style="15"/>
    <col min="4865" max="4865" width="3.625" style="15" customWidth="1"/>
    <col min="4866" max="4866" width="15.875" style="15" customWidth="1"/>
    <col min="4867" max="4867" width="13" style="15" customWidth="1"/>
    <col min="4868" max="4868" width="6.875" style="15" customWidth="1"/>
    <col min="4869" max="4869" width="6.625" style="15" bestFit="1" customWidth="1"/>
    <col min="4870" max="4870" width="4.375" style="15" customWidth="1"/>
    <col min="4871" max="4871" width="4.5" style="15" bestFit="1" customWidth="1"/>
    <col min="4872" max="4872" width="4.5" style="15" customWidth="1"/>
    <col min="4873" max="4873" width="4.5" style="15" bestFit="1" customWidth="1"/>
    <col min="4874" max="4875" width="3.5" style="15" customWidth="1"/>
    <col min="4876" max="4876" width="27.875" style="15" bestFit="1" customWidth="1"/>
    <col min="4877" max="4877" width="4.5" style="15" bestFit="1" customWidth="1"/>
    <col min="4878" max="4878" width="2.5" style="15" customWidth="1"/>
    <col min="4879" max="5120" width="9" style="15"/>
    <col min="5121" max="5121" width="3.625" style="15" customWidth="1"/>
    <col min="5122" max="5122" width="15.875" style="15" customWidth="1"/>
    <col min="5123" max="5123" width="13" style="15" customWidth="1"/>
    <col min="5124" max="5124" width="6.875" style="15" customWidth="1"/>
    <col min="5125" max="5125" width="6.625" style="15" bestFit="1" customWidth="1"/>
    <col min="5126" max="5126" width="4.375" style="15" customWidth="1"/>
    <col min="5127" max="5127" width="4.5" style="15" bestFit="1" customWidth="1"/>
    <col min="5128" max="5128" width="4.5" style="15" customWidth="1"/>
    <col min="5129" max="5129" width="4.5" style="15" bestFit="1" customWidth="1"/>
    <col min="5130" max="5131" width="3.5" style="15" customWidth="1"/>
    <col min="5132" max="5132" width="27.875" style="15" bestFit="1" customWidth="1"/>
    <col min="5133" max="5133" width="4.5" style="15" bestFit="1" customWidth="1"/>
    <col min="5134" max="5134" width="2.5" style="15" customWidth="1"/>
    <col min="5135" max="5376" width="9" style="15"/>
    <col min="5377" max="5377" width="3.625" style="15" customWidth="1"/>
    <col min="5378" max="5378" width="15.875" style="15" customWidth="1"/>
    <col min="5379" max="5379" width="13" style="15" customWidth="1"/>
    <col min="5380" max="5380" width="6.875" style="15" customWidth="1"/>
    <col min="5381" max="5381" width="6.625" style="15" bestFit="1" customWidth="1"/>
    <col min="5382" max="5382" width="4.375" style="15" customWidth="1"/>
    <col min="5383" max="5383" width="4.5" style="15" bestFit="1" customWidth="1"/>
    <col min="5384" max="5384" width="4.5" style="15" customWidth="1"/>
    <col min="5385" max="5385" width="4.5" style="15" bestFit="1" customWidth="1"/>
    <col min="5386" max="5387" width="3.5" style="15" customWidth="1"/>
    <col min="5388" max="5388" width="27.875" style="15" bestFit="1" customWidth="1"/>
    <col min="5389" max="5389" width="4.5" style="15" bestFit="1" customWidth="1"/>
    <col min="5390" max="5390" width="2.5" style="15" customWidth="1"/>
    <col min="5391" max="5632" width="9" style="15"/>
    <col min="5633" max="5633" width="3.625" style="15" customWidth="1"/>
    <col min="5634" max="5634" width="15.875" style="15" customWidth="1"/>
    <col min="5635" max="5635" width="13" style="15" customWidth="1"/>
    <col min="5636" max="5636" width="6.875" style="15" customWidth="1"/>
    <col min="5637" max="5637" width="6.625" style="15" bestFit="1" customWidth="1"/>
    <col min="5638" max="5638" width="4.375" style="15" customWidth="1"/>
    <col min="5639" max="5639" width="4.5" style="15" bestFit="1" customWidth="1"/>
    <col min="5640" max="5640" width="4.5" style="15" customWidth="1"/>
    <col min="5641" max="5641" width="4.5" style="15" bestFit="1" customWidth="1"/>
    <col min="5642" max="5643" width="3.5" style="15" customWidth="1"/>
    <col min="5644" max="5644" width="27.875" style="15" bestFit="1" customWidth="1"/>
    <col min="5645" max="5645" width="4.5" style="15" bestFit="1" customWidth="1"/>
    <col min="5646" max="5646" width="2.5" style="15" customWidth="1"/>
    <col min="5647" max="5888" width="9" style="15"/>
    <col min="5889" max="5889" width="3.625" style="15" customWidth="1"/>
    <col min="5890" max="5890" width="15.875" style="15" customWidth="1"/>
    <col min="5891" max="5891" width="13" style="15" customWidth="1"/>
    <col min="5892" max="5892" width="6.875" style="15" customWidth="1"/>
    <col min="5893" max="5893" width="6.625" style="15" bestFit="1" customWidth="1"/>
    <col min="5894" max="5894" width="4.375" style="15" customWidth="1"/>
    <col min="5895" max="5895" width="4.5" style="15" bestFit="1" customWidth="1"/>
    <col min="5896" max="5896" width="4.5" style="15" customWidth="1"/>
    <col min="5897" max="5897" width="4.5" style="15" bestFit="1" customWidth="1"/>
    <col min="5898" max="5899" width="3.5" style="15" customWidth="1"/>
    <col min="5900" max="5900" width="27.875" style="15" bestFit="1" customWidth="1"/>
    <col min="5901" max="5901" width="4.5" style="15" bestFit="1" customWidth="1"/>
    <col min="5902" max="5902" width="2.5" style="15" customWidth="1"/>
    <col min="5903" max="6144" width="9" style="15"/>
    <col min="6145" max="6145" width="3.625" style="15" customWidth="1"/>
    <col min="6146" max="6146" width="15.875" style="15" customWidth="1"/>
    <col min="6147" max="6147" width="13" style="15" customWidth="1"/>
    <col min="6148" max="6148" width="6.875" style="15" customWidth="1"/>
    <col min="6149" max="6149" width="6.625" style="15" bestFit="1" customWidth="1"/>
    <col min="6150" max="6150" width="4.375" style="15" customWidth="1"/>
    <col min="6151" max="6151" width="4.5" style="15" bestFit="1" customWidth="1"/>
    <col min="6152" max="6152" width="4.5" style="15" customWidth="1"/>
    <col min="6153" max="6153" width="4.5" style="15" bestFit="1" customWidth="1"/>
    <col min="6154" max="6155" width="3.5" style="15" customWidth="1"/>
    <col min="6156" max="6156" width="27.875" style="15" bestFit="1" customWidth="1"/>
    <col min="6157" max="6157" width="4.5" style="15" bestFit="1" customWidth="1"/>
    <col min="6158" max="6158" width="2.5" style="15" customWidth="1"/>
    <col min="6159" max="6400" width="9" style="15"/>
    <col min="6401" max="6401" width="3.625" style="15" customWidth="1"/>
    <col min="6402" max="6402" width="15.875" style="15" customWidth="1"/>
    <col min="6403" max="6403" width="13" style="15" customWidth="1"/>
    <col min="6404" max="6404" width="6.875" style="15" customWidth="1"/>
    <col min="6405" max="6405" width="6.625" style="15" bestFit="1" customWidth="1"/>
    <col min="6406" max="6406" width="4.375" style="15" customWidth="1"/>
    <col min="6407" max="6407" width="4.5" style="15" bestFit="1" customWidth="1"/>
    <col min="6408" max="6408" width="4.5" style="15" customWidth="1"/>
    <col min="6409" max="6409" width="4.5" style="15" bestFit="1" customWidth="1"/>
    <col min="6410" max="6411" width="3.5" style="15" customWidth="1"/>
    <col min="6412" max="6412" width="27.875" style="15" bestFit="1" customWidth="1"/>
    <col min="6413" max="6413" width="4.5" style="15" bestFit="1" customWidth="1"/>
    <col min="6414" max="6414" width="2.5" style="15" customWidth="1"/>
    <col min="6415" max="6656" width="9" style="15"/>
    <col min="6657" max="6657" width="3.625" style="15" customWidth="1"/>
    <col min="6658" max="6658" width="15.875" style="15" customWidth="1"/>
    <col min="6659" max="6659" width="13" style="15" customWidth="1"/>
    <col min="6660" max="6660" width="6.875" style="15" customWidth="1"/>
    <col min="6661" max="6661" width="6.625" style="15" bestFit="1" customWidth="1"/>
    <col min="6662" max="6662" width="4.375" style="15" customWidth="1"/>
    <col min="6663" max="6663" width="4.5" style="15" bestFit="1" customWidth="1"/>
    <col min="6664" max="6664" width="4.5" style="15" customWidth="1"/>
    <col min="6665" max="6665" width="4.5" style="15" bestFit="1" customWidth="1"/>
    <col min="6666" max="6667" width="3.5" style="15" customWidth="1"/>
    <col min="6668" max="6668" width="27.875" style="15" bestFit="1" customWidth="1"/>
    <col min="6669" max="6669" width="4.5" style="15" bestFit="1" customWidth="1"/>
    <col min="6670" max="6670" width="2.5" style="15" customWidth="1"/>
    <col min="6671" max="6912" width="9" style="15"/>
    <col min="6913" max="6913" width="3.625" style="15" customWidth="1"/>
    <col min="6914" max="6914" width="15.875" style="15" customWidth="1"/>
    <col min="6915" max="6915" width="13" style="15" customWidth="1"/>
    <col min="6916" max="6916" width="6.875" style="15" customWidth="1"/>
    <col min="6917" max="6917" width="6.625" style="15" bestFit="1" customWidth="1"/>
    <col min="6918" max="6918" width="4.375" style="15" customWidth="1"/>
    <col min="6919" max="6919" width="4.5" style="15" bestFit="1" customWidth="1"/>
    <col min="6920" max="6920" width="4.5" style="15" customWidth="1"/>
    <col min="6921" max="6921" width="4.5" style="15" bestFit="1" customWidth="1"/>
    <col min="6922" max="6923" width="3.5" style="15" customWidth="1"/>
    <col min="6924" max="6924" width="27.875" style="15" bestFit="1" customWidth="1"/>
    <col min="6925" max="6925" width="4.5" style="15" bestFit="1" customWidth="1"/>
    <col min="6926" max="6926" width="2.5" style="15" customWidth="1"/>
    <col min="6927" max="7168" width="9" style="15"/>
    <col min="7169" max="7169" width="3.625" style="15" customWidth="1"/>
    <col min="7170" max="7170" width="15.875" style="15" customWidth="1"/>
    <col min="7171" max="7171" width="13" style="15" customWidth="1"/>
    <col min="7172" max="7172" width="6.875" style="15" customWidth="1"/>
    <col min="7173" max="7173" width="6.625" style="15" bestFit="1" customWidth="1"/>
    <col min="7174" max="7174" width="4.375" style="15" customWidth="1"/>
    <col min="7175" max="7175" width="4.5" style="15" bestFit="1" customWidth="1"/>
    <col min="7176" max="7176" width="4.5" style="15" customWidth="1"/>
    <col min="7177" max="7177" width="4.5" style="15" bestFit="1" customWidth="1"/>
    <col min="7178" max="7179" width="3.5" style="15" customWidth="1"/>
    <col min="7180" max="7180" width="27.875" style="15" bestFit="1" customWidth="1"/>
    <col min="7181" max="7181" width="4.5" style="15" bestFit="1" customWidth="1"/>
    <col min="7182" max="7182" width="2.5" style="15" customWidth="1"/>
    <col min="7183" max="7424" width="9" style="15"/>
    <col min="7425" max="7425" width="3.625" style="15" customWidth="1"/>
    <col min="7426" max="7426" width="15.875" style="15" customWidth="1"/>
    <col min="7427" max="7427" width="13" style="15" customWidth="1"/>
    <col min="7428" max="7428" width="6.875" style="15" customWidth="1"/>
    <col min="7429" max="7429" width="6.625" style="15" bestFit="1" customWidth="1"/>
    <col min="7430" max="7430" width="4.375" style="15" customWidth="1"/>
    <col min="7431" max="7431" width="4.5" style="15" bestFit="1" customWidth="1"/>
    <col min="7432" max="7432" width="4.5" style="15" customWidth="1"/>
    <col min="7433" max="7433" width="4.5" style="15" bestFit="1" customWidth="1"/>
    <col min="7434" max="7435" width="3.5" style="15" customWidth="1"/>
    <col min="7436" max="7436" width="27.875" style="15" bestFit="1" customWidth="1"/>
    <col min="7437" max="7437" width="4.5" style="15" bestFit="1" customWidth="1"/>
    <col min="7438" max="7438" width="2.5" style="15" customWidth="1"/>
    <col min="7439" max="7680" width="9" style="15"/>
    <col min="7681" max="7681" width="3.625" style="15" customWidth="1"/>
    <col min="7682" max="7682" width="15.875" style="15" customWidth="1"/>
    <col min="7683" max="7683" width="13" style="15" customWidth="1"/>
    <col min="7684" max="7684" width="6.875" style="15" customWidth="1"/>
    <col min="7685" max="7685" width="6.625" style="15" bestFit="1" customWidth="1"/>
    <col min="7686" max="7686" width="4.375" style="15" customWidth="1"/>
    <col min="7687" max="7687" width="4.5" style="15" bestFit="1" customWidth="1"/>
    <col min="7688" max="7688" width="4.5" style="15" customWidth="1"/>
    <col min="7689" max="7689" width="4.5" style="15" bestFit="1" customWidth="1"/>
    <col min="7690" max="7691" width="3.5" style="15" customWidth="1"/>
    <col min="7692" max="7692" width="27.875" style="15" bestFit="1" customWidth="1"/>
    <col min="7693" max="7693" width="4.5" style="15" bestFit="1" customWidth="1"/>
    <col min="7694" max="7694" width="2.5" style="15" customWidth="1"/>
    <col min="7695" max="7936" width="9" style="15"/>
    <col min="7937" max="7937" width="3.625" style="15" customWidth="1"/>
    <col min="7938" max="7938" width="15.875" style="15" customWidth="1"/>
    <col min="7939" max="7939" width="13" style="15" customWidth="1"/>
    <col min="7940" max="7940" width="6.875" style="15" customWidth="1"/>
    <col min="7941" max="7941" width="6.625" style="15" bestFit="1" customWidth="1"/>
    <col min="7942" max="7942" width="4.375" style="15" customWidth="1"/>
    <col min="7943" max="7943" width="4.5" style="15" bestFit="1" customWidth="1"/>
    <col min="7944" max="7944" width="4.5" style="15" customWidth="1"/>
    <col min="7945" max="7945" width="4.5" style="15" bestFit="1" customWidth="1"/>
    <col min="7946" max="7947" width="3.5" style="15" customWidth="1"/>
    <col min="7948" max="7948" width="27.875" style="15" bestFit="1" customWidth="1"/>
    <col min="7949" max="7949" width="4.5" style="15" bestFit="1" customWidth="1"/>
    <col min="7950" max="7950" width="2.5" style="15" customWidth="1"/>
    <col min="7951" max="8192" width="9" style="15"/>
    <col min="8193" max="8193" width="3.625" style="15" customWidth="1"/>
    <col min="8194" max="8194" width="15.875" style="15" customWidth="1"/>
    <col min="8195" max="8195" width="13" style="15" customWidth="1"/>
    <col min="8196" max="8196" width="6.875" style="15" customWidth="1"/>
    <col min="8197" max="8197" width="6.625" style="15" bestFit="1" customWidth="1"/>
    <col min="8198" max="8198" width="4.375" style="15" customWidth="1"/>
    <col min="8199" max="8199" width="4.5" style="15" bestFit="1" customWidth="1"/>
    <col min="8200" max="8200" width="4.5" style="15" customWidth="1"/>
    <col min="8201" max="8201" width="4.5" style="15" bestFit="1" customWidth="1"/>
    <col min="8202" max="8203" width="3.5" style="15" customWidth="1"/>
    <col min="8204" max="8204" width="27.875" style="15" bestFit="1" customWidth="1"/>
    <col min="8205" max="8205" width="4.5" style="15" bestFit="1" customWidth="1"/>
    <col min="8206" max="8206" width="2.5" style="15" customWidth="1"/>
    <col min="8207" max="8448" width="9" style="15"/>
    <col min="8449" max="8449" width="3.625" style="15" customWidth="1"/>
    <col min="8450" max="8450" width="15.875" style="15" customWidth="1"/>
    <col min="8451" max="8451" width="13" style="15" customWidth="1"/>
    <col min="8452" max="8452" width="6.875" style="15" customWidth="1"/>
    <col min="8453" max="8453" width="6.625" style="15" bestFit="1" customWidth="1"/>
    <col min="8454" max="8454" width="4.375" style="15" customWidth="1"/>
    <col min="8455" max="8455" width="4.5" style="15" bestFit="1" customWidth="1"/>
    <col min="8456" max="8456" width="4.5" style="15" customWidth="1"/>
    <col min="8457" max="8457" width="4.5" style="15" bestFit="1" customWidth="1"/>
    <col min="8458" max="8459" width="3.5" style="15" customWidth="1"/>
    <col min="8460" max="8460" width="27.875" style="15" bestFit="1" customWidth="1"/>
    <col min="8461" max="8461" width="4.5" style="15" bestFit="1" customWidth="1"/>
    <col min="8462" max="8462" width="2.5" style="15" customWidth="1"/>
    <col min="8463" max="8704" width="9" style="15"/>
    <col min="8705" max="8705" width="3.625" style="15" customWidth="1"/>
    <col min="8706" max="8706" width="15.875" style="15" customWidth="1"/>
    <col min="8707" max="8707" width="13" style="15" customWidth="1"/>
    <col min="8708" max="8708" width="6.875" style="15" customWidth="1"/>
    <col min="8709" max="8709" width="6.625" style="15" bestFit="1" customWidth="1"/>
    <col min="8710" max="8710" width="4.375" style="15" customWidth="1"/>
    <col min="8711" max="8711" width="4.5" style="15" bestFit="1" customWidth="1"/>
    <col min="8712" max="8712" width="4.5" style="15" customWidth="1"/>
    <col min="8713" max="8713" width="4.5" style="15" bestFit="1" customWidth="1"/>
    <col min="8714" max="8715" width="3.5" style="15" customWidth="1"/>
    <col min="8716" max="8716" width="27.875" style="15" bestFit="1" customWidth="1"/>
    <col min="8717" max="8717" width="4.5" style="15" bestFit="1" customWidth="1"/>
    <col min="8718" max="8718" width="2.5" style="15" customWidth="1"/>
    <col min="8719" max="8960" width="9" style="15"/>
    <col min="8961" max="8961" width="3.625" style="15" customWidth="1"/>
    <col min="8962" max="8962" width="15.875" style="15" customWidth="1"/>
    <col min="8963" max="8963" width="13" style="15" customWidth="1"/>
    <col min="8964" max="8964" width="6.875" style="15" customWidth="1"/>
    <col min="8965" max="8965" width="6.625" style="15" bestFit="1" customWidth="1"/>
    <col min="8966" max="8966" width="4.375" style="15" customWidth="1"/>
    <col min="8967" max="8967" width="4.5" style="15" bestFit="1" customWidth="1"/>
    <col min="8968" max="8968" width="4.5" style="15" customWidth="1"/>
    <col min="8969" max="8969" width="4.5" style="15" bestFit="1" customWidth="1"/>
    <col min="8970" max="8971" width="3.5" style="15" customWidth="1"/>
    <col min="8972" max="8972" width="27.875" style="15" bestFit="1" customWidth="1"/>
    <col min="8973" max="8973" width="4.5" style="15" bestFit="1" customWidth="1"/>
    <col min="8974" max="8974" width="2.5" style="15" customWidth="1"/>
    <col min="8975" max="9216" width="9" style="15"/>
    <col min="9217" max="9217" width="3.625" style="15" customWidth="1"/>
    <col min="9218" max="9218" width="15.875" style="15" customWidth="1"/>
    <col min="9219" max="9219" width="13" style="15" customWidth="1"/>
    <col min="9220" max="9220" width="6.875" style="15" customWidth="1"/>
    <col min="9221" max="9221" width="6.625" style="15" bestFit="1" customWidth="1"/>
    <col min="9222" max="9222" width="4.375" style="15" customWidth="1"/>
    <col min="9223" max="9223" width="4.5" style="15" bestFit="1" customWidth="1"/>
    <col min="9224" max="9224" width="4.5" style="15" customWidth="1"/>
    <col min="9225" max="9225" width="4.5" style="15" bestFit="1" customWidth="1"/>
    <col min="9226" max="9227" width="3.5" style="15" customWidth="1"/>
    <col min="9228" max="9228" width="27.875" style="15" bestFit="1" customWidth="1"/>
    <col min="9229" max="9229" width="4.5" style="15" bestFit="1" customWidth="1"/>
    <col min="9230" max="9230" width="2.5" style="15" customWidth="1"/>
    <col min="9231" max="9472" width="9" style="15"/>
    <col min="9473" max="9473" width="3.625" style="15" customWidth="1"/>
    <col min="9474" max="9474" width="15.875" style="15" customWidth="1"/>
    <col min="9475" max="9475" width="13" style="15" customWidth="1"/>
    <col min="9476" max="9476" width="6.875" style="15" customWidth="1"/>
    <col min="9477" max="9477" width="6.625" style="15" bestFit="1" customWidth="1"/>
    <col min="9478" max="9478" width="4.375" style="15" customWidth="1"/>
    <col min="9479" max="9479" width="4.5" style="15" bestFit="1" customWidth="1"/>
    <col min="9480" max="9480" width="4.5" style="15" customWidth="1"/>
    <col min="9481" max="9481" width="4.5" style="15" bestFit="1" customWidth="1"/>
    <col min="9482" max="9483" width="3.5" style="15" customWidth="1"/>
    <col min="9484" max="9484" width="27.875" style="15" bestFit="1" customWidth="1"/>
    <col min="9485" max="9485" width="4.5" style="15" bestFit="1" customWidth="1"/>
    <col min="9486" max="9486" width="2.5" style="15" customWidth="1"/>
    <col min="9487" max="9728" width="9" style="15"/>
    <col min="9729" max="9729" width="3.625" style="15" customWidth="1"/>
    <col min="9730" max="9730" width="15.875" style="15" customWidth="1"/>
    <col min="9731" max="9731" width="13" style="15" customWidth="1"/>
    <col min="9732" max="9732" width="6.875" style="15" customWidth="1"/>
    <col min="9733" max="9733" width="6.625" style="15" bestFit="1" customWidth="1"/>
    <col min="9734" max="9734" width="4.375" style="15" customWidth="1"/>
    <col min="9735" max="9735" width="4.5" style="15" bestFit="1" customWidth="1"/>
    <col min="9736" max="9736" width="4.5" style="15" customWidth="1"/>
    <col min="9737" max="9737" width="4.5" style="15" bestFit="1" customWidth="1"/>
    <col min="9738" max="9739" width="3.5" style="15" customWidth="1"/>
    <col min="9740" max="9740" width="27.875" style="15" bestFit="1" customWidth="1"/>
    <col min="9741" max="9741" width="4.5" style="15" bestFit="1" customWidth="1"/>
    <col min="9742" max="9742" width="2.5" style="15" customWidth="1"/>
    <col min="9743" max="9984" width="9" style="15"/>
    <col min="9985" max="9985" width="3.625" style="15" customWidth="1"/>
    <col min="9986" max="9986" width="15.875" style="15" customWidth="1"/>
    <col min="9987" max="9987" width="13" style="15" customWidth="1"/>
    <col min="9988" max="9988" width="6.875" style="15" customWidth="1"/>
    <col min="9989" max="9989" width="6.625" style="15" bestFit="1" customWidth="1"/>
    <col min="9990" max="9990" width="4.375" style="15" customWidth="1"/>
    <col min="9991" max="9991" width="4.5" style="15" bestFit="1" customWidth="1"/>
    <col min="9992" max="9992" width="4.5" style="15" customWidth="1"/>
    <col min="9993" max="9993" width="4.5" style="15" bestFit="1" customWidth="1"/>
    <col min="9994" max="9995" width="3.5" style="15" customWidth="1"/>
    <col min="9996" max="9996" width="27.875" style="15" bestFit="1" customWidth="1"/>
    <col min="9997" max="9997" width="4.5" style="15" bestFit="1" customWidth="1"/>
    <col min="9998" max="9998" width="2.5" style="15" customWidth="1"/>
    <col min="9999" max="10240" width="9" style="15"/>
    <col min="10241" max="10241" width="3.625" style="15" customWidth="1"/>
    <col min="10242" max="10242" width="15.875" style="15" customWidth="1"/>
    <col min="10243" max="10243" width="13" style="15" customWidth="1"/>
    <col min="10244" max="10244" width="6.875" style="15" customWidth="1"/>
    <col min="10245" max="10245" width="6.625" style="15" bestFit="1" customWidth="1"/>
    <col min="10246" max="10246" width="4.375" style="15" customWidth="1"/>
    <col min="10247" max="10247" width="4.5" style="15" bestFit="1" customWidth="1"/>
    <col min="10248" max="10248" width="4.5" style="15" customWidth="1"/>
    <col min="10249" max="10249" width="4.5" style="15" bestFit="1" customWidth="1"/>
    <col min="10250" max="10251" width="3.5" style="15" customWidth="1"/>
    <col min="10252" max="10252" width="27.875" style="15" bestFit="1" customWidth="1"/>
    <col min="10253" max="10253" width="4.5" style="15" bestFit="1" customWidth="1"/>
    <col min="10254" max="10254" width="2.5" style="15" customWidth="1"/>
    <col min="10255" max="10496" width="9" style="15"/>
    <col min="10497" max="10497" width="3.625" style="15" customWidth="1"/>
    <col min="10498" max="10498" width="15.875" style="15" customWidth="1"/>
    <col min="10499" max="10499" width="13" style="15" customWidth="1"/>
    <col min="10500" max="10500" width="6.875" style="15" customWidth="1"/>
    <col min="10501" max="10501" width="6.625" style="15" bestFit="1" customWidth="1"/>
    <col min="10502" max="10502" width="4.375" style="15" customWidth="1"/>
    <col min="10503" max="10503" width="4.5" style="15" bestFit="1" customWidth="1"/>
    <col min="10504" max="10504" width="4.5" style="15" customWidth="1"/>
    <col min="10505" max="10505" width="4.5" style="15" bestFit="1" customWidth="1"/>
    <col min="10506" max="10507" width="3.5" style="15" customWidth="1"/>
    <col min="10508" max="10508" width="27.875" style="15" bestFit="1" customWidth="1"/>
    <col min="10509" max="10509" width="4.5" style="15" bestFit="1" customWidth="1"/>
    <col min="10510" max="10510" width="2.5" style="15" customWidth="1"/>
    <col min="10511" max="10752" width="9" style="15"/>
    <col min="10753" max="10753" width="3.625" style="15" customWidth="1"/>
    <col min="10754" max="10754" width="15.875" style="15" customWidth="1"/>
    <col min="10755" max="10755" width="13" style="15" customWidth="1"/>
    <col min="10756" max="10756" width="6.875" style="15" customWidth="1"/>
    <col min="10757" max="10757" width="6.625" style="15" bestFit="1" customWidth="1"/>
    <col min="10758" max="10758" width="4.375" style="15" customWidth="1"/>
    <col min="10759" max="10759" width="4.5" style="15" bestFit="1" customWidth="1"/>
    <col min="10760" max="10760" width="4.5" style="15" customWidth="1"/>
    <col min="10761" max="10761" width="4.5" style="15" bestFit="1" customWidth="1"/>
    <col min="10762" max="10763" width="3.5" style="15" customWidth="1"/>
    <col min="10764" max="10764" width="27.875" style="15" bestFit="1" customWidth="1"/>
    <col min="10765" max="10765" width="4.5" style="15" bestFit="1" customWidth="1"/>
    <col min="10766" max="10766" width="2.5" style="15" customWidth="1"/>
    <col min="10767" max="11008" width="9" style="15"/>
    <col min="11009" max="11009" width="3.625" style="15" customWidth="1"/>
    <col min="11010" max="11010" width="15.875" style="15" customWidth="1"/>
    <col min="11011" max="11011" width="13" style="15" customWidth="1"/>
    <col min="11012" max="11012" width="6.875" style="15" customWidth="1"/>
    <col min="11013" max="11013" width="6.625" style="15" bestFit="1" customWidth="1"/>
    <col min="11014" max="11014" width="4.375" style="15" customWidth="1"/>
    <col min="11015" max="11015" width="4.5" style="15" bestFit="1" customWidth="1"/>
    <col min="11016" max="11016" width="4.5" style="15" customWidth="1"/>
    <col min="11017" max="11017" width="4.5" style="15" bestFit="1" customWidth="1"/>
    <col min="11018" max="11019" width="3.5" style="15" customWidth="1"/>
    <col min="11020" max="11020" width="27.875" style="15" bestFit="1" customWidth="1"/>
    <col min="11021" max="11021" width="4.5" style="15" bestFit="1" customWidth="1"/>
    <col min="11022" max="11022" width="2.5" style="15" customWidth="1"/>
    <col min="11023" max="11264" width="9" style="15"/>
    <col min="11265" max="11265" width="3.625" style="15" customWidth="1"/>
    <col min="11266" max="11266" width="15.875" style="15" customWidth="1"/>
    <col min="11267" max="11267" width="13" style="15" customWidth="1"/>
    <col min="11268" max="11268" width="6.875" style="15" customWidth="1"/>
    <col min="11269" max="11269" width="6.625" style="15" bestFit="1" customWidth="1"/>
    <col min="11270" max="11270" width="4.375" style="15" customWidth="1"/>
    <col min="11271" max="11271" width="4.5" style="15" bestFit="1" customWidth="1"/>
    <col min="11272" max="11272" width="4.5" style="15" customWidth="1"/>
    <col min="11273" max="11273" width="4.5" style="15" bestFit="1" customWidth="1"/>
    <col min="11274" max="11275" width="3.5" style="15" customWidth="1"/>
    <col min="11276" max="11276" width="27.875" style="15" bestFit="1" customWidth="1"/>
    <col min="11277" max="11277" width="4.5" style="15" bestFit="1" customWidth="1"/>
    <col min="11278" max="11278" width="2.5" style="15" customWidth="1"/>
    <col min="11279" max="11520" width="9" style="15"/>
    <col min="11521" max="11521" width="3.625" style="15" customWidth="1"/>
    <col min="11522" max="11522" width="15.875" style="15" customWidth="1"/>
    <col min="11523" max="11523" width="13" style="15" customWidth="1"/>
    <col min="11524" max="11524" width="6.875" style="15" customWidth="1"/>
    <col min="11525" max="11525" width="6.625" style="15" bestFit="1" customWidth="1"/>
    <col min="11526" max="11526" width="4.375" style="15" customWidth="1"/>
    <col min="11527" max="11527" width="4.5" style="15" bestFit="1" customWidth="1"/>
    <col min="11528" max="11528" width="4.5" style="15" customWidth="1"/>
    <col min="11529" max="11529" width="4.5" style="15" bestFit="1" customWidth="1"/>
    <col min="11530" max="11531" width="3.5" style="15" customWidth="1"/>
    <col min="11532" max="11532" width="27.875" style="15" bestFit="1" customWidth="1"/>
    <col min="11533" max="11533" width="4.5" style="15" bestFit="1" customWidth="1"/>
    <col min="11534" max="11534" width="2.5" style="15" customWidth="1"/>
    <col min="11535" max="11776" width="9" style="15"/>
    <col min="11777" max="11777" width="3.625" style="15" customWidth="1"/>
    <col min="11778" max="11778" width="15.875" style="15" customWidth="1"/>
    <col min="11779" max="11779" width="13" style="15" customWidth="1"/>
    <col min="11780" max="11780" width="6.875" style="15" customWidth="1"/>
    <col min="11781" max="11781" width="6.625" style="15" bestFit="1" customWidth="1"/>
    <col min="11782" max="11782" width="4.375" style="15" customWidth="1"/>
    <col min="11783" max="11783" width="4.5" style="15" bestFit="1" customWidth="1"/>
    <col min="11784" max="11784" width="4.5" style="15" customWidth="1"/>
    <col min="11785" max="11785" width="4.5" style="15" bestFit="1" customWidth="1"/>
    <col min="11786" max="11787" width="3.5" style="15" customWidth="1"/>
    <col min="11788" max="11788" width="27.875" style="15" bestFit="1" customWidth="1"/>
    <col min="11789" max="11789" width="4.5" style="15" bestFit="1" customWidth="1"/>
    <col min="11790" max="11790" width="2.5" style="15" customWidth="1"/>
    <col min="11791" max="12032" width="9" style="15"/>
    <col min="12033" max="12033" width="3.625" style="15" customWidth="1"/>
    <col min="12034" max="12034" width="15.875" style="15" customWidth="1"/>
    <col min="12035" max="12035" width="13" style="15" customWidth="1"/>
    <col min="12036" max="12036" width="6.875" style="15" customWidth="1"/>
    <col min="12037" max="12037" width="6.625" style="15" bestFit="1" customWidth="1"/>
    <col min="12038" max="12038" width="4.375" style="15" customWidth="1"/>
    <col min="12039" max="12039" width="4.5" style="15" bestFit="1" customWidth="1"/>
    <col min="12040" max="12040" width="4.5" style="15" customWidth="1"/>
    <col min="12041" max="12041" width="4.5" style="15" bestFit="1" customWidth="1"/>
    <col min="12042" max="12043" width="3.5" style="15" customWidth="1"/>
    <col min="12044" max="12044" width="27.875" style="15" bestFit="1" customWidth="1"/>
    <col min="12045" max="12045" width="4.5" style="15" bestFit="1" customWidth="1"/>
    <col min="12046" max="12046" width="2.5" style="15" customWidth="1"/>
    <col min="12047" max="12288" width="9" style="15"/>
    <col min="12289" max="12289" width="3.625" style="15" customWidth="1"/>
    <col min="12290" max="12290" width="15.875" style="15" customWidth="1"/>
    <col min="12291" max="12291" width="13" style="15" customWidth="1"/>
    <col min="12292" max="12292" width="6.875" style="15" customWidth="1"/>
    <col min="12293" max="12293" width="6.625" style="15" bestFit="1" customWidth="1"/>
    <col min="12294" max="12294" width="4.375" style="15" customWidth="1"/>
    <col min="12295" max="12295" width="4.5" style="15" bestFit="1" customWidth="1"/>
    <col min="12296" max="12296" width="4.5" style="15" customWidth="1"/>
    <col min="12297" max="12297" width="4.5" style="15" bestFit="1" customWidth="1"/>
    <col min="12298" max="12299" width="3.5" style="15" customWidth="1"/>
    <col min="12300" max="12300" width="27.875" style="15" bestFit="1" customWidth="1"/>
    <col min="12301" max="12301" width="4.5" style="15" bestFit="1" customWidth="1"/>
    <col min="12302" max="12302" width="2.5" style="15" customWidth="1"/>
    <col min="12303" max="12544" width="9" style="15"/>
    <col min="12545" max="12545" width="3.625" style="15" customWidth="1"/>
    <col min="12546" max="12546" width="15.875" style="15" customWidth="1"/>
    <col min="12547" max="12547" width="13" style="15" customWidth="1"/>
    <col min="12548" max="12548" width="6.875" style="15" customWidth="1"/>
    <col min="12549" max="12549" width="6.625" style="15" bestFit="1" customWidth="1"/>
    <col min="12550" max="12550" width="4.375" style="15" customWidth="1"/>
    <col min="12551" max="12551" width="4.5" style="15" bestFit="1" customWidth="1"/>
    <col min="12552" max="12552" width="4.5" style="15" customWidth="1"/>
    <col min="12553" max="12553" width="4.5" style="15" bestFit="1" customWidth="1"/>
    <col min="12554" max="12555" width="3.5" style="15" customWidth="1"/>
    <col min="12556" max="12556" width="27.875" style="15" bestFit="1" customWidth="1"/>
    <col min="12557" max="12557" width="4.5" style="15" bestFit="1" customWidth="1"/>
    <col min="12558" max="12558" width="2.5" style="15" customWidth="1"/>
    <col min="12559" max="12800" width="9" style="15"/>
    <col min="12801" max="12801" width="3.625" style="15" customWidth="1"/>
    <col min="12802" max="12802" width="15.875" style="15" customWidth="1"/>
    <col min="12803" max="12803" width="13" style="15" customWidth="1"/>
    <col min="12804" max="12804" width="6.875" style="15" customWidth="1"/>
    <col min="12805" max="12805" width="6.625" style="15" bestFit="1" customWidth="1"/>
    <col min="12806" max="12806" width="4.375" style="15" customWidth="1"/>
    <col min="12807" max="12807" width="4.5" style="15" bestFit="1" customWidth="1"/>
    <col min="12808" max="12808" width="4.5" style="15" customWidth="1"/>
    <col min="12809" max="12809" width="4.5" style="15" bestFit="1" customWidth="1"/>
    <col min="12810" max="12811" width="3.5" style="15" customWidth="1"/>
    <col min="12812" max="12812" width="27.875" style="15" bestFit="1" customWidth="1"/>
    <col min="12813" max="12813" width="4.5" style="15" bestFit="1" customWidth="1"/>
    <col min="12814" max="12814" width="2.5" style="15" customWidth="1"/>
    <col min="12815" max="13056" width="9" style="15"/>
    <col min="13057" max="13057" width="3.625" style="15" customWidth="1"/>
    <col min="13058" max="13058" width="15.875" style="15" customWidth="1"/>
    <col min="13059" max="13059" width="13" style="15" customWidth="1"/>
    <col min="13060" max="13060" width="6.875" style="15" customWidth="1"/>
    <col min="13061" max="13061" width="6.625" style="15" bestFit="1" customWidth="1"/>
    <col min="13062" max="13062" width="4.375" style="15" customWidth="1"/>
    <col min="13063" max="13063" width="4.5" style="15" bestFit="1" customWidth="1"/>
    <col min="13064" max="13064" width="4.5" style="15" customWidth="1"/>
    <col min="13065" max="13065" width="4.5" style="15" bestFit="1" customWidth="1"/>
    <col min="13066" max="13067" width="3.5" style="15" customWidth="1"/>
    <col min="13068" max="13068" width="27.875" style="15" bestFit="1" customWidth="1"/>
    <col min="13069" max="13069" width="4.5" style="15" bestFit="1" customWidth="1"/>
    <col min="13070" max="13070" width="2.5" style="15" customWidth="1"/>
    <col min="13071" max="13312" width="9" style="15"/>
    <col min="13313" max="13313" width="3.625" style="15" customWidth="1"/>
    <col min="13314" max="13314" width="15.875" style="15" customWidth="1"/>
    <col min="13315" max="13315" width="13" style="15" customWidth="1"/>
    <col min="13316" max="13316" width="6.875" style="15" customWidth="1"/>
    <col min="13317" max="13317" width="6.625" style="15" bestFit="1" customWidth="1"/>
    <col min="13318" max="13318" width="4.375" style="15" customWidth="1"/>
    <col min="13319" max="13319" width="4.5" style="15" bestFit="1" customWidth="1"/>
    <col min="13320" max="13320" width="4.5" style="15" customWidth="1"/>
    <col min="13321" max="13321" width="4.5" style="15" bestFit="1" customWidth="1"/>
    <col min="13322" max="13323" width="3.5" style="15" customWidth="1"/>
    <col min="13324" max="13324" width="27.875" style="15" bestFit="1" customWidth="1"/>
    <col min="13325" max="13325" width="4.5" style="15" bestFit="1" customWidth="1"/>
    <col min="13326" max="13326" width="2.5" style="15" customWidth="1"/>
    <col min="13327" max="13568" width="9" style="15"/>
    <col min="13569" max="13569" width="3.625" style="15" customWidth="1"/>
    <col min="13570" max="13570" width="15.875" style="15" customWidth="1"/>
    <col min="13571" max="13571" width="13" style="15" customWidth="1"/>
    <col min="13572" max="13572" width="6.875" style="15" customWidth="1"/>
    <col min="13573" max="13573" width="6.625" style="15" bestFit="1" customWidth="1"/>
    <col min="13574" max="13574" width="4.375" style="15" customWidth="1"/>
    <col min="13575" max="13575" width="4.5" style="15" bestFit="1" customWidth="1"/>
    <col min="13576" max="13576" width="4.5" style="15" customWidth="1"/>
    <col min="13577" max="13577" width="4.5" style="15" bestFit="1" customWidth="1"/>
    <col min="13578" max="13579" width="3.5" style="15" customWidth="1"/>
    <col min="13580" max="13580" width="27.875" style="15" bestFit="1" customWidth="1"/>
    <col min="13581" max="13581" width="4.5" style="15" bestFit="1" customWidth="1"/>
    <col min="13582" max="13582" width="2.5" style="15" customWidth="1"/>
    <col min="13583" max="13824" width="9" style="15"/>
    <col min="13825" max="13825" width="3.625" style="15" customWidth="1"/>
    <col min="13826" max="13826" width="15.875" style="15" customWidth="1"/>
    <col min="13827" max="13827" width="13" style="15" customWidth="1"/>
    <col min="13828" max="13828" width="6.875" style="15" customWidth="1"/>
    <col min="13829" max="13829" width="6.625" style="15" bestFit="1" customWidth="1"/>
    <col min="13830" max="13830" width="4.375" style="15" customWidth="1"/>
    <col min="13831" max="13831" width="4.5" style="15" bestFit="1" customWidth="1"/>
    <col min="13832" max="13832" width="4.5" style="15" customWidth="1"/>
    <col min="13833" max="13833" width="4.5" style="15" bestFit="1" customWidth="1"/>
    <col min="13834" max="13835" width="3.5" style="15" customWidth="1"/>
    <col min="13836" max="13836" width="27.875" style="15" bestFit="1" customWidth="1"/>
    <col min="13837" max="13837" width="4.5" style="15" bestFit="1" customWidth="1"/>
    <col min="13838" max="13838" width="2.5" style="15" customWidth="1"/>
    <col min="13839" max="14080" width="9" style="15"/>
    <col min="14081" max="14081" width="3.625" style="15" customWidth="1"/>
    <col min="14082" max="14082" width="15.875" style="15" customWidth="1"/>
    <col min="14083" max="14083" width="13" style="15" customWidth="1"/>
    <col min="14084" max="14084" width="6.875" style="15" customWidth="1"/>
    <col min="14085" max="14085" width="6.625" style="15" bestFit="1" customWidth="1"/>
    <col min="14086" max="14086" width="4.375" style="15" customWidth="1"/>
    <col min="14087" max="14087" width="4.5" style="15" bestFit="1" customWidth="1"/>
    <col min="14088" max="14088" width="4.5" style="15" customWidth="1"/>
    <col min="14089" max="14089" width="4.5" style="15" bestFit="1" customWidth="1"/>
    <col min="14090" max="14091" width="3.5" style="15" customWidth="1"/>
    <col min="14092" max="14092" width="27.875" style="15" bestFit="1" customWidth="1"/>
    <col min="14093" max="14093" width="4.5" style="15" bestFit="1" customWidth="1"/>
    <col min="14094" max="14094" width="2.5" style="15" customWidth="1"/>
    <col min="14095" max="14336" width="9" style="15"/>
    <col min="14337" max="14337" width="3.625" style="15" customWidth="1"/>
    <col min="14338" max="14338" width="15.875" style="15" customWidth="1"/>
    <col min="14339" max="14339" width="13" style="15" customWidth="1"/>
    <col min="14340" max="14340" width="6.875" style="15" customWidth="1"/>
    <col min="14341" max="14341" width="6.625" style="15" bestFit="1" customWidth="1"/>
    <col min="14342" max="14342" width="4.375" style="15" customWidth="1"/>
    <col min="14343" max="14343" width="4.5" style="15" bestFit="1" customWidth="1"/>
    <col min="14344" max="14344" width="4.5" style="15" customWidth="1"/>
    <col min="14345" max="14345" width="4.5" style="15" bestFit="1" customWidth="1"/>
    <col min="14346" max="14347" width="3.5" style="15" customWidth="1"/>
    <col min="14348" max="14348" width="27.875" style="15" bestFit="1" customWidth="1"/>
    <col min="14349" max="14349" width="4.5" style="15" bestFit="1" customWidth="1"/>
    <col min="14350" max="14350" width="2.5" style="15" customWidth="1"/>
    <col min="14351" max="14592" width="9" style="15"/>
    <col min="14593" max="14593" width="3.625" style="15" customWidth="1"/>
    <col min="14594" max="14594" width="15.875" style="15" customWidth="1"/>
    <col min="14595" max="14595" width="13" style="15" customWidth="1"/>
    <col min="14596" max="14596" width="6.875" style="15" customWidth="1"/>
    <col min="14597" max="14597" width="6.625" style="15" bestFit="1" customWidth="1"/>
    <col min="14598" max="14598" width="4.375" style="15" customWidth="1"/>
    <col min="14599" max="14599" width="4.5" style="15" bestFit="1" customWidth="1"/>
    <col min="14600" max="14600" width="4.5" style="15" customWidth="1"/>
    <col min="14601" max="14601" width="4.5" style="15" bestFit="1" customWidth="1"/>
    <col min="14602" max="14603" width="3.5" style="15" customWidth="1"/>
    <col min="14604" max="14604" width="27.875" style="15" bestFit="1" customWidth="1"/>
    <col min="14605" max="14605" width="4.5" style="15" bestFit="1" customWidth="1"/>
    <col min="14606" max="14606" width="2.5" style="15" customWidth="1"/>
    <col min="14607" max="14848" width="9" style="15"/>
    <col min="14849" max="14849" width="3.625" style="15" customWidth="1"/>
    <col min="14850" max="14850" width="15.875" style="15" customWidth="1"/>
    <col min="14851" max="14851" width="13" style="15" customWidth="1"/>
    <col min="14852" max="14852" width="6.875" style="15" customWidth="1"/>
    <col min="14853" max="14853" width="6.625" style="15" bestFit="1" customWidth="1"/>
    <col min="14854" max="14854" width="4.375" style="15" customWidth="1"/>
    <col min="14855" max="14855" width="4.5" style="15" bestFit="1" customWidth="1"/>
    <col min="14856" max="14856" width="4.5" style="15" customWidth="1"/>
    <col min="14857" max="14857" width="4.5" style="15" bestFit="1" customWidth="1"/>
    <col min="14858" max="14859" width="3.5" style="15" customWidth="1"/>
    <col min="14860" max="14860" width="27.875" style="15" bestFit="1" customWidth="1"/>
    <col min="14861" max="14861" width="4.5" style="15" bestFit="1" customWidth="1"/>
    <col min="14862" max="14862" width="2.5" style="15" customWidth="1"/>
    <col min="14863" max="15104" width="9" style="15"/>
    <col min="15105" max="15105" width="3.625" style="15" customWidth="1"/>
    <col min="15106" max="15106" width="15.875" style="15" customWidth="1"/>
    <col min="15107" max="15107" width="13" style="15" customWidth="1"/>
    <col min="15108" max="15108" width="6.875" style="15" customWidth="1"/>
    <col min="15109" max="15109" width="6.625" style="15" bestFit="1" customWidth="1"/>
    <col min="15110" max="15110" width="4.375" style="15" customWidth="1"/>
    <col min="15111" max="15111" width="4.5" style="15" bestFit="1" customWidth="1"/>
    <col min="15112" max="15112" width="4.5" style="15" customWidth="1"/>
    <col min="15113" max="15113" width="4.5" style="15" bestFit="1" customWidth="1"/>
    <col min="15114" max="15115" width="3.5" style="15" customWidth="1"/>
    <col min="15116" max="15116" width="27.875" style="15" bestFit="1" customWidth="1"/>
    <col min="15117" max="15117" width="4.5" style="15" bestFit="1" customWidth="1"/>
    <col min="15118" max="15118" width="2.5" style="15" customWidth="1"/>
    <col min="15119" max="15360" width="9" style="15"/>
    <col min="15361" max="15361" width="3.625" style="15" customWidth="1"/>
    <col min="15362" max="15362" width="15.875" style="15" customWidth="1"/>
    <col min="15363" max="15363" width="13" style="15" customWidth="1"/>
    <col min="15364" max="15364" width="6.875" style="15" customWidth="1"/>
    <col min="15365" max="15365" width="6.625" style="15" bestFit="1" customWidth="1"/>
    <col min="15366" max="15366" width="4.375" style="15" customWidth="1"/>
    <col min="15367" max="15367" width="4.5" style="15" bestFit="1" customWidth="1"/>
    <col min="15368" max="15368" width="4.5" style="15" customWidth="1"/>
    <col min="15369" max="15369" width="4.5" style="15" bestFit="1" customWidth="1"/>
    <col min="15370" max="15371" width="3.5" style="15" customWidth="1"/>
    <col min="15372" max="15372" width="27.875" style="15" bestFit="1" customWidth="1"/>
    <col min="15373" max="15373" width="4.5" style="15" bestFit="1" customWidth="1"/>
    <col min="15374" max="15374" width="2.5" style="15" customWidth="1"/>
    <col min="15375" max="15616" width="9" style="15"/>
    <col min="15617" max="15617" width="3.625" style="15" customWidth="1"/>
    <col min="15618" max="15618" width="15.875" style="15" customWidth="1"/>
    <col min="15619" max="15619" width="13" style="15" customWidth="1"/>
    <col min="15620" max="15620" width="6.875" style="15" customWidth="1"/>
    <col min="15621" max="15621" width="6.625" style="15" bestFit="1" customWidth="1"/>
    <col min="15622" max="15622" width="4.375" style="15" customWidth="1"/>
    <col min="15623" max="15623" width="4.5" style="15" bestFit="1" customWidth="1"/>
    <col min="15624" max="15624" width="4.5" style="15" customWidth="1"/>
    <col min="15625" max="15625" width="4.5" style="15" bestFit="1" customWidth="1"/>
    <col min="15626" max="15627" width="3.5" style="15" customWidth="1"/>
    <col min="15628" max="15628" width="27.875" style="15" bestFit="1" customWidth="1"/>
    <col min="15629" max="15629" width="4.5" style="15" bestFit="1" customWidth="1"/>
    <col min="15630" max="15630" width="2.5" style="15" customWidth="1"/>
    <col min="15631" max="15872" width="9" style="15"/>
    <col min="15873" max="15873" width="3.625" style="15" customWidth="1"/>
    <col min="15874" max="15874" width="15.875" style="15" customWidth="1"/>
    <col min="15875" max="15875" width="13" style="15" customWidth="1"/>
    <col min="15876" max="15876" width="6.875" style="15" customWidth="1"/>
    <col min="15877" max="15877" width="6.625" style="15" bestFit="1" customWidth="1"/>
    <col min="15878" max="15878" width="4.375" style="15" customWidth="1"/>
    <col min="15879" max="15879" width="4.5" style="15" bestFit="1" customWidth="1"/>
    <col min="15880" max="15880" width="4.5" style="15" customWidth="1"/>
    <col min="15881" max="15881" width="4.5" style="15" bestFit="1" customWidth="1"/>
    <col min="15882" max="15883" width="3.5" style="15" customWidth="1"/>
    <col min="15884" max="15884" width="27.875" style="15" bestFit="1" customWidth="1"/>
    <col min="15885" max="15885" width="4.5" style="15" bestFit="1" customWidth="1"/>
    <col min="15886" max="15886" width="2.5" style="15" customWidth="1"/>
    <col min="15887" max="16128" width="9" style="15"/>
    <col min="16129" max="16129" width="3.625" style="15" customWidth="1"/>
    <col min="16130" max="16130" width="15.875" style="15" customWidth="1"/>
    <col min="16131" max="16131" width="13" style="15" customWidth="1"/>
    <col min="16132" max="16132" width="6.875" style="15" customWidth="1"/>
    <col min="16133" max="16133" width="6.625" style="15" bestFit="1" customWidth="1"/>
    <col min="16134" max="16134" width="4.375" style="15" customWidth="1"/>
    <col min="16135" max="16135" width="4.5" style="15" bestFit="1" customWidth="1"/>
    <col min="16136" max="16136" width="4.5" style="15" customWidth="1"/>
    <col min="16137" max="16137" width="4.5" style="15" bestFit="1" customWidth="1"/>
    <col min="16138" max="16139" width="3.5" style="15" customWidth="1"/>
    <col min="16140" max="16140" width="27.875" style="15" bestFit="1" customWidth="1"/>
    <col min="16141" max="16141" width="4.5" style="15" bestFit="1" customWidth="1"/>
    <col min="16142" max="16142" width="2.5" style="15" customWidth="1"/>
    <col min="16143" max="16384" width="9" style="15"/>
  </cols>
  <sheetData>
    <row r="1" spans="1:13" ht="21.75" customHeight="1"/>
    <row r="2" spans="1:13" ht="21.75" customHeight="1"/>
    <row r="3" spans="1:13" ht="21.75" customHeight="1"/>
    <row r="4" spans="1:13" s="17" customFormat="1" ht="36" customHeight="1">
      <c r="A4" s="16"/>
      <c r="B4" s="3446" t="s">
        <v>296</v>
      </c>
      <c r="C4" s="3446"/>
      <c r="D4" s="3446"/>
      <c r="E4" s="3446"/>
      <c r="F4" s="3446"/>
      <c r="G4" s="3446"/>
      <c r="H4" s="3446"/>
      <c r="I4" s="3446"/>
      <c r="J4" s="3446"/>
      <c r="K4" s="3446"/>
      <c r="L4" s="3446"/>
      <c r="M4" s="24"/>
    </row>
    <row r="5" spans="1:13" s="18" customFormat="1" ht="21" customHeight="1">
      <c r="B5" s="25"/>
    </row>
    <row r="6" spans="1:13" s="18" customFormat="1" ht="21" customHeight="1"/>
    <row r="7" spans="1:13" ht="21" customHeight="1">
      <c r="A7" s="26"/>
      <c r="B7" s="3447" t="s">
        <v>297</v>
      </c>
      <c r="C7" s="3447"/>
      <c r="D7" s="3447"/>
      <c r="E7" s="3447"/>
      <c r="F7" s="3447"/>
      <c r="G7" s="3447"/>
      <c r="H7" s="3447"/>
      <c r="I7" s="3447"/>
      <c r="J7" s="3447"/>
      <c r="K7" s="3447"/>
      <c r="L7" s="3447"/>
      <c r="M7" s="3447"/>
    </row>
    <row r="8" spans="1:13" s="18" customFormat="1" ht="21" customHeight="1">
      <c r="B8" s="27"/>
      <c r="C8" s="27"/>
      <c r="D8" s="27"/>
      <c r="E8" s="27"/>
      <c r="F8" s="27"/>
      <c r="G8" s="27"/>
      <c r="H8" s="27"/>
      <c r="I8" s="27"/>
      <c r="J8" s="27"/>
      <c r="K8" s="27"/>
      <c r="L8" s="27"/>
      <c r="M8" s="27"/>
    </row>
    <row r="9" spans="1:13" ht="21" customHeight="1">
      <c r="A9" s="26"/>
      <c r="B9" s="3447" t="s">
        <v>298</v>
      </c>
      <c r="C9" s="3447"/>
      <c r="D9" s="3447"/>
      <c r="E9" s="3447"/>
      <c r="F9" s="3447"/>
      <c r="G9" s="3447"/>
      <c r="H9" s="3447"/>
      <c r="I9" s="3447"/>
      <c r="J9" s="3447"/>
      <c r="K9" s="3447"/>
      <c r="L9" s="3447"/>
      <c r="M9" s="3447"/>
    </row>
    <row r="10" spans="1:13" ht="21" customHeight="1">
      <c r="B10" s="27"/>
      <c r="C10" s="27"/>
      <c r="D10" s="27"/>
      <c r="E10" s="27"/>
      <c r="F10" s="27"/>
      <c r="G10" s="27"/>
      <c r="H10" s="27"/>
      <c r="I10" s="27"/>
      <c r="J10" s="27"/>
      <c r="K10" s="27"/>
      <c r="L10" s="27"/>
      <c r="M10" s="27"/>
    </row>
    <row r="11" spans="1:13" ht="21" customHeight="1">
      <c r="B11" s="3447" t="s">
        <v>299</v>
      </c>
      <c r="C11" s="3447"/>
      <c r="D11" s="3447"/>
      <c r="E11" s="3447"/>
      <c r="F11" s="3447"/>
      <c r="G11" s="3447"/>
      <c r="H11" s="3447"/>
      <c r="I11" s="3447"/>
      <c r="J11" s="3447"/>
      <c r="K11" s="3447"/>
      <c r="L11" s="3447"/>
      <c r="M11" s="3447"/>
    </row>
    <row r="12" spans="1:13" ht="21" customHeight="1">
      <c r="B12" s="27"/>
      <c r="C12" s="27"/>
      <c r="D12" s="27"/>
      <c r="E12" s="27"/>
      <c r="F12" s="27"/>
      <c r="G12" s="27"/>
      <c r="H12" s="27"/>
      <c r="I12" s="27"/>
      <c r="J12" s="27"/>
      <c r="K12" s="27"/>
      <c r="L12" s="27"/>
      <c r="M12" s="27"/>
    </row>
    <row r="13" spans="1:13" ht="21" customHeight="1">
      <c r="B13" s="3447" t="s">
        <v>300</v>
      </c>
      <c r="C13" s="3447"/>
      <c r="D13" s="3447"/>
      <c r="E13" s="3447"/>
      <c r="F13" s="3447"/>
      <c r="G13" s="3447"/>
      <c r="H13" s="3447"/>
      <c r="I13" s="3447"/>
      <c r="J13" s="3447"/>
      <c r="K13" s="3447"/>
      <c r="L13" s="3447"/>
      <c r="M13" s="3447"/>
    </row>
    <row r="14" spans="1:13" s="18" customFormat="1" ht="21" customHeight="1">
      <c r="D14" s="19"/>
    </row>
    <row r="15" spans="1:13" s="18" customFormat="1" ht="21" customHeight="1">
      <c r="D15" s="19"/>
    </row>
    <row r="16" spans="1:13" s="18" customFormat="1" ht="21" customHeight="1">
      <c r="D16" s="19"/>
    </row>
    <row r="17" spans="2:12" s="18" customFormat="1" ht="21" customHeight="1">
      <c r="B17" s="20"/>
      <c r="C17" s="20"/>
      <c r="D17" s="20"/>
      <c r="E17" s="20"/>
      <c r="F17" s="20"/>
      <c r="G17" s="20"/>
      <c r="H17" s="20"/>
      <c r="I17" s="20"/>
      <c r="J17" s="20"/>
      <c r="K17" s="20"/>
      <c r="L17" s="20"/>
    </row>
    <row r="18" spans="2:12" s="18" customFormat="1" ht="21" customHeight="1"/>
    <row r="19" spans="2:12" s="18" customFormat="1" ht="21" customHeight="1"/>
    <row r="20" spans="2:12" s="18" customFormat="1" ht="21" customHeight="1"/>
    <row r="21" spans="2:12" s="18" customFormat="1" ht="21" customHeight="1">
      <c r="B21" s="3440" t="s">
        <v>301</v>
      </c>
      <c r="C21" s="3440"/>
      <c r="D21" s="3440"/>
      <c r="E21" s="3440"/>
      <c r="F21" s="20"/>
      <c r="G21" s="20"/>
      <c r="H21" s="20"/>
      <c r="I21" s="20"/>
      <c r="J21" s="20"/>
      <c r="K21" s="20"/>
      <c r="L21" s="20"/>
    </row>
    <row r="22" spans="2:12" s="18" customFormat="1" ht="21" customHeight="1">
      <c r="D22" s="19"/>
    </row>
    <row r="23" spans="2:12" s="18" customFormat="1" ht="21" customHeight="1"/>
    <row r="24" spans="2:12" s="18" customFormat="1" ht="21" customHeight="1"/>
    <row r="25" spans="2:12" s="18" customFormat="1" ht="21" customHeight="1">
      <c r="C25" s="803" t="s">
        <v>5824</v>
      </c>
      <c r="D25" s="79">
        <f>★入力画面!N3</f>
        <v>0</v>
      </c>
      <c r="E25" s="18" t="s">
        <v>61</v>
      </c>
      <c r="F25" s="79">
        <f>★入力画面!Q3</f>
        <v>0</v>
      </c>
      <c r="G25" s="18" t="s">
        <v>63</v>
      </c>
      <c r="H25" s="79">
        <f>★入力画面!T3</f>
        <v>0</v>
      </c>
      <c r="I25" s="18" t="s">
        <v>62</v>
      </c>
    </row>
    <row r="26" spans="2:12" s="18" customFormat="1" ht="21" customHeight="1"/>
    <row r="27" spans="2:12" s="18" customFormat="1" ht="21" customHeight="1">
      <c r="D27" s="3440" t="s">
        <v>116</v>
      </c>
      <c r="E27" s="3440"/>
      <c r="F27" s="3445" t="str">
        <f>'①入会申込書（全日・保証）'!M39</f>
        <v>大阪府</v>
      </c>
      <c r="G27" s="3445"/>
      <c r="H27" s="3445"/>
      <c r="I27" s="3445"/>
      <c r="J27" s="3445"/>
      <c r="K27" s="3445"/>
      <c r="L27" s="3445"/>
    </row>
    <row r="28" spans="2:12" s="18" customFormat="1" ht="21" customHeight="1">
      <c r="F28" s="3444"/>
      <c r="G28" s="3444"/>
      <c r="H28" s="3444"/>
      <c r="I28" s="3444"/>
      <c r="J28" s="3444"/>
      <c r="K28" s="3444"/>
      <c r="L28" s="3444"/>
    </row>
    <row r="29" spans="2:12" s="18" customFormat="1" ht="21" customHeight="1">
      <c r="D29" s="3440" t="s">
        <v>180</v>
      </c>
      <c r="E29" s="3440"/>
      <c r="F29" s="3444">
        <f>★入力画面!L11</f>
        <v>0</v>
      </c>
      <c r="G29" s="3445"/>
      <c r="H29" s="3445"/>
      <c r="I29" s="3445"/>
      <c r="J29" s="3445"/>
      <c r="K29" s="3445"/>
      <c r="L29" s="3445"/>
    </row>
    <row r="30" spans="2:12" s="18" customFormat="1" ht="21" customHeight="1"/>
    <row r="31" spans="2:12" s="18" customFormat="1" ht="21" customHeight="1">
      <c r="D31" s="3440" t="s">
        <v>287</v>
      </c>
      <c r="E31" s="3440"/>
      <c r="F31" s="3444">
        <f>★入力画面!L50</f>
        <v>0</v>
      </c>
      <c r="G31" s="3445"/>
      <c r="H31" s="3445"/>
      <c r="I31" s="3445"/>
      <c r="J31" s="3445"/>
      <c r="K31" s="3445"/>
      <c r="L31" s="3445"/>
    </row>
    <row r="32" spans="2:12" s="18" customFormat="1" ht="21" customHeight="1">
      <c r="E32" s="21"/>
    </row>
    <row r="33" spans="2:13" s="18" customFormat="1" ht="21" customHeight="1">
      <c r="D33" s="3440" t="s">
        <v>302</v>
      </c>
      <c r="E33" s="3440"/>
      <c r="F33" s="3440"/>
      <c r="G33" s="3440"/>
      <c r="H33" s="3440"/>
      <c r="I33" s="3440"/>
      <c r="J33" s="3440"/>
    </row>
    <row r="34" spans="2:13" s="18" customFormat="1" ht="21" customHeight="1">
      <c r="D34" s="18" t="s">
        <v>303</v>
      </c>
      <c r="L34" s="28"/>
    </row>
    <row r="35" spans="2:13" s="18" customFormat="1" ht="21" customHeight="1"/>
    <row r="36" spans="2:13" s="18" customFormat="1" ht="21" customHeight="1">
      <c r="D36" s="3440" t="s">
        <v>3</v>
      </c>
      <c r="E36" s="3440"/>
      <c r="F36" s="3444"/>
      <c r="G36" s="3444"/>
      <c r="H36" s="3444"/>
      <c r="I36" s="3444"/>
      <c r="J36" s="3444"/>
      <c r="K36" s="3444"/>
      <c r="L36" s="3444"/>
    </row>
    <row r="37" spans="2:13" s="18" customFormat="1" ht="21" customHeight="1"/>
    <row r="38" spans="2:13" s="18" customFormat="1" ht="21" customHeight="1">
      <c r="B38" s="3448" t="s">
        <v>304</v>
      </c>
      <c r="C38" s="3448"/>
      <c r="D38" s="3448"/>
      <c r="E38" s="3448"/>
      <c r="F38" s="3448"/>
      <c r="G38" s="3448"/>
      <c r="H38" s="3448"/>
      <c r="I38" s="3448"/>
      <c r="J38" s="14"/>
      <c r="K38" s="14"/>
      <c r="L38" s="14"/>
      <c r="M38" s="14"/>
    </row>
    <row r="39" spans="2:13" s="18" customFormat="1" ht="21" customHeight="1">
      <c r="B39" s="14"/>
      <c r="C39" s="14"/>
      <c r="D39" s="14"/>
      <c r="E39" s="14"/>
      <c r="F39" s="14"/>
      <c r="G39" s="14"/>
      <c r="H39" s="14"/>
      <c r="I39" s="14"/>
      <c r="J39" s="14"/>
      <c r="K39" s="14"/>
      <c r="L39" s="14"/>
      <c r="M39" s="14"/>
    </row>
    <row r="40" spans="2:13" s="18" customFormat="1" ht="21" customHeight="1">
      <c r="B40" s="3448" t="s">
        <v>305</v>
      </c>
      <c r="C40" s="3448"/>
      <c r="D40" s="3448"/>
      <c r="E40" s="3448"/>
      <c r="F40" s="3448"/>
      <c r="G40" s="3448"/>
      <c r="H40" s="3448"/>
      <c r="I40" s="3448"/>
      <c r="J40" s="3448"/>
      <c r="K40" s="3448"/>
      <c r="L40" s="3448"/>
      <c r="M40" s="3448"/>
    </row>
    <row r="41" spans="2:13" s="18" customFormat="1" ht="21" customHeight="1"/>
    <row r="42" spans="2:13" s="18" customFormat="1" ht="21" customHeight="1"/>
    <row r="43" spans="2:13" s="18" customFormat="1" ht="21" customHeight="1"/>
    <row r="44" spans="2:13" s="18" customFormat="1" ht="21" customHeight="1">
      <c r="L44" s="21"/>
    </row>
    <row r="45" spans="2:13" s="18" customFormat="1" ht="17.25" customHeight="1"/>
    <row r="54" s="14" customFormat="1" ht="12"/>
  </sheetData>
  <sheetProtection algorithmName="SHA-512" hashValue="6Ao0Rne0YESXvf2iXg6s77B2xaSTT6uE8TI1joDC58NusITSLrRhZ5UYcg7EZKHh9UxaoVWG4jouzuMtFkZVMA==" saltValue="ja5wiIBjDn6W4YgQ/M6BrA==" spinCount="100000" sheet="1" formatCells="0" formatColumns="0" formatRows="0" insertColumns="0" insertRows="0" insertHyperlinks="0" deleteColumns="0" deleteRows="0" sort="0" autoFilter="0" pivotTables="0"/>
  <mergeCells count="18">
    <mergeCell ref="D33:J33"/>
    <mergeCell ref="D36:E36"/>
    <mergeCell ref="F36:L36"/>
    <mergeCell ref="B38:I38"/>
    <mergeCell ref="B40:M40"/>
    <mergeCell ref="D31:E31"/>
    <mergeCell ref="F31:L31"/>
    <mergeCell ref="B4:L4"/>
    <mergeCell ref="B7:M7"/>
    <mergeCell ref="B9:M9"/>
    <mergeCell ref="B11:M11"/>
    <mergeCell ref="B13:M13"/>
    <mergeCell ref="B21:E21"/>
    <mergeCell ref="D27:E27"/>
    <mergeCell ref="F27:L27"/>
    <mergeCell ref="F28:L28"/>
    <mergeCell ref="D29:E29"/>
    <mergeCell ref="F29:L29"/>
  </mergeCells>
  <phoneticPr fontId="55"/>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B3EB4-0616-4CB8-A61A-BAFD3C966F83}">
  <dimension ref="A1:N36"/>
  <sheetViews>
    <sheetView topLeftCell="B1" zoomScaleNormal="100" zoomScaleSheetLayoutView="100" workbookViewId="0">
      <selection activeCell="I8" sqref="I8:J8"/>
    </sheetView>
  </sheetViews>
  <sheetFormatPr defaultColWidth="6.625" defaultRowHeight="20.100000000000001" customHeight="1"/>
  <cols>
    <col min="1" max="1" width="2.625" style="8" customWidth="1"/>
    <col min="2" max="3" width="3.625" style="8" customWidth="1"/>
    <col min="4" max="4" width="5.625" style="8" customWidth="1"/>
    <col min="5" max="5" width="10.625" style="8" customWidth="1"/>
    <col min="6" max="6" width="6.625" style="8" customWidth="1"/>
    <col min="7" max="7" width="10.625" style="8" customWidth="1"/>
    <col min="8" max="8" width="6.625" style="8" customWidth="1"/>
    <col min="9" max="9" width="10.625" style="8" customWidth="1"/>
    <col min="10" max="10" width="6.625" style="8" customWidth="1"/>
    <col min="11" max="11" width="10.625" style="8" customWidth="1"/>
    <col min="12" max="12" width="6.625" style="8" customWidth="1"/>
    <col min="13" max="13" width="10.625" style="8" customWidth="1"/>
    <col min="14" max="256" width="6.625" style="8"/>
    <col min="257" max="257" width="2.625" style="8" customWidth="1"/>
    <col min="258" max="259" width="3.625" style="8" customWidth="1"/>
    <col min="260" max="260" width="5.625" style="8" customWidth="1"/>
    <col min="261" max="261" width="10.625" style="8" customWidth="1"/>
    <col min="262" max="262" width="6.625" style="8"/>
    <col min="263" max="263" width="10.625" style="8" customWidth="1"/>
    <col min="264" max="264" width="6.625" style="8"/>
    <col min="265" max="265" width="10.625" style="8" customWidth="1"/>
    <col min="266" max="266" width="6.625" style="8"/>
    <col min="267" max="267" width="10.625" style="8" customWidth="1"/>
    <col min="268" max="268" width="6.625" style="8"/>
    <col min="269" max="269" width="10.625" style="8" customWidth="1"/>
    <col min="270" max="512" width="6.625" style="8"/>
    <col min="513" max="513" width="2.625" style="8" customWidth="1"/>
    <col min="514" max="515" width="3.625" style="8" customWidth="1"/>
    <col min="516" max="516" width="5.625" style="8" customWidth="1"/>
    <col min="517" max="517" width="10.625" style="8" customWidth="1"/>
    <col min="518" max="518" width="6.625" style="8"/>
    <col min="519" max="519" width="10.625" style="8" customWidth="1"/>
    <col min="520" max="520" width="6.625" style="8"/>
    <col min="521" max="521" width="10.625" style="8" customWidth="1"/>
    <col min="522" max="522" width="6.625" style="8"/>
    <col min="523" max="523" width="10.625" style="8" customWidth="1"/>
    <col min="524" max="524" width="6.625" style="8"/>
    <col min="525" max="525" width="10.625" style="8" customWidth="1"/>
    <col min="526" max="768" width="6.625" style="8"/>
    <col min="769" max="769" width="2.625" style="8" customWidth="1"/>
    <col min="770" max="771" width="3.625" style="8" customWidth="1"/>
    <col min="772" max="772" width="5.625" style="8" customWidth="1"/>
    <col min="773" max="773" width="10.625" style="8" customWidth="1"/>
    <col min="774" max="774" width="6.625" style="8"/>
    <col min="775" max="775" width="10.625" style="8" customWidth="1"/>
    <col min="776" max="776" width="6.625" style="8"/>
    <col min="777" max="777" width="10.625" style="8" customWidth="1"/>
    <col min="778" max="778" width="6.625" style="8"/>
    <col min="779" max="779" width="10.625" style="8" customWidth="1"/>
    <col min="780" max="780" width="6.625" style="8"/>
    <col min="781" max="781" width="10.625" style="8" customWidth="1"/>
    <col min="782" max="1024" width="6.625" style="8"/>
    <col min="1025" max="1025" width="2.625" style="8" customWidth="1"/>
    <col min="1026" max="1027" width="3.625" style="8" customWidth="1"/>
    <col min="1028" max="1028" width="5.625" style="8" customWidth="1"/>
    <col min="1029" max="1029" width="10.625" style="8" customWidth="1"/>
    <col min="1030" max="1030" width="6.625" style="8"/>
    <col min="1031" max="1031" width="10.625" style="8" customWidth="1"/>
    <col min="1032" max="1032" width="6.625" style="8"/>
    <col min="1033" max="1033" width="10.625" style="8" customWidth="1"/>
    <col min="1034" max="1034" width="6.625" style="8"/>
    <col min="1035" max="1035" width="10.625" style="8" customWidth="1"/>
    <col min="1036" max="1036" width="6.625" style="8"/>
    <col min="1037" max="1037" width="10.625" style="8" customWidth="1"/>
    <col min="1038" max="1280" width="6.625" style="8"/>
    <col min="1281" max="1281" width="2.625" style="8" customWidth="1"/>
    <col min="1282" max="1283" width="3.625" style="8" customWidth="1"/>
    <col min="1284" max="1284" width="5.625" style="8" customWidth="1"/>
    <col min="1285" max="1285" width="10.625" style="8" customWidth="1"/>
    <col min="1286" max="1286" width="6.625" style="8"/>
    <col min="1287" max="1287" width="10.625" style="8" customWidth="1"/>
    <col min="1288" max="1288" width="6.625" style="8"/>
    <col min="1289" max="1289" width="10.625" style="8" customWidth="1"/>
    <col min="1290" max="1290" width="6.625" style="8"/>
    <col min="1291" max="1291" width="10.625" style="8" customWidth="1"/>
    <col min="1292" max="1292" width="6.625" style="8"/>
    <col min="1293" max="1293" width="10.625" style="8" customWidth="1"/>
    <col min="1294" max="1536" width="6.625" style="8"/>
    <col min="1537" max="1537" width="2.625" style="8" customWidth="1"/>
    <col min="1538" max="1539" width="3.625" style="8" customWidth="1"/>
    <col min="1540" max="1540" width="5.625" style="8" customWidth="1"/>
    <col min="1541" max="1541" width="10.625" style="8" customWidth="1"/>
    <col min="1542" max="1542" width="6.625" style="8"/>
    <col min="1543" max="1543" width="10.625" style="8" customWidth="1"/>
    <col min="1544" max="1544" width="6.625" style="8"/>
    <col min="1545" max="1545" width="10.625" style="8" customWidth="1"/>
    <col min="1546" max="1546" width="6.625" style="8"/>
    <col min="1547" max="1547" width="10.625" style="8" customWidth="1"/>
    <col min="1548" max="1548" width="6.625" style="8"/>
    <col min="1549" max="1549" width="10.625" style="8" customWidth="1"/>
    <col min="1550" max="1792" width="6.625" style="8"/>
    <col min="1793" max="1793" width="2.625" style="8" customWidth="1"/>
    <col min="1794" max="1795" width="3.625" style="8" customWidth="1"/>
    <col min="1796" max="1796" width="5.625" style="8" customWidth="1"/>
    <col min="1797" max="1797" width="10.625" style="8" customWidth="1"/>
    <col min="1798" max="1798" width="6.625" style="8"/>
    <col min="1799" max="1799" width="10.625" style="8" customWidth="1"/>
    <col min="1800" max="1800" width="6.625" style="8"/>
    <col min="1801" max="1801" width="10.625" style="8" customWidth="1"/>
    <col min="1802" max="1802" width="6.625" style="8"/>
    <col min="1803" max="1803" width="10.625" style="8" customWidth="1"/>
    <col min="1804" max="1804" width="6.625" style="8"/>
    <col min="1805" max="1805" width="10.625" style="8" customWidth="1"/>
    <col min="1806" max="2048" width="6.625" style="8"/>
    <col min="2049" max="2049" width="2.625" style="8" customWidth="1"/>
    <col min="2050" max="2051" width="3.625" style="8" customWidth="1"/>
    <col min="2052" max="2052" width="5.625" style="8" customWidth="1"/>
    <col min="2053" max="2053" width="10.625" style="8" customWidth="1"/>
    <col min="2054" max="2054" width="6.625" style="8"/>
    <col min="2055" max="2055" width="10.625" style="8" customWidth="1"/>
    <col min="2056" max="2056" width="6.625" style="8"/>
    <col min="2057" max="2057" width="10.625" style="8" customWidth="1"/>
    <col min="2058" max="2058" width="6.625" style="8"/>
    <col min="2059" max="2059" width="10.625" style="8" customWidth="1"/>
    <col min="2060" max="2060" width="6.625" style="8"/>
    <col min="2061" max="2061" width="10.625" style="8" customWidth="1"/>
    <col min="2062" max="2304" width="6.625" style="8"/>
    <col min="2305" max="2305" width="2.625" style="8" customWidth="1"/>
    <col min="2306" max="2307" width="3.625" style="8" customWidth="1"/>
    <col min="2308" max="2308" width="5.625" style="8" customWidth="1"/>
    <col min="2309" max="2309" width="10.625" style="8" customWidth="1"/>
    <col min="2310" max="2310" width="6.625" style="8"/>
    <col min="2311" max="2311" width="10.625" style="8" customWidth="1"/>
    <col min="2312" max="2312" width="6.625" style="8"/>
    <col min="2313" max="2313" width="10.625" style="8" customWidth="1"/>
    <col min="2314" max="2314" width="6.625" style="8"/>
    <col min="2315" max="2315" width="10.625" style="8" customWidth="1"/>
    <col min="2316" max="2316" width="6.625" style="8"/>
    <col min="2317" max="2317" width="10.625" style="8" customWidth="1"/>
    <col min="2318" max="2560" width="6.625" style="8"/>
    <col min="2561" max="2561" width="2.625" style="8" customWidth="1"/>
    <col min="2562" max="2563" width="3.625" style="8" customWidth="1"/>
    <col min="2564" max="2564" width="5.625" style="8" customWidth="1"/>
    <col min="2565" max="2565" width="10.625" style="8" customWidth="1"/>
    <col min="2566" max="2566" width="6.625" style="8"/>
    <col min="2567" max="2567" width="10.625" style="8" customWidth="1"/>
    <col min="2568" max="2568" width="6.625" style="8"/>
    <col min="2569" max="2569" width="10.625" style="8" customWidth="1"/>
    <col min="2570" max="2570" width="6.625" style="8"/>
    <col min="2571" max="2571" width="10.625" style="8" customWidth="1"/>
    <col min="2572" max="2572" width="6.625" style="8"/>
    <col min="2573" max="2573" width="10.625" style="8" customWidth="1"/>
    <col min="2574" max="2816" width="6.625" style="8"/>
    <col min="2817" max="2817" width="2.625" style="8" customWidth="1"/>
    <col min="2818" max="2819" width="3.625" style="8" customWidth="1"/>
    <col min="2820" max="2820" width="5.625" style="8" customWidth="1"/>
    <col min="2821" max="2821" width="10.625" style="8" customWidth="1"/>
    <col min="2822" max="2822" width="6.625" style="8"/>
    <col min="2823" max="2823" width="10.625" style="8" customWidth="1"/>
    <col min="2824" max="2824" width="6.625" style="8"/>
    <col min="2825" max="2825" width="10.625" style="8" customWidth="1"/>
    <col min="2826" max="2826" width="6.625" style="8"/>
    <col min="2827" max="2827" width="10.625" style="8" customWidth="1"/>
    <col min="2828" max="2828" width="6.625" style="8"/>
    <col min="2829" max="2829" width="10.625" style="8" customWidth="1"/>
    <col min="2830" max="3072" width="6.625" style="8"/>
    <col min="3073" max="3073" width="2.625" style="8" customWidth="1"/>
    <col min="3074" max="3075" width="3.625" style="8" customWidth="1"/>
    <col min="3076" max="3076" width="5.625" style="8" customWidth="1"/>
    <col min="3077" max="3077" width="10.625" style="8" customWidth="1"/>
    <col min="3078" max="3078" width="6.625" style="8"/>
    <col min="3079" max="3079" width="10.625" style="8" customWidth="1"/>
    <col min="3080" max="3080" width="6.625" style="8"/>
    <col min="3081" max="3081" width="10.625" style="8" customWidth="1"/>
    <col min="3082" max="3082" width="6.625" style="8"/>
    <col min="3083" max="3083" width="10.625" style="8" customWidth="1"/>
    <col min="3084" max="3084" width="6.625" style="8"/>
    <col min="3085" max="3085" width="10.625" style="8" customWidth="1"/>
    <col min="3086" max="3328" width="6.625" style="8"/>
    <col min="3329" max="3329" width="2.625" style="8" customWidth="1"/>
    <col min="3330" max="3331" width="3.625" style="8" customWidth="1"/>
    <col min="3332" max="3332" width="5.625" style="8" customWidth="1"/>
    <col min="3333" max="3333" width="10.625" style="8" customWidth="1"/>
    <col min="3334" max="3334" width="6.625" style="8"/>
    <col min="3335" max="3335" width="10.625" style="8" customWidth="1"/>
    <col min="3336" max="3336" width="6.625" style="8"/>
    <col min="3337" max="3337" width="10.625" style="8" customWidth="1"/>
    <col min="3338" max="3338" width="6.625" style="8"/>
    <col min="3339" max="3339" width="10.625" style="8" customWidth="1"/>
    <col min="3340" max="3340" width="6.625" style="8"/>
    <col min="3341" max="3341" width="10.625" style="8" customWidth="1"/>
    <col min="3342" max="3584" width="6.625" style="8"/>
    <col min="3585" max="3585" width="2.625" style="8" customWidth="1"/>
    <col min="3586" max="3587" width="3.625" style="8" customWidth="1"/>
    <col min="3588" max="3588" width="5.625" style="8" customWidth="1"/>
    <col min="3589" max="3589" width="10.625" style="8" customWidth="1"/>
    <col min="3590" max="3590" width="6.625" style="8"/>
    <col min="3591" max="3591" width="10.625" style="8" customWidth="1"/>
    <col min="3592" max="3592" width="6.625" style="8"/>
    <col min="3593" max="3593" width="10.625" style="8" customWidth="1"/>
    <col min="3594" max="3594" width="6.625" style="8"/>
    <col min="3595" max="3595" width="10.625" style="8" customWidth="1"/>
    <col min="3596" max="3596" width="6.625" style="8"/>
    <col min="3597" max="3597" width="10.625" style="8" customWidth="1"/>
    <col min="3598" max="3840" width="6.625" style="8"/>
    <col min="3841" max="3841" width="2.625" style="8" customWidth="1"/>
    <col min="3842" max="3843" width="3.625" style="8" customWidth="1"/>
    <col min="3844" max="3844" width="5.625" style="8" customWidth="1"/>
    <col min="3845" max="3845" width="10.625" style="8" customWidth="1"/>
    <col min="3846" max="3846" width="6.625" style="8"/>
    <col min="3847" max="3847" width="10.625" style="8" customWidth="1"/>
    <col min="3848" max="3848" width="6.625" style="8"/>
    <col min="3849" max="3849" width="10.625" style="8" customWidth="1"/>
    <col min="3850" max="3850" width="6.625" style="8"/>
    <col min="3851" max="3851" width="10.625" style="8" customWidth="1"/>
    <col min="3852" max="3852" width="6.625" style="8"/>
    <col min="3853" max="3853" width="10.625" style="8" customWidth="1"/>
    <col min="3854" max="4096" width="6.625" style="8"/>
    <col min="4097" max="4097" width="2.625" style="8" customWidth="1"/>
    <col min="4098" max="4099" width="3.625" style="8" customWidth="1"/>
    <col min="4100" max="4100" width="5.625" style="8" customWidth="1"/>
    <col min="4101" max="4101" width="10.625" style="8" customWidth="1"/>
    <col min="4102" max="4102" width="6.625" style="8"/>
    <col min="4103" max="4103" width="10.625" style="8" customWidth="1"/>
    <col min="4104" max="4104" width="6.625" style="8"/>
    <col min="4105" max="4105" width="10.625" style="8" customWidth="1"/>
    <col min="4106" max="4106" width="6.625" style="8"/>
    <col min="4107" max="4107" width="10.625" style="8" customWidth="1"/>
    <col min="4108" max="4108" width="6.625" style="8"/>
    <col min="4109" max="4109" width="10.625" style="8" customWidth="1"/>
    <col min="4110" max="4352" width="6.625" style="8"/>
    <col min="4353" max="4353" width="2.625" style="8" customWidth="1"/>
    <col min="4354" max="4355" width="3.625" style="8" customWidth="1"/>
    <col min="4356" max="4356" width="5.625" style="8" customWidth="1"/>
    <col min="4357" max="4357" width="10.625" style="8" customWidth="1"/>
    <col min="4358" max="4358" width="6.625" style="8"/>
    <col min="4359" max="4359" width="10.625" style="8" customWidth="1"/>
    <col min="4360" max="4360" width="6.625" style="8"/>
    <col min="4361" max="4361" width="10.625" style="8" customWidth="1"/>
    <col min="4362" max="4362" width="6.625" style="8"/>
    <col min="4363" max="4363" width="10.625" style="8" customWidth="1"/>
    <col min="4364" max="4364" width="6.625" style="8"/>
    <col min="4365" max="4365" width="10.625" style="8" customWidth="1"/>
    <col min="4366" max="4608" width="6.625" style="8"/>
    <col min="4609" max="4609" width="2.625" style="8" customWidth="1"/>
    <col min="4610" max="4611" width="3.625" style="8" customWidth="1"/>
    <col min="4612" max="4612" width="5.625" style="8" customWidth="1"/>
    <col min="4613" max="4613" width="10.625" style="8" customWidth="1"/>
    <col min="4614" max="4614" width="6.625" style="8"/>
    <col min="4615" max="4615" width="10.625" style="8" customWidth="1"/>
    <col min="4616" max="4616" width="6.625" style="8"/>
    <col min="4617" max="4617" width="10.625" style="8" customWidth="1"/>
    <col min="4618" max="4618" width="6.625" style="8"/>
    <col min="4619" max="4619" width="10.625" style="8" customWidth="1"/>
    <col min="4620" max="4620" width="6.625" style="8"/>
    <col min="4621" max="4621" width="10.625" style="8" customWidth="1"/>
    <col min="4622" max="4864" width="6.625" style="8"/>
    <col min="4865" max="4865" width="2.625" style="8" customWidth="1"/>
    <col min="4866" max="4867" width="3.625" style="8" customWidth="1"/>
    <col min="4868" max="4868" width="5.625" style="8" customWidth="1"/>
    <col min="4869" max="4869" width="10.625" style="8" customWidth="1"/>
    <col min="4870" max="4870" width="6.625" style="8"/>
    <col min="4871" max="4871" width="10.625" style="8" customWidth="1"/>
    <col min="4872" max="4872" width="6.625" style="8"/>
    <col min="4873" max="4873" width="10.625" style="8" customWidth="1"/>
    <col min="4874" max="4874" width="6.625" style="8"/>
    <col min="4875" max="4875" width="10.625" style="8" customWidth="1"/>
    <col min="4876" max="4876" width="6.625" style="8"/>
    <col min="4877" max="4877" width="10.625" style="8" customWidth="1"/>
    <col min="4878" max="5120" width="6.625" style="8"/>
    <col min="5121" max="5121" width="2.625" style="8" customWidth="1"/>
    <col min="5122" max="5123" width="3.625" style="8" customWidth="1"/>
    <col min="5124" max="5124" width="5.625" style="8" customWidth="1"/>
    <col min="5125" max="5125" width="10.625" style="8" customWidth="1"/>
    <col min="5126" max="5126" width="6.625" style="8"/>
    <col min="5127" max="5127" width="10.625" style="8" customWidth="1"/>
    <col min="5128" max="5128" width="6.625" style="8"/>
    <col min="5129" max="5129" width="10.625" style="8" customWidth="1"/>
    <col min="5130" max="5130" width="6.625" style="8"/>
    <col min="5131" max="5131" width="10.625" style="8" customWidth="1"/>
    <col min="5132" max="5132" width="6.625" style="8"/>
    <col min="5133" max="5133" width="10.625" style="8" customWidth="1"/>
    <col min="5134" max="5376" width="6.625" style="8"/>
    <col min="5377" max="5377" width="2.625" style="8" customWidth="1"/>
    <col min="5378" max="5379" width="3.625" style="8" customWidth="1"/>
    <col min="5380" max="5380" width="5.625" style="8" customWidth="1"/>
    <col min="5381" max="5381" width="10.625" style="8" customWidth="1"/>
    <col min="5382" max="5382" width="6.625" style="8"/>
    <col min="5383" max="5383" width="10.625" style="8" customWidth="1"/>
    <col min="5384" max="5384" width="6.625" style="8"/>
    <col min="5385" max="5385" width="10.625" style="8" customWidth="1"/>
    <col min="5386" max="5386" width="6.625" style="8"/>
    <col min="5387" max="5387" width="10.625" style="8" customWidth="1"/>
    <col min="5388" max="5388" width="6.625" style="8"/>
    <col min="5389" max="5389" width="10.625" style="8" customWidth="1"/>
    <col min="5390" max="5632" width="6.625" style="8"/>
    <col min="5633" max="5633" width="2.625" style="8" customWidth="1"/>
    <col min="5634" max="5635" width="3.625" style="8" customWidth="1"/>
    <col min="5636" max="5636" width="5.625" style="8" customWidth="1"/>
    <col min="5637" max="5637" width="10.625" style="8" customWidth="1"/>
    <col min="5638" max="5638" width="6.625" style="8"/>
    <col min="5639" max="5639" width="10.625" style="8" customWidth="1"/>
    <col min="5640" max="5640" width="6.625" style="8"/>
    <col min="5641" max="5641" width="10.625" style="8" customWidth="1"/>
    <col min="5642" max="5642" width="6.625" style="8"/>
    <col min="5643" max="5643" width="10.625" style="8" customWidth="1"/>
    <col min="5644" max="5644" width="6.625" style="8"/>
    <col min="5645" max="5645" width="10.625" style="8" customWidth="1"/>
    <col min="5646" max="5888" width="6.625" style="8"/>
    <col min="5889" max="5889" width="2.625" style="8" customWidth="1"/>
    <col min="5890" max="5891" width="3.625" style="8" customWidth="1"/>
    <col min="5892" max="5892" width="5.625" style="8" customWidth="1"/>
    <col min="5893" max="5893" width="10.625" style="8" customWidth="1"/>
    <col min="5894" max="5894" width="6.625" style="8"/>
    <col min="5895" max="5895" width="10.625" style="8" customWidth="1"/>
    <col min="5896" max="5896" width="6.625" style="8"/>
    <col min="5897" max="5897" width="10.625" style="8" customWidth="1"/>
    <col min="5898" max="5898" width="6.625" style="8"/>
    <col min="5899" max="5899" width="10.625" style="8" customWidth="1"/>
    <col min="5900" max="5900" width="6.625" style="8"/>
    <col min="5901" max="5901" width="10.625" style="8" customWidth="1"/>
    <col min="5902" max="6144" width="6.625" style="8"/>
    <col min="6145" max="6145" width="2.625" style="8" customWidth="1"/>
    <col min="6146" max="6147" width="3.625" style="8" customWidth="1"/>
    <col min="6148" max="6148" width="5.625" style="8" customWidth="1"/>
    <col min="6149" max="6149" width="10.625" style="8" customWidth="1"/>
    <col min="6150" max="6150" width="6.625" style="8"/>
    <col min="6151" max="6151" width="10.625" style="8" customWidth="1"/>
    <col min="6152" max="6152" width="6.625" style="8"/>
    <col min="6153" max="6153" width="10.625" style="8" customWidth="1"/>
    <col min="6154" max="6154" width="6.625" style="8"/>
    <col min="6155" max="6155" width="10.625" style="8" customWidth="1"/>
    <col min="6156" max="6156" width="6.625" style="8"/>
    <col min="6157" max="6157" width="10.625" style="8" customWidth="1"/>
    <col min="6158" max="6400" width="6.625" style="8"/>
    <col min="6401" max="6401" width="2.625" style="8" customWidth="1"/>
    <col min="6402" max="6403" width="3.625" style="8" customWidth="1"/>
    <col min="6404" max="6404" width="5.625" style="8" customWidth="1"/>
    <col min="6405" max="6405" width="10.625" style="8" customWidth="1"/>
    <col min="6406" max="6406" width="6.625" style="8"/>
    <col min="6407" max="6407" width="10.625" style="8" customWidth="1"/>
    <col min="6408" max="6408" width="6.625" style="8"/>
    <col min="6409" max="6409" width="10.625" style="8" customWidth="1"/>
    <col min="6410" max="6410" width="6.625" style="8"/>
    <col min="6411" max="6411" width="10.625" style="8" customWidth="1"/>
    <col min="6412" max="6412" width="6.625" style="8"/>
    <col min="6413" max="6413" width="10.625" style="8" customWidth="1"/>
    <col min="6414" max="6656" width="6.625" style="8"/>
    <col min="6657" max="6657" width="2.625" style="8" customWidth="1"/>
    <col min="6658" max="6659" width="3.625" style="8" customWidth="1"/>
    <col min="6660" max="6660" width="5.625" style="8" customWidth="1"/>
    <col min="6661" max="6661" width="10.625" style="8" customWidth="1"/>
    <col min="6662" max="6662" width="6.625" style="8"/>
    <col min="6663" max="6663" width="10.625" style="8" customWidth="1"/>
    <col min="6664" max="6664" width="6.625" style="8"/>
    <col min="6665" max="6665" width="10.625" style="8" customWidth="1"/>
    <col min="6666" max="6666" width="6.625" style="8"/>
    <col min="6667" max="6667" width="10.625" style="8" customWidth="1"/>
    <col min="6668" max="6668" width="6.625" style="8"/>
    <col min="6669" max="6669" width="10.625" style="8" customWidth="1"/>
    <col min="6670" max="6912" width="6.625" style="8"/>
    <col min="6913" max="6913" width="2.625" style="8" customWidth="1"/>
    <col min="6914" max="6915" width="3.625" style="8" customWidth="1"/>
    <col min="6916" max="6916" width="5.625" style="8" customWidth="1"/>
    <col min="6917" max="6917" width="10.625" style="8" customWidth="1"/>
    <col min="6918" max="6918" width="6.625" style="8"/>
    <col min="6919" max="6919" width="10.625" style="8" customWidth="1"/>
    <col min="6920" max="6920" width="6.625" style="8"/>
    <col min="6921" max="6921" width="10.625" style="8" customWidth="1"/>
    <col min="6922" max="6922" width="6.625" style="8"/>
    <col min="6923" max="6923" width="10.625" style="8" customWidth="1"/>
    <col min="6924" max="6924" width="6.625" style="8"/>
    <col min="6925" max="6925" width="10.625" style="8" customWidth="1"/>
    <col min="6926" max="7168" width="6.625" style="8"/>
    <col min="7169" max="7169" width="2.625" style="8" customWidth="1"/>
    <col min="7170" max="7171" width="3.625" style="8" customWidth="1"/>
    <col min="7172" max="7172" width="5.625" style="8" customWidth="1"/>
    <col min="7173" max="7173" width="10.625" style="8" customWidth="1"/>
    <col min="7174" max="7174" width="6.625" style="8"/>
    <col min="7175" max="7175" width="10.625" style="8" customWidth="1"/>
    <col min="7176" max="7176" width="6.625" style="8"/>
    <col min="7177" max="7177" width="10.625" style="8" customWidth="1"/>
    <col min="7178" max="7178" width="6.625" style="8"/>
    <col min="7179" max="7179" width="10.625" style="8" customWidth="1"/>
    <col min="7180" max="7180" width="6.625" style="8"/>
    <col min="7181" max="7181" width="10.625" style="8" customWidth="1"/>
    <col min="7182" max="7424" width="6.625" style="8"/>
    <col min="7425" max="7425" width="2.625" style="8" customWidth="1"/>
    <col min="7426" max="7427" width="3.625" style="8" customWidth="1"/>
    <col min="7428" max="7428" width="5.625" style="8" customWidth="1"/>
    <col min="7429" max="7429" width="10.625" style="8" customWidth="1"/>
    <col min="7430" max="7430" width="6.625" style="8"/>
    <col min="7431" max="7431" width="10.625" style="8" customWidth="1"/>
    <col min="7432" max="7432" width="6.625" style="8"/>
    <col min="7433" max="7433" width="10.625" style="8" customWidth="1"/>
    <col min="7434" max="7434" width="6.625" style="8"/>
    <col min="7435" max="7435" width="10.625" style="8" customWidth="1"/>
    <col min="7436" max="7436" width="6.625" style="8"/>
    <col min="7437" max="7437" width="10.625" style="8" customWidth="1"/>
    <col min="7438" max="7680" width="6.625" style="8"/>
    <col min="7681" max="7681" width="2.625" style="8" customWidth="1"/>
    <col min="7682" max="7683" width="3.625" style="8" customWidth="1"/>
    <col min="7684" max="7684" width="5.625" style="8" customWidth="1"/>
    <col min="7685" max="7685" width="10.625" style="8" customWidth="1"/>
    <col min="7686" max="7686" width="6.625" style="8"/>
    <col min="7687" max="7687" width="10.625" style="8" customWidth="1"/>
    <col min="7688" max="7688" width="6.625" style="8"/>
    <col min="7689" max="7689" width="10.625" style="8" customWidth="1"/>
    <col min="7690" max="7690" width="6.625" style="8"/>
    <col min="7691" max="7691" width="10.625" style="8" customWidth="1"/>
    <col min="7692" max="7692" width="6.625" style="8"/>
    <col min="7693" max="7693" width="10.625" style="8" customWidth="1"/>
    <col min="7694" max="7936" width="6.625" style="8"/>
    <col min="7937" max="7937" width="2.625" style="8" customWidth="1"/>
    <col min="7938" max="7939" width="3.625" style="8" customWidth="1"/>
    <col min="7940" max="7940" width="5.625" style="8" customWidth="1"/>
    <col min="7941" max="7941" width="10.625" style="8" customWidth="1"/>
    <col min="7942" max="7942" width="6.625" style="8"/>
    <col min="7943" max="7943" width="10.625" style="8" customWidth="1"/>
    <col min="7944" max="7944" width="6.625" style="8"/>
    <col min="7945" max="7945" width="10.625" style="8" customWidth="1"/>
    <col min="7946" max="7946" width="6.625" style="8"/>
    <col min="7947" max="7947" width="10.625" style="8" customWidth="1"/>
    <col min="7948" max="7948" width="6.625" style="8"/>
    <col min="7949" max="7949" width="10.625" style="8" customWidth="1"/>
    <col min="7950" max="8192" width="6.625" style="8"/>
    <col min="8193" max="8193" width="2.625" style="8" customWidth="1"/>
    <col min="8194" max="8195" width="3.625" style="8" customWidth="1"/>
    <col min="8196" max="8196" width="5.625" style="8" customWidth="1"/>
    <col min="8197" max="8197" width="10.625" style="8" customWidth="1"/>
    <col min="8198" max="8198" width="6.625" style="8"/>
    <col min="8199" max="8199" width="10.625" style="8" customWidth="1"/>
    <col min="8200" max="8200" width="6.625" style="8"/>
    <col min="8201" max="8201" width="10.625" style="8" customWidth="1"/>
    <col min="8202" max="8202" width="6.625" style="8"/>
    <col min="8203" max="8203" width="10.625" style="8" customWidth="1"/>
    <col min="8204" max="8204" width="6.625" style="8"/>
    <col min="8205" max="8205" width="10.625" style="8" customWidth="1"/>
    <col min="8206" max="8448" width="6.625" style="8"/>
    <col min="8449" max="8449" width="2.625" style="8" customWidth="1"/>
    <col min="8450" max="8451" width="3.625" style="8" customWidth="1"/>
    <col min="8452" max="8452" width="5.625" style="8" customWidth="1"/>
    <col min="8453" max="8453" width="10.625" style="8" customWidth="1"/>
    <col min="8454" max="8454" width="6.625" style="8"/>
    <col min="8455" max="8455" width="10.625" style="8" customWidth="1"/>
    <col min="8456" max="8456" width="6.625" style="8"/>
    <col min="8457" max="8457" width="10.625" style="8" customWidth="1"/>
    <col min="8458" max="8458" width="6.625" style="8"/>
    <col min="8459" max="8459" width="10.625" style="8" customWidth="1"/>
    <col min="8460" max="8460" width="6.625" style="8"/>
    <col min="8461" max="8461" width="10.625" style="8" customWidth="1"/>
    <col min="8462" max="8704" width="6.625" style="8"/>
    <col min="8705" max="8705" width="2.625" style="8" customWidth="1"/>
    <col min="8706" max="8707" width="3.625" style="8" customWidth="1"/>
    <col min="8708" max="8708" width="5.625" style="8" customWidth="1"/>
    <col min="8709" max="8709" width="10.625" style="8" customWidth="1"/>
    <col min="8710" max="8710" width="6.625" style="8"/>
    <col min="8711" max="8711" width="10.625" style="8" customWidth="1"/>
    <col min="8712" max="8712" width="6.625" style="8"/>
    <col min="8713" max="8713" width="10.625" style="8" customWidth="1"/>
    <col min="8714" max="8714" width="6.625" style="8"/>
    <col min="8715" max="8715" width="10.625" style="8" customWidth="1"/>
    <col min="8716" max="8716" width="6.625" style="8"/>
    <col min="8717" max="8717" width="10.625" style="8" customWidth="1"/>
    <col min="8718" max="8960" width="6.625" style="8"/>
    <col min="8961" max="8961" width="2.625" style="8" customWidth="1"/>
    <col min="8962" max="8963" width="3.625" style="8" customWidth="1"/>
    <col min="8964" max="8964" width="5.625" style="8" customWidth="1"/>
    <col min="8965" max="8965" width="10.625" style="8" customWidth="1"/>
    <col min="8966" max="8966" width="6.625" style="8"/>
    <col min="8967" max="8967" width="10.625" style="8" customWidth="1"/>
    <col min="8968" max="8968" width="6.625" style="8"/>
    <col min="8969" max="8969" width="10.625" style="8" customWidth="1"/>
    <col min="8970" max="8970" width="6.625" style="8"/>
    <col min="8971" max="8971" width="10.625" style="8" customWidth="1"/>
    <col min="8972" max="8972" width="6.625" style="8"/>
    <col min="8973" max="8973" width="10.625" style="8" customWidth="1"/>
    <col min="8974" max="9216" width="6.625" style="8"/>
    <col min="9217" max="9217" width="2.625" style="8" customWidth="1"/>
    <col min="9218" max="9219" width="3.625" style="8" customWidth="1"/>
    <col min="9220" max="9220" width="5.625" style="8" customWidth="1"/>
    <col min="9221" max="9221" width="10.625" style="8" customWidth="1"/>
    <col min="9222" max="9222" width="6.625" style="8"/>
    <col min="9223" max="9223" width="10.625" style="8" customWidth="1"/>
    <col min="9224" max="9224" width="6.625" style="8"/>
    <col min="9225" max="9225" width="10.625" style="8" customWidth="1"/>
    <col min="9226" max="9226" width="6.625" style="8"/>
    <col min="9227" max="9227" width="10.625" style="8" customWidth="1"/>
    <col min="9228" max="9228" width="6.625" style="8"/>
    <col min="9229" max="9229" width="10.625" style="8" customWidth="1"/>
    <col min="9230" max="9472" width="6.625" style="8"/>
    <col min="9473" max="9473" width="2.625" style="8" customWidth="1"/>
    <col min="9474" max="9475" width="3.625" style="8" customWidth="1"/>
    <col min="9476" max="9476" width="5.625" style="8" customWidth="1"/>
    <col min="9477" max="9477" width="10.625" style="8" customWidth="1"/>
    <col min="9478" max="9478" width="6.625" style="8"/>
    <col min="9479" max="9479" width="10.625" style="8" customWidth="1"/>
    <col min="9480" max="9480" width="6.625" style="8"/>
    <col min="9481" max="9481" width="10.625" style="8" customWidth="1"/>
    <col min="9482" max="9482" width="6.625" style="8"/>
    <col min="9483" max="9483" width="10.625" style="8" customWidth="1"/>
    <col min="9484" max="9484" width="6.625" style="8"/>
    <col min="9485" max="9485" width="10.625" style="8" customWidth="1"/>
    <col min="9486" max="9728" width="6.625" style="8"/>
    <col min="9729" max="9729" width="2.625" style="8" customWidth="1"/>
    <col min="9730" max="9731" width="3.625" style="8" customWidth="1"/>
    <col min="9732" max="9732" width="5.625" style="8" customWidth="1"/>
    <col min="9733" max="9733" width="10.625" style="8" customWidth="1"/>
    <col min="9734" max="9734" width="6.625" style="8"/>
    <col min="9735" max="9735" width="10.625" style="8" customWidth="1"/>
    <col min="9736" max="9736" width="6.625" style="8"/>
    <col min="9737" max="9737" width="10.625" style="8" customWidth="1"/>
    <col min="9738" max="9738" width="6.625" style="8"/>
    <col min="9739" max="9739" width="10.625" style="8" customWidth="1"/>
    <col min="9740" max="9740" width="6.625" style="8"/>
    <col min="9741" max="9741" width="10.625" style="8" customWidth="1"/>
    <col min="9742" max="9984" width="6.625" style="8"/>
    <col min="9985" max="9985" width="2.625" style="8" customWidth="1"/>
    <col min="9986" max="9987" width="3.625" style="8" customWidth="1"/>
    <col min="9988" max="9988" width="5.625" style="8" customWidth="1"/>
    <col min="9989" max="9989" width="10.625" style="8" customWidth="1"/>
    <col min="9990" max="9990" width="6.625" style="8"/>
    <col min="9991" max="9991" width="10.625" style="8" customWidth="1"/>
    <col min="9992" max="9992" width="6.625" style="8"/>
    <col min="9993" max="9993" width="10.625" style="8" customWidth="1"/>
    <col min="9994" max="9994" width="6.625" style="8"/>
    <col min="9995" max="9995" width="10.625" style="8" customWidth="1"/>
    <col min="9996" max="9996" width="6.625" style="8"/>
    <col min="9997" max="9997" width="10.625" style="8" customWidth="1"/>
    <col min="9998" max="10240" width="6.625" style="8"/>
    <col min="10241" max="10241" width="2.625" style="8" customWidth="1"/>
    <col min="10242" max="10243" width="3.625" style="8" customWidth="1"/>
    <col min="10244" max="10244" width="5.625" style="8" customWidth="1"/>
    <col min="10245" max="10245" width="10.625" style="8" customWidth="1"/>
    <col min="10246" max="10246" width="6.625" style="8"/>
    <col min="10247" max="10247" width="10.625" style="8" customWidth="1"/>
    <col min="10248" max="10248" width="6.625" style="8"/>
    <col min="10249" max="10249" width="10.625" style="8" customWidth="1"/>
    <col min="10250" max="10250" width="6.625" style="8"/>
    <col min="10251" max="10251" width="10.625" style="8" customWidth="1"/>
    <col min="10252" max="10252" width="6.625" style="8"/>
    <col min="10253" max="10253" width="10.625" style="8" customWidth="1"/>
    <col min="10254" max="10496" width="6.625" style="8"/>
    <col min="10497" max="10497" width="2.625" style="8" customWidth="1"/>
    <col min="10498" max="10499" width="3.625" style="8" customWidth="1"/>
    <col min="10500" max="10500" width="5.625" style="8" customWidth="1"/>
    <col min="10501" max="10501" width="10.625" style="8" customWidth="1"/>
    <col min="10502" max="10502" width="6.625" style="8"/>
    <col min="10503" max="10503" width="10.625" style="8" customWidth="1"/>
    <col min="10504" max="10504" width="6.625" style="8"/>
    <col min="10505" max="10505" width="10.625" style="8" customWidth="1"/>
    <col min="10506" max="10506" width="6.625" style="8"/>
    <col min="10507" max="10507" width="10.625" style="8" customWidth="1"/>
    <col min="10508" max="10508" width="6.625" style="8"/>
    <col min="10509" max="10509" width="10.625" style="8" customWidth="1"/>
    <col min="10510" max="10752" width="6.625" style="8"/>
    <col min="10753" max="10753" width="2.625" style="8" customWidth="1"/>
    <col min="10754" max="10755" width="3.625" style="8" customWidth="1"/>
    <col min="10756" max="10756" width="5.625" style="8" customWidth="1"/>
    <col min="10757" max="10757" width="10.625" style="8" customWidth="1"/>
    <col min="10758" max="10758" width="6.625" style="8"/>
    <col min="10759" max="10759" width="10.625" style="8" customWidth="1"/>
    <col min="10760" max="10760" width="6.625" style="8"/>
    <col min="10761" max="10761" width="10.625" style="8" customWidth="1"/>
    <col min="10762" max="10762" width="6.625" style="8"/>
    <col min="10763" max="10763" width="10.625" style="8" customWidth="1"/>
    <col min="10764" max="10764" width="6.625" style="8"/>
    <col min="10765" max="10765" width="10.625" style="8" customWidth="1"/>
    <col min="10766" max="11008" width="6.625" style="8"/>
    <col min="11009" max="11009" width="2.625" style="8" customWidth="1"/>
    <col min="11010" max="11011" width="3.625" style="8" customWidth="1"/>
    <col min="11012" max="11012" width="5.625" style="8" customWidth="1"/>
    <col min="11013" max="11013" width="10.625" style="8" customWidth="1"/>
    <col min="11014" max="11014" width="6.625" style="8"/>
    <col min="11015" max="11015" width="10.625" style="8" customWidth="1"/>
    <col min="11016" max="11016" width="6.625" style="8"/>
    <col min="11017" max="11017" width="10.625" style="8" customWidth="1"/>
    <col min="11018" max="11018" width="6.625" style="8"/>
    <col min="11019" max="11019" width="10.625" style="8" customWidth="1"/>
    <col min="11020" max="11020" width="6.625" style="8"/>
    <col min="11021" max="11021" width="10.625" style="8" customWidth="1"/>
    <col min="11022" max="11264" width="6.625" style="8"/>
    <col min="11265" max="11265" width="2.625" style="8" customWidth="1"/>
    <col min="11266" max="11267" width="3.625" style="8" customWidth="1"/>
    <col min="11268" max="11268" width="5.625" style="8" customWidth="1"/>
    <col min="11269" max="11269" width="10.625" style="8" customWidth="1"/>
    <col min="11270" max="11270" width="6.625" style="8"/>
    <col min="11271" max="11271" width="10.625" style="8" customWidth="1"/>
    <col min="11272" max="11272" width="6.625" style="8"/>
    <col min="11273" max="11273" width="10.625" style="8" customWidth="1"/>
    <col min="11274" max="11274" width="6.625" style="8"/>
    <col min="11275" max="11275" width="10.625" style="8" customWidth="1"/>
    <col min="11276" max="11276" width="6.625" style="8"/>
    <col min="11277" max="11277" width="10.625" style="8" customWidth="1"/>
    <col min="11278" max="11520" width="6.625" style="8"/>
    <col min="11521" max="11521" width="2.625" style="8" customWidth="1"/>
    <col min="11522" max="11523" width="3.625" style="8" customWidth="1"/>
    <col min="11524" max="11524" width="5.625" style="8" customWidth="1"/>
    <col min="11525" max="11525" width="10.625" style="8" customWidth="1"/>
    <col min="11526" max="11526" width="6.625" style="8"/>
    <col min="11527" max="11527" width="10.625" style="8" customWidth="1"/>
    <col min="11528" max="11528" width="6.625" style="8"/>
    <col min="11529" max="11529" width="10.625" style="8" customWidth="1"/>
    <col min="11530" max="11530" width="6.625" style="8"/>
    <col min="11531" max="11531" width="10.625" style="8" customWidth="1"/>
    <col min="11532" max="11532" width="6.625" style="8"/>
    <col min="11533" max="11533" width="10.625" style="8" customWidth="1"/>
    <col min="11534" max="11776" width="6.625" style="8"/>
    <col min="11777" max="11777" width="2.625" style="8" customWidth="1"/>
    <col min="11778" max="11779" width="3.625" style="8" customWidth="1"/>
    <col min="11780" max="11780" width="5.625" style="8" customWidth="1"/>
    <col min="11781" max="11781" width="10.625" style="8" customWidth="1"/>
    <col min="11782" max="11782" width="6.625" style="8"/>
    <col min="11783" max="11783" width="10.625" style="8" customWidth="1"/>
    <col min="11784" max="11784" width="6.625" style="8"/>
    <col min="11785" max="11785" width="10.625" style="8" customWidth="1"/>
    <col min="11786" max="11786" width="6.625" style="8"/>
    <col min="11787" max="11787" width="10.625" style="8" customWidth="1"/>
    <col min="11788" max="11788" width="6.625" style="8"/>
    <col min="11789" max="11789" width="10.625" style="8" customWidth="1"/>
    <col min="11790" max="12032" width="6.625" style="8"/>
    <col min="12033" max="12033" width="2.625" style="8" customWidth="1"/>
    <col min="12034" max="12035" width="3.625" style="8" customWidth="1"/>
    <col min="12036" max="12036" width="5.625" style="8" customWidth="1"/>
    <col min="12037" max="12037" width="10.625" style="8" customWidth="1"/>
    <col min="12038" max="12038" width="6.625" style="8"/>
    <col min="12039" max="12039" width="10.625" style="8" customWidth="1"/>
    <col min="12040" max="12040" width="6.625" style="8"/>
    <col min="12041" max="12041" width="10.625" style="8" customWidth="1"/>
    <col min="12042" max="12042" width="6.625" style="8"/>
    <col min="12043" max="12043" width="10.625" style="8" customWidth="1"/>
    <col min="12044" max="12044" width="6.625" style="8"/>
    <col min="12045" max="12045" width="10.625" style="8" customWidth="1"/>
    <col min="12046" max="12288" width="6.625" style="8"/>
    <col min="12289" max="12289" width="2.625" style="8" customWidth="1"/>
    <col min="12290" max="12291" width="3.625" style="8" customWidth="1"/>
    <col min="12292" max="12292" width="5.625" style="8" customWidth="1"/>
    <col min="12293" max="12293" width="10.625" style="8" customWidth="1"/>
    <col min="12294" max="12294" width="6.625" style="8"/>
    <col min="12295" max="12295" width="10.625" style="8" customWidth="1"/>
    <col min="12296" max="12296" width="6.625" style="8"/>
    <col min="12297" max="12297" width="10.625" style="8" customWidth="1"/>
    <col min="12298" max="12298" width="6.625" style="8"/>
    <col min="12299" max="12299" width="10.625" style="8" customWidth="1"/>
    <col min="12300" max="12300" width="6.625" style="8"/>
    <col min="12301" max="12301" width="10.625" style="8" customWidth="1"/>
    <col min="12302" max="12544" width="6.625" style="8"/>
    <col min="12545" max="12545" width="2.625" style="8" customWidth="1"/>
    <col min="12546" max="12547" width="3.625" style="8" customWidth="1"/>
    <col min="12548" max="12548" width="5.625" style="8" customWidth="1"/>
    <col min="12549" max="12549" width="10.625" style="8" customWidth="1"/>
    <col min="12550" max="12550" width="6.625" style="8"/>
    <col min="12551" max="12551" width="10.625" style="8" customWidth="1"/>
    <col min="12552" max="12552" width="6.625" style="8"/>
    <col min="12553" max="12553" width="10.625" style="8" customWidth="1"/>
    <col min="12554" max="12554" width="6.625" style="8"/>
    <col min="12555" max="12555" width="10.625" style="8" customWidth="1"/>
    <col min="12556" max="12556" width="6.625" style="8"/>
    <col min="12557" max="12557" width="10.625" style="8" customWidth="1"/>
    <col min="12558" max="12800" width="6.625" style="8"/>
    <col min="12801" max="12801" width="2.625" style="8" customWidth="1"/>
    <col min="12802" max="12803" width="3.625" style="8" customWidth="1"/>
    <col min="12804" max="12804" width="5.625" style="8" customWidth="1"/>
    <col min="12805" max="12805" width="10.625" style="8" customWidth="1"/>
    <col min="12806" max="12806" width="6.625" style="8"/>
    <col min="12807" max="12807" width="10.625" style="8" customWidth="1"/>
    <col min="12808" max="12808" width="6.625" style="8"/>
    <col min="12809" max="12809" width="10.625" style="8" customWidth="1"/>
    <col min="12810" max="12810" width="6.625" style="8"/>
    <col min="12811" max="12811" width="10.625" style="8" customWidth="1"/>
    <col min="12812" max="12812" width="6.625" style="8"/>
    <col min="12813" max="12813" width="10.625" style="8" customWidth="1"/>
    <col min="12814" max="13056" width="6.625" style="8"/>
    <col min="13057" max="13057" width="2.625" style="8" customWidth="1"/>
    <col min="13058" max="13059" width="3.625" style="8" customWidth="1"/>
    <col min="13060" max="13060" width="5.625" style="8" customWidth="1"/>
    <col min="13061" max="13061" width="10.625" style="8" customWidth="1"/>
    <col min="13062" max="13062" width="6.625" style="8"/>
    <col min="13063" max="13063" width="10.625" style="8" customWidth="1"/>
    <col min="13064" max="13064" width="6.625" style="8"/>
    <col min="13065" max="13065" width="10.625" style="8" customWidth="1"/>
    <col min="13066" max="13066" width="6.625" style="8"/>
    <col min="13067" max="13067" width="10.625" style="8" customWidth="1"/>
    <col min="13068" max="13068" width="6.625" style="8"/>
    <col min="13069" max="13069" width="10.625" style="8" customWidth="1"/>
    <col min="13070" max="13312" width="6.625" style="8"/>
    <col min="13313" max="13313" width="2.625" style="8" customWidth="1"/>
    <col min="13314" max="13315" width="3.625" style="8" customWidth="1"/>
    <col min="13316" max="13316" width="5.625" style="8" customWidth="1"/>
    <col min="13317" max="13317" width="10.625" style="8" customWidth="1"/>
    <col min="13318" max="13318" width="6.625" style="8"/>
    <col min="13319" max="13319" width="10.625" style="8" customWidth="1"/>
    <col min="13320" max="13320" width="6.625" style="8"/>
    <col min="13321" max="13321" width="10.625" style="8" customWidth="1"/>
    <col min="13322" max="13322" width="6.625" style="8"/>
    <col min="13323" max="13323" width="10.625" style="8" customWidth="1"/>
    <col min="13324" max="13324" width="6.625" style="8"/>
    <col min="13325" max="13325" width="10.625" style="8" customWidth="1"/>
    <col min="13326" max="13568" width="6.625" style="8"/>
    <col min="13569" max="13569" width="2.625" style="8" customWidth="1"/>
    <col min="13570" max="13571" width="3.625" style="8" customWidth="1"/>
    <col min="13572" max="13572" width="5.625" style="8" customWidth="1"/>
    <col min="13573" max="13573" width="10.625" style="8" customWidth="1"/>
    <col min="13574" max="13574" width="6.625" style="8"/>
    <col min="13575" max="13575" width="10.625" style="8" customWidth="1"/>
    <col min="13576" max="13576" width="6.625" style="8"/>
    <col min="13577" max="13577" width="10.625" style="8" customWidth="1"/>
    <col min="13578" max="13578" width="6.625" style="8"/>
    <col min="13579" max="13579" width="10.625" style="8" customWidth="1"/>
    <col min="13580" max="13580" width="6.625" style="8"/>
    <col min="13581" max="13581" width="10.625" style="8" customWidth="1"/>
    <col min="13582" max="13824" width="6.625" style="8"/>
    <col min="13825" max="13825" width="2.625" style="8" customWidth="1"/>
    <col min="13826" max="13827" width="3.625" style="8" customWidth="1"/>
    <col min="13828" max="13828" width="5.625" style="8" customWidth="1"/>
    <col min="13829" max="13829" width="10.625" style="8" customWidth="1"/>
    <col min="13830" max="13830" width="6.625" style="8"/>
    <col min="13831" max="13831" width="10.625" style="8" customWidth="1"/>
    <col min="13832" max="13832" width="6.625" style="8"/>
    <col min="13833" max="13833" width="10.625" style="8" customWidth="1"/>
    <col min="13834" max="13834" width="6.625" style="8"/>
    <col min="13835" max="13835" width="10.625" style="8" customWidth="1"/>
    <col min="13836" max="13836" width="6.625" style="8"/>
    <col min="13837" max="13837" width="10.625" style="8" customWidth="1"/>
    <col min="13838" max="14080" width="6.625" style="8"/>
    <col min="14081" max="14081" width="2.625" style="8" customWidth="1"/>
    <col min="14082" max="14083" width="3.625" style="8" customWidth="1"/>
    <col min="14084" max="14084" width="5.625" style="8" customWidth="1"/>
    <col min="14085" max="14085" width="10.625" style="8" customWidth="1"/>
    <col min="14086" max="14086" width="6.625" style="8"/>
    <col min="14087" max="14087" width="10.625" style="8" customWidth="1"/>
    <col min="14088" max="14088" width="6.625" style="8"/>
    <col min="14089" max="14089" width="10.625" style="8" customWidth="1"/>
    <col min="14090" max="14090" width="6.625" style="8"/>
    <col min="14091" max="14091" width="10.625" style="8" customWidth="1"/>
    <col min="14092" max="14092" width="6.625" style="8"/>
    <col min="14093" max="14093" width="10.625" style="8" customWidth="1"/>
    <col min="14094" max="14336" width="6.625" style="8"/>
    <col min="14337" max="14337" width="2.625" style="8" customWidth="1"/>
    <col min="14338" max="14339" width="3.625" style="8" customWidth="1"/>
    <col min="14340" max="14340" width="5.625" style="8" customWidth="1"/>
    <col min="14341" max="14341" width="10.625" style="8" customWidth="1"/>
    <col min="14342" max="14342" width="6.625" style="8"/>
    <col min="14343" max="14343" width="10.625" style="8" customWidth="1"/>
    <col min="14344" max="14344" width="6.625" style="8"/>
    <col min="14345" max="14345" width="10.625" style="8" customWidth="1"/>
    <col min="14346" max="14346" width="6.625" style="8"/>
    <col min="14347" max="14347" width="10.625" style="8" customWidth="1"/>
    <col min="14348" max="14348" width="6.625" style="8"/>
    <col min="14349" max="14349" width="10.625" style="8" customWidth="1"/>
    <col min="14350" max="14592" width="6.625" style="8"/>
    <col min="14593" max="14593" width="2.625" style="8" customWidth="1"/>
    <col min="14594" max="14595" width="3.625" style="8" customWidth="1"/>
    <col min="14596" max="14596" width="5.625" style="8" customWidth="1"/>
    <col min="14597" max="14597" width="10.625" style="8" customWidth="1"/>
    <col min="14598" max="14598" width="6.625" style="8"/>
    <col min="14599" max="14599" width="10.625" style="8" customWidth="1"/>
    <col min="14600" max="14600" width="6.625" style="8"/>
    <col min="14601" max="14601" width="10.625" style="8" customWidth="1"/>
    <col min="14602" max="14602" width="6.625" style="8"/>
    <col min="14603" max="14603" width="10.625" style="8" customWidth="1"/>
    <col min="14604" max="14604" width="6.625" style="8"/>
    <col min="14605" max="14605" width="10.625" style="8" customWidth="1"/>
    <col min="14606" max="14848" width="6.625" style="8"/>
    <col min="14849" max="14849" width="2.625" style="8" customWidth="1"/>
    <col min="14850" max="14851" width="3.625" style="8" customWidth="1"/>
    <col min="14852" max="14852" width="5.625" style="8" customWidth="1"/>
    <col min="14853" max="14853" width="10.625" style="8" customWidth="1"/>
    <col min="14854" max="14854" width="6.625" style="8"/>
    <col min="14855" max="14855" width="10.625" style="8" customWidth="1"/>
    <col min="14856" max="14856" width="6.625" style="8"/>
    <col min="14857" max="14857" width="10.625" style="8" customWidth="1"/>
    <col min="14858" max="14858" width="6.625" style="8"/>
    <col min="14859" max="14859" width="10.625" style="8" customWidth="1"/>
    <col min="14860" max="14860" width="6.625" style="8"/>
    <col min="14861" max="14861" width="10.625" style="8" customWidth="1"/>
    <col min="14862" max="15104" width="6.625" style="8"/>
    <col min="15105" max="15105" width="2.625" style="8" customWidth="1"/>
    <col min="15106" max="15107" width="3.625" style="8" customWidth="1"/>
    <col min="15108" max="15108" width="5.625" style="8" customWidth="1"/>
    <col min="15109" max="15109" width="10.625" style="8" customWidth="1"/>
    <col min="15110" max="15110" width="6.625" style="8"/>
    <col min="15111" max="15111" width="10.625" style="8" customWidth="1"/>
    <col min="15112" max="15112" width="6.625" style="8"/>
    <col min="15113" max="15113" width="10.625" style="8" customWidth="1"/>
    <col min="15114" max="15114" width="6.625" style="8"/>
    <col min="15115" max="15115" width="10.625" style="8" customWidth="1"/>
    <col min="15116" max="15116" width="6.625" style="8"/>
    <col min="15117" max="15117" width="10.625" style="8" customWidth="1"/>
    <col min="15118" max="15360" width="6.625" style="8"/>
    <col min="15361" max="15361" width="2.625" style="8" customWidth="1"/>
    <col min="15362" max="15363" width="3.625" style="8" customWidth="1"/>
    <col min="15364" max="15364" width="5.625" style="8" customWidth="1"/>
    <col min="15365" max="15365" width="10.625" style="8" customWidth="1"/>
    <col min="15366" max="15366" width="6.625" style="8"/>
    <col min="15367" max="15367" width="10.625" style="8" customWidth="1"/>
    <col min="15368" max="15368" width="6.625" style="8"/>
    <col min="15369" max="15369" width="10.625" style="8" customWidth="1"/>
    <col min="15370" max="15370" width="6.625" style="8"/>
    <col min="15371" max="15371" width="10.625" style="8" customWidth="1"/>
    <col min="15372" max="15372" width="6.625" style="8"/>
    <col min="15373" max="15373" width="10.625" style="8" customWidth="1"/>
    <col min="15374" max="15616" width="6.625" style="8"/>
    <col min="15617" max="15617" width="2.625" style="8" customWidth="1"/>
    <col min="15618" max="15619" width="3.625" style="8" customWidth="1"/>
    <col min="15620" max="15620" width="5.625" style="8" customWidth="1"/>
    <col min="15621" max="15621" width="10.625" style="8" customWidth="1"/>
    <col min="15622" max="15622" width="6.625" style="8"/>
    <col min="15623" max="15623" width="10.625" style="8" customWidth="1"/>
    <col min="15624" max="15624" width="6.625" style="8"/>
    <col min="15625" max="15625" width="10.625" style="8" customWidth="1"/>
    <col min="15626" max="15626" width="6.625" style="8"/>
    <col min="15627" max="15627" width="10.625" style="8" customWidth="1"/>
    <col min="15628" max="15628" width="6.625" style="8"/>
    <col min="15629" max="15629" width="10.625" style="8" customWidth="1"/>
    <col min="15630" max="15872" width="6.625" style="8"/>
    <col min="15873" max="15873" width="2.625" style="8" customWidth="1"/>
    <col min="15874" max="15875" width="3.625" style="8" customWidth="1"/>
    <col min="15876" max="15876" width="5.625" style="8" customWidth="1"/>
    <col min="15877" max="15877" width="10.625" style="8" customWidth="1"/>
    <col min="15878" max="15878" width="6.625" style="8"/>
    <col min="15879" max="15879" width="10.625" style="8" customWidth="1"/>
    <col min="15880" max="15880" width="6.625" style="8"/>
    <col min="15881" max="15881" width="10.625" style="8" customWidth="1"/>
    <col min="15882" max="15882" width="6.625" style="8"/>
    <col min="15883" max="15883" width="10.625" style="8" customWidth="1"/>
    <col min="15884" max="15884" width="6.625" style="8"/>
    <col min="15885" max="15885" width="10.625" style="8" customWidth="1"/>
    <col min="15886" max="16128" width="6.625" style="8"/>
    <col min="16129" max="16129" width="2.625" style="8" customWidth="1"/>
    <col min="16130" max="16131" width="3.625" style="8" customWidth="1"/>
    <col min="16132" max="16132" width="5.625" style="8" customWidth="1"/>
    <col min="16133" max="16133" width="10.625" style="8" customWidth="1"/>
    <col min="16134" max="16134" width="6.625" style="8"/>
    <col min="16135" max="16135" width="10.625" style="8" customWidth="1"/>
    <col min="16136" max="16136" width="6.625" style="8"/>
    <col min="16137" max="16137" width="10.625" style="8" customWidth="1"/>
    <col min="16138" max="16138" width="6.625" style="8"/>
    <col min="16139" max="16139" width="10.625" style="8" customWidth="1"/>
    <col min="16140" max="16140" width="6.625" style="8"/>
    <col min="16141" max="16141" width="10.625" style="8" customWidth="1"/>
    <col min="16142" max="16384" width="6.625" style="8"/>
  </cols>
  <sheetData>
    <row r="1" spans="1:14" ht="20.100000000000001" customHeight="1">
      <c r="A1" s="10"/>
      <c r="B1" s="3449" t="s">
        <v>306</v>
      </c>
      <c r="C1" s="3449"/>
      <c r="D1" s="3449"/>
      <c r="E1" s="3449"/>
      <c r="F1" s="3449"/>
      <c r="M1" s="3450" t="s">
        <v>186</v>
      </c>
      <c r="N1" s="3450"/>
    </row>
    <row r="2" spans="1:14" ht="20.100000000000001" customHeight="1">
      <c r="A2" s="29"/>
      <c r="B2" s="3451" t="s">
        <v>307</v>
      </c>
      <c r="C2" s="3451"/>
      <c r="D2" s="3451"/>
      <c r="E2" s="3451"/>
      <c r="F2" s="3451"/>
      <c r="G2" s="3451"/>
      <c r="H2" s="3451"/>
      <c r="I2" s="3451"/>
      <c r="J2" s="3451"/>
      <c r="K2" s="3451"/>
      <c r="L2" s="3451"/>
      <c r="M2" s="3451"/>
      <c r="N2" s="3451"/>
    </row>
    <row r="3" spans="1:14" ht="20.100000000000001" customHeight="1">
      <c r="A3" s="9"/>
      <c r="B3" s="3452" t="s">
        <v>247</v>
      </c>
      <c r="C3" s="3452"/>
      <c r="D3" s="3452"/>
      <c r="E3" s="3452"/>
      <c r="F3" s="3452"/>
      <c r="G3" s="3452"/>
      <c r="H3" s="3452"/>
      <c r="I3" s="3452"/>
      <c r="J3" s="3452"/>
      <c r="K3" s="3452"/>
      <c r="L3" s="3452"/>
      <c r="M3" s="3452"/>
      <c r="N3" s="3452"/>
    </row>
    <row r="4" spans="1:14" ht="20.100000000000001" customHeight="1">
      <c r="A4" s="12"/>
      <c r="B4" s="3453" t="s">
        <v>308</v>
      </c>
      <c r="C4" s="3453"/>
      <c r="D4" s="3453"/>
      <c r="E4" s="3453"/>
      <c r="F4" s="3453"/>
      <c r="G4" s="3453"/>
      <c r="H4" s="3453"/>
      <c r="I4" s="3453"/>
      <c r="J4" s="3453"/>
      <c r="K4" s="3453"/>
      <c r="L4" s="3453"/>
      <c r="M4" s="3453"/>
      <c r="N4" s="3453"/>
    </row>
    <row r="5" spans="1:14" ht="20.100000000000001" customHeight="1">
      <c r="B5" s="3454" t="s">
        <v>309</v>
      </c>
      <c r="C5" s="3454"/>
      <c r="D5" s="3454"/>
    </row>
    <row r="6" spans="1:14" ht="20.100000000000001" customHeight="1">
      <c r="B6" s="3456" t="s">
        <v>310</v>
      </c>
      <c r="C6" s="3456"/>
      <c r="D6" s="3456"/>
      <c r="E6" s="3456" t="s">
        <v>311</v>
      </c>
      <c r="F6" s="3456"/>
      <c r="G6" s="3456"/>
      <c r="H6" s="3456"/>
      <c r="I6" s="3456"/>
      <c r="J6" s="3456"/>
      <c r="K6" s="3456"/>
      <c r="L6" s="3456"/>
      <c r="M6" s="3456"/>
      <c r="N6" s="3456"/>
    </row>
    <row r="7" spans="1:14" ht="20.100000000000001" customHeight="1">
      <c r="B7" s="3457" t="s">
        <v>312</v>
      </c>
      <c r="C7" s="3458"/>
      <c r="D7" s="3459"/>
      <c r="E7" s="3460" t="s">
        <v>312</v>
      </c>
      <c r="F7" s="3460"/>
      <c r="G7" s="3460" t="s">
        <v>312</v>
      </c>
      <c r="H7" s="3460"/>
      <c r="I7" s="3460" t="s">
        <v>312</v>
      </c>
      <c r="J7" s="3460"/>
      <c r="K7" s="3460" t="s">
        <v>312</v>
      </c>
      <c r="L7" s="3460"/>
      <c r="M7" s="3460" t="s">
        <v>312</v>
      </c>
      <c r="N7" s="3460"/>
    </row>
    <row r="8" spans="1:14" ht="30" customHeight="1">
      <c r="B8" s="3465"/>
      <c r="C8" s="3465"/>
      <c r="D8" s="3465"/>
      <c r="E8" s="3455"/>
      <c r="F8" s="3455"/>
      <c r="G8" s="3466"/>
      <c r="H8" s="3467"/>
      <c r="I8" s="3455"/>
      <c r="J8" s="3455"/>
      <c r="K8" s="3455"/>
      <c r="L8" s="3455"/>
      <c r="M8" s="3455"/>
      <c r="N8" s="3455"/>
    </row>
    <row r="9" spans="1:14" ht="20.100000000000001" customHeight="1">
      <c r="B9" s="3461" t="s">
        <v>313</v>
      </c>
      <c r="C9" s="3461"/>
      <c r="D9" s="3461"/>
    </row>
    <row r="10" spans="1:14" ht="20.100000000000001" customHeight="1">
      <c r="B10" s="8" t="s">
        <v>314</v>
      </c>
    </row>
    <row r="11" spans="1:14" s="11" customFormat="1" ht="50.1" customHeight="1">
      <c r="B11" s="3462" t="s">
        <v>259</v>
      </c>
      <c r="C11" s="3462"/>
      <c r="D11" s="3462"/>
      <c r="E11" s="3463" t="s">
        <v>315</v>
      </c>
      <c r="F11" s="3464"/>
      <c r="G11" s="3463" t="s">
        <v>315</v>
      </c>
      <c r="H11" s="3464"/>
      <c r="I11" s="3463" t="s">
        <v>315</v>
      </c>
      <c r="J11" s="3464"/>
      <c r="K11" s="3463" t="s">
        <v>315</v>
      </c>
      <c r="L11" s="3464"/>
      <c r="M11" s="3463" t="s">
        <v>315</v>
      </c>
      <c r="N11" s="3464"/>
    </row>
    <row r="12" spans="1:14" s="11" customFormat="1" ht="34.5" customHeight="1">
      <c r="B12" s="3468"/>
      <c r="C12" s="3468"/>
      <c r="D12" s="3468"/>
      <c r="E12" s="30" t="s">
        <v>316</v>
      </c>
      <c r="F12" s="30" t="s">
        <v>317</v>
      </c>
      <c r="G12" s="30" t="s">
        <v>316</v>
      </c>
      <c r="H12" s="30" t="s">
        <v>317</v>
      </c>
      <c r="I12" s="30" t="s">
        <v>316</v>
      </c>
      <c r="J12" s="30" t="s">
        <v>317</v>
      </c>
      <c r="K12" s="30" t="s">
        <v>316</v>
      </c>
      <c r="L12" s="30" t="s">
        <v>317</v>
      </c>
      <c r="M12" s="30" t="s">
        <v>316</v>
      </c>
      <c r="N12" s="30" t="s">
        <v>317</v>
      </c>
    </row>
    <row r="13" spans="1:14" s="11" customFormat="1" ht="22.5" customHeight="1">
      <c r="B13" s="3469" t="s">
        <v>318</v>
      </c>
      <c r="C13" s="3470" t="s">
        <v>319</v>
      </c>
      <c r="D13" s="3471"/>
      <c r="E13" s="31"/>
      <c r="F13" s="3474"/>
      <c r="G13" s="31"/>
      <c r="H13" s="3474"/>
      <c r="I13" s="31"/>
      <c r="J13" s="3474"/>
      <c r="K13" s="31"/>
      <c r="L13" s="3474"/>
      <c r="M13" s="31"/>
      <c r="N13" s="3474"/>
    </row>
    <row r="14" spans="1:14" s="11" customFormat="1" ht="22.5" customHeight="1">
      <c r="B14" s="3469"/>
      <c r="C14" s="3472"/>
      <c r="D14" s="3473"/>
      <c r="E14" s="32"/>
      <c r="F14" s="3474"/>
      <c r="G14" s="32"/>
      <c r="H14" s="3474"/>
      <c r="I14" s="32"/>
      <c r="J14" s="3474"/>
      <c r="K14" s="32"/>
      <c r="L14" s="3474"/>
      <c r="M14" s="32"/>
      <c r="N14" s="3474"/>
    </row>
    <row r="15" spans="1:14" s="11" customFormat="1" ht="22.5" customHeight="1">
      <c r="B15" s="3469"/>
      <c r="C15" s="3475" t="s">
        <v>320</v>
      </c>
      <c r="D15" s="3476"/>
      <c r="E15" s="3474"/>
      <c r="F15" s="3479"/>
      <c r="G15" s="3474"/>
      <c r="H15" s="3479"/>
      <c r="I15" s="3474"/>
      <c r="J15" s="3479"/>
      <c r="K15" s="3474"/>
      <c r="L15" s="3479"/>
      <c r="M15" s="3474"/>
      <c r="N15" s="3479"/>
    </row>
    <row r="16" spans="1:14" s="11" customFormat="1" ht="22.5" customHeight="1">
      <c r="B16" s="3469"/>
      <c r="C16" s="3477"/>
      <c r="D16" s="3478"/>
      <c r="E16" s="3474"/>
      <c r="F16" s="3479"/>
      <c r="G16" s="3474"/>
      <c r="H16" s="3479"/>
      <c r="I16" s="3474"/>
      <c r="J16" s="3479"/>
      <c r="K16" s="3474"/>
      <c r="L16" s="3479"/>
      <c r="M16" s="3474"/>
      <c r="N16" s="3479"/>
    </row>
    <row r="17" spans="2:14" s="11" customFormat="1" ht="22.5" customHeight="1">
      <c r="B17" s="3469"/>
      <c r="C17" s="3470" t="s">
        <v>321</v>
      </c>
      <c r="D17" s="3471"/>
      <c r="E17" s="31"/>
      <c r="F17" s="3480"/>
      <c r="G17" s="31"/>
      <c r="H17" s="3480"/>
      <c r="I17" s="31"/>
      <c r="J17" s="3480"/>
      <c r="K17" s="31"/>
      <c r="L17" s="3480"/>
      <c r="M17" s="31"/>
      <c r="N17" s="3480"/>
    </row>
    <row r="18" spans="2:14" s="11" customFormat="1" ht="22.5" customHeight="1">
      <c r="B18" s="3469"/>
      <c r="C18" s="3472"/>
      <c r="D18" s="3473"/>
      <c r="E18" s="32"/>
      <c r="F18" s="3481"/>
      <c r="G18" s="32"/>
      <c r="H18" s="3481"/>
      <c r="I18" s="32"/>
      <c r="J18" s="3481"/>
      <c r="K18" s="32"/>
      <c r="L18" s="3481"/>
      <c r="M18" s="32"/>
      <c r="N18" s="3481"/>
    </row>
    <row r="19" spans="2:14" s="11" customFormat="1" ht="22.5" customHeight="1">
      <c r="B19" s="3469" t="s">
        <v>322</v>
      </c>
      <c r="C19" s="3470" t="s">
        <v>319</v>
      </c>
      <c r="D19" s="3471"/>
      <c r="E19" s="31"/>
      <c r="F19" s="3474"/>
      <c r="G19" s="31"/>
      <c r="H19" s="3474"/>
      <c r="I19" s="31"/>
      <c r="J19" s="3474"/>
      <c r="K19" s="31"/>
      <c r="L19" s="3474"/>
      <c r="M19" s="31"/>
      <c r="N19" s="3474"/>
    </row>
    <row r="20" spans="2:14" s="11" customFormat="1" ht="22.5" customHeight="1">
      <c r="B20" s="3469"/>
      <c r="C20" s="3472"/>
      <c r="D20" s="3473"/>
      <c r="E20" s="32"/>
      <c r="F20" s="3474"/>
      <c r="G20" s="32"/>
      <c r="H20" s="3474"/>
      <c r="I20" s="32"/>
      <c r="J20" s="3474"/>
      <c r="K20" s="32"/>
      <c r="L20" s="3474"/>
      <c r="M20" s="32"/>
      <c r="N20" s="3474"/>
    </row>
    <row r="21" spans="2:14" s="11" customFormat="1" ht="22.5" customHeight="1">
      <c r="B21" s="3469"/>
      <c r="C21" s="3475" t="s">
        <v>320</v>
      </c>
      <c r="D21" s="3476"/>
      <c r="E21" s="3474"/>
      <c r="F21" s="3482"/>
      <c r="G21" s="3474"/>
      <c r="H21" s="3482"/>
      <c r="I21" s="3474"/>
      <c r="J21" s="3482"/>
      <c r="K21" s="3474"/>
      <c r="L21" s="3482"/>
      <c r="M21" s="3474"/>
      <c r="N21" s="3482"/>
    </row>
    <row r="22" spans="2:14" s="11" customFormat="1" ht="22.5" customHeight="1">
      <c r="B22" s="3469"/>
      <c r="C22" s="3477"/>
      <c r="D22" s="3478"/>
      <c r="E22" s="3474"/>
      <c r="F22" s="3482"/>
      <c r="G22" s="3474"/>
      <c r="H22" s="3482"/>
      <c r="I22" s="3474"/>
      <c r="J22" s="3482"/>
      <c r="K22" s="3474"/>
      <c r="L22" s="3482"/>
      <c r="M22" s="3474"/>
      <c r="N22" s="3482"/>
    </row>
    <row r="23" spans="2:14" s="11" customFormat="1" ht="22.5" customHeight="1">
      <c r="B23" s="3469"/>
      <c r="C23" s="3470" t="s">
        <v>321</v>
      </c>
      <c r="D23" s="3471"/>
      <c r="E23" s="31"/>
      <c r="F23" s="3480"/>
      <c r="G23" s="31"/>
      <c r="H23" s="3480"/>
      <c r="I23" s="31"/>
      <c r="J23" s="3480"/>
      <c r="K23" s="31"/>
      <c r="L23" s="3480"/>
      <c r="M23" s="31"/>
      <c r="N23" s="3480"/>
    </row>
    <row r="24" spans="2:14" s="11" customFormat="1" ht="22.5" customHeight="1">
      <c r="B24" s="3469"/>
      <c r="C24" s="3472"/>
      <c r="D24" s="3473"/>
      <c r="E24" s="32"/>
      <c r="F24" s="3481"/>
      <c r="G24" s="32"/>
      <c r="H24" s="3481"/>
      <c r="I24" s="32"/>
      <c r="J24" s="3481"/>
      <c r="K24" s="32"/>
      <c r="L24" s="3481"/>
      <c r="M24" s="32"/>
      <c r="N24" s="3481"/>
    </row>
    <row r="25" spans="2:14" s="11" customFormat="1" ht="22.5" customHeight="1">
      <c r="B25" s="3483" t="s">
        <v>323</v>
      </c>
      <c r="C25" s="3470" t="s">
        <v>319</v>
      </c>
      <c r="D25" s="3471"/>
      <c r="E25" s="31"/>
      <c r="F25" s="3474"/>
      <c r="G25" s="31"/>
      <c r="H25" s="3474"/>
      <c r="I25" s="31"/>
      <c r="J25" s="3474"/>
      <c r="K25" s="31"/>
      <c r="L25" s="3474"/>
      <c r="M25" s="31"/>
      <c r="N25" s="3474"/>
    </row>
    <row r="26" spans="2:14" s="11" customFormat="1" ht="22.5" customHeight="1">
      <c r="B26" s="3469"/>
      <c r="C26" s="3472"/>
      <c r="D26" s="3473"/>
      <c r="E26" s="32"/>
      <c r="F26" s="3474"/>
      <c r="G26" s="32"/>
      <c r="H26" s="3474"/>
      <c r="I26" s="32"/>
      <c r="J26" s="3474"/>
      <c r="K26" s="32"/>
      <c r="L26" s="3474"/>
      <c r="M26" s="32"/>
      <c r="N26" s="3474"/>
    </row>
    <row r="27" spans="2:14" s="11" customFormat="1" ht="22.5" customHeight="1">
      <c r="B27" s="3469"/>
      <c r="C27" s="3475" t="s">
        <v>320</v>
      </c>
      <c r="D27" s="3476"/>
      <c r="E27" s="3474"/>
      <c r="F27" s="3482"/>
      <c r="G27" s="3474"/>
      <c r="H27" s="3482"/>
      <c r="I27" s="3474"/>
      <c r="J27" s="3482"/>
      <c r="K27" s="3474"/>
      <c r="L27" s="3482"/>
      <c r="M27" s="3474"/>
      <c r="N27" s="3482"/>
    </row>
    <row r="28" spans="2:14" s="11" customFormat="1" ht="22.5" customHeight="1">
      <c r="B28" s="3469"/>
      <c r="C28" s="3477"/>
      <c r="D28" s="3478"/>
      <c r="E28" s="3474"/>
      <c r="F28" s="3482"/>
      <c r="G28" s="3474"/>
      <c r="H28" s="3482"/>
      <c r="I28" s="3474"/>
      <c r="J28" s="3482"/>
      <c r="K28" s="3474"/>
      <c r="L28" s="3482"/>
      <c r="M28" s="3474"/>
      <c r="N28" s="3482"/>
    </row>
    <row r="29" spans="2:14" s="11" customFormat="1" ht="22.5" customHeight="1">
      <c r="B29" s="3469"/>
      <c r="C29" s="3470" t="s">
        <v>321</v>
      </c>
      <c r="D29" s="3471"/>
      <c r="E29" s="31"/>
      <c r="F29" s="3480"/>
      <c r="G29" s="31"/>
      <c r="H29" s="3480"/>
      <c r="I29" s="31"/>
      <c r="J29" s="3480"/>
      <c r="K29" s="31"/>
      <c r="L29" s="3480"/>
      <c r="M29" s="31"/>
      <c r="N29" s="3480"/>
    </row>
    <row r="30" spans="2:14" s="11" customFormat="1" ht="22.5" customHeight="1">
      <c r="B30" s="3469"/>
      <c r="C30" s="3472"/>
      <c r="D30" s="3473"/>
      <c r="E30" s="32"/>
      <c r="F30" s="3481"/>
      <c r="G30" s="32"/>
      <c r="H30" s="3481"/>
      <c r="I30" s="32"/>
      <c r="J30" s="3481"/>
      <c r="K30" s="32"/>
      <c r="L30" s="3481"/>
      <c r="M30" s="32"/>
      <c r="N30" s="3481"/>
    </row>
    <row r="31" spans="2:14" s="11" customFormat="1" ht="22.5" customHeight="1">
      <c r="B31" s="3469" t="s">
        <v>324</v>
      </c>
      <c r="C31" s="3470" t="s">
        <v>319</v>
      </c>
      <c r="D31" s="3471"/>
      <c r="E31" s="31"/>
      <c r="F31" s="3474"/>
      <c r="G31" s="31"/>
      <c r="H31" s="3474"/>
      <c r="I31" s="31"/>
      <c r="J31" s="3474"/>
      <c r="K31" s="31"/>
      <c r="L31" s="3474"/>
      <c r="M31" s="31"/>
      <c r="N31" s="3474"/>
    </row>
    <row r="32" spans="2:14" s="11" customFormat="1" ht="22.5" customHeight="1">
      <c r="B32" s="3469"/>
      <c r="C32" s="3472"/>
      <c r="D32" s="3473"/>
      <c r="E32" s="32"/>
      <c r="F32" s="3474"/>
      <c r="G32" s="32"/>
      <c r="H32" s="3474"/>
      <c r="I32" s="32"/>
      <c r="J32" s="3474"/>
      <c r="K32" s="32"/>
      <c r="L32" s="3474"/>
      <c r="M32" s="32"/>
      <c r="N32" s="3474"/>
    </row>
    <row r="33" spans="2:14" s="11" customFormat="1" ht="22.5" customHeight="1">
      <c r="B33" s="3469"/>
      <c r="C33" s="3475" t="s">
        <v>320</v>
      </c>
      <c r="D33" s="3476"/>
      <c r="E33" s="3474"/>
      <c r="F33" s="3482"/>
      <c r="G33" s="3474"/>
      <c r="H33" s="3482"/>
      <c r="I33" s="3474"/>
      <c r="J33" s="3482"/>
      <c r="K33" s="3474"/>
      <c r="L33" s="3482"/>
      <c r="M33" s="3474"/>
      <c r="N33" s="3482"/>
    </row>
    <row r="34" spans="2:14" s="11" customFormat="1" ht="22.5" customHeight="1">
      <c r="B34" s="3469"/>
      <c r="C34" s="3477"/>
      <c r="D34" s="3478"/>
      <c r="E34" s="3474"/>
      <c r="F34" s="3482"/>
      <c r="G34" s="3474"/>
      <c r="H34" s="3482"/>
      <c r="I34" s="3474"/>
      <c r="J34" s="3482"/>
      <c r="K34" s="3474"/>
      <c r="L34" s="3482"/>
      <c r="M34" s="3474"/>
      <c r="N34" s="3482"/>
    </row>
    <row r="35" spans="2:14" s="11" customFormat="1" ht="22.5" customHeight="1">
      <c r="B35" s="3469"/>
      <c r="C35" s="3470" t="s">
        <v>321</v>
      </c>
      <c r="D35" s="3471"/>
      <c r="E35" s="31"/>
      <c r="F35" s="3480"/>
      <c r="G35" s="31"/>
      <c r="H35" s="3480"/>
      <c r="I35" s="31"/>
      <c r="J35" s="3480"/>
      <c r="K35" s="31"/>
      <c r="L35" s="3480"/>
      <c r="M35" s="31"/>
      <c r="N35" s="3480"/>
    </row>
    <row r="36" spans="2:14" s="11" customFormat="1" ht="22.5" customHeight="1">
      <c r="B36" s="3469"/>
      <c r="C36" s="3472"/>
      <c r="D36" s="3473"/>
      <c r="E36" s="32"/>
      <c r="F36" s="3481"/>
      <c r="G36" s="32"/>
      <c r="H36" s="3481"/>
      <c r="I36" s="32"/>
      <c r="J36" s="3481"/>
      <c r="K36" s="32"/>
      <c r="L36" s="3481"/>
      <c r="M36" s="32"/>
      <c r="N36" s="3481"/>
    </row>
  </sheetData>
  <sheetProtection algorithmName="SHA-512" hashValue="tZONC7BYOOk6gg9LUISbq16qOHdFmodU9Fab+S7kTmZ2lG3bBoyAdX5rB/n9YRHMpzmqtT3XeDzWBiGytEv5Tg==" saltValue="vEU8uqiUTUnT8IxYIW+GTQ==" spinCount="100000" sheet="1" formatCells="0" formatColumns="0" formatRows="0" insertColumns="0" insertRows="0" insertHyperlinks="0" deleteColumns="0" deleteRows="0" sort="0" autoFilter="0" pivotTables="0"/>
  <mergeCells count="124">
    <mergeCell ref="C33:D34"/>
    <mergeCell ref="E33:E34"/>
    <mergeCell ref="F33:F34"/>
    <mergeCell ref="G33:G34"/>
    <mergeCell ref="H33:H34"/>
    <mergeCell ref="I33:I34"/>
    <mergeCell ref="J33:J34"/>
    <mergeCell ref="K33:K34"/>
    <mergeCell ref="L33:L34"/>
    <mergeCell ref="B31:B36"/>
    <mergeCell ref="C31:D32"/>
    <mergeCell ref="F31:F32"/>
    <mergeCell ref="H31:H32"/>
    <mergeCell ref="J31:J32"/>
    <mergeCell ref="L31:L32"/>
    <mergeCell ref="M27:M28"/>
    <mergeCell ref="N27:N28"/>
    <mergeCell ref="C29:D30"/>
    <mergeCell ref="F29:F30"/>
    <mergeCell ref="H29:H30"/>
    <mergeCell ref="J29:J30"/>
    <mergeCell ref="L29:L30"/>
    <mergeCell ref="N29:N30"/>
    <mergeCell ref="B25:B30"/>
    <mergeCell ref="M33:M34"/>
    <mergeCell ref="N33:N34"/>
    <mergeCell ref="C35:D36"/>
    <mergeCell ref="F35:F36"/>
    <mergeCell ref="H35:H36"/>
    <mergeCell ref="J35:J36"/>
    <mergeCell ref="L35:L36"/>
    <mergeCell ref="N35:N36"/>
    <mergeCell ref="N31:N32"/>
    <mergeCell ref="N25:N26"/>
    <mergeCell ref="C27:D28"/>
    <mergeCell ref="E27:E28"/>
    <mergeCell ref="F27:F28"/>
    <mergeCell ref="G27:G28"/>
    <mergeCell ref="H27:H28"/>
    <mergeCell ref="I27:I28"/>
    <mergeCell ref="J27:J28"/>
    <mergeCell ref="K27:K28"/>
    <mergeCell ref="L27:L28"/>
    <mergeCell ref="C25:D26"/>
    <mergeCell ref="F25:F26"/>
    <mergeCell ref="H25:H26"/>
    <mergeCell ref="J25:J26"/>
    <mergeCell ref="L25:L26"/>
    <mergeCell ref="N21:N22"/>
    <mergeCell ref="C23:D24"/>
    <mergeCell ref="F23:F24"/>
    <mergeCell ref="H23:H24"/>
    <mergeCell ref="J23:J24"/>
    <mergeCell ref="L23:L24"/>
    <mergeCell ref="N23:N24"/>
    <mergeCell ref="N19:N20"/>
    <mergeCell ref="C21:D22"/>
    <mergeCell ref="E21:E22"/>
    <mergeCell ref="F21:F22"/>
    <mergeCell ref="G21:G22"/>
    <mergeCell ref="H21:H22"/>
    <mergeCell ref="I21:I22"/>
    <mergeCell ref="J21:J22"/>
    <mergeCell ref="K21:K22"/>
    <mergeCell ref="L21:L22"/>
    <mergeCell ref="B19:B24"/>
    <mergeCell ref="C19:D20"/>
    <mergeCell ref="F19:F20"/>
    <mergeCell ref="H19:H20"/>
    <mergeCell ref="J19:J20"/>
    <mergeCell ref="L19:L20"/>
    <mergeCell ref="K15:K16"/>
    <mergeCell ref="L15:L16"/>
    <mergeCell ref="M15:M16"/>
    <mergeCell ref="M21:M22"/>
    <mergeCell ref="M11:N11"/>
    <mergeCell ref="B12:D12"/>
    <mergeCell ref="B13:B18"/>
    <mergeCell ref="C13:D14"/>
    <mergeCell ref="F13:F14"/>
    <mergeCell ref="H13:H14"/>
    <mergeCell ref="J13:J14"/>
    <mergeCell ref="L13:L14"/>
    <mergeCell ref="N13:N14"/>
    <mergeCell ref="C15:D16"/>
    <mergeCell ref="N15:N16"/>
    <mergeCell ref="C17:D18"/>
    <mergeCell ref="F17:F18"/>
    <mergeCell ref="H17:H18"/>
    <mergeCell ref="J17:J18"/>
    <mergeCell ref="L17:L18"/>
    <mergeCell ref="N17:N18"/>
    <mergeCell ref="E15:E16"/>
    <mergeCell ref="F15:F16"/>
    <mergeCell ref="G15:G16"/>
    <mergeCell ref="H15:H16"/>
    <mergeCell ref="I15:I16"/>
    <mergeCell ref="J15:J16"/>
    <mergeCell ref="B9:D9"/>
    <mergeCell ref="B11:D11"/>
    <mergeCell ref="E11:F11"/>
    <mergeCell ref="G11:H11"/>
    <mergeCell ref="I11:J11"/>
    <mergeCell ref="K11:L11"/>
    <mergeCell ref="B8:D8"/>
    <mergeCell ref="E8:F8"/>
    <mergeCell ref="G8:H8"/>
    <mergeCell ref="I8:J8"/>
    <mergeCell ref="K8:L8"/>
    <mergeCell ref="B1:F1"/>
    <mergeCell ref="M1:N1"/>
    <mergeCell ref="B2:N2"/>
    <mergeCell ref="B3:N3"/>
    <mergeCell ref="B4:N4"/>
    <mergeCell ref="B5:D5"/>
    <mergeCell ref="M8:N8"/>
    <mergeCell ref="B6:D6"/>
    <mergeCell ref="E6:N6"/>
    <mergeCell ref="B7:D7"/>
    <mergeCell ref="E7:F7"/>
    <mergeCell ref="G7:H7"/>
    <mergeCell ref="I7:J7"/>
    <mergeCell ref="K7:L7"/>
    <mergeCell ref="M7:N7"/>
  </mergeCells>
  <phoneticPr fontId="55"/>
  <pageMargins left="0.39370078740157483" right="0" top="0.59055118110236227" bottom="0.59055118110236227" header="0.51181102362204722" footer="0.51181102362204722"/>
  <pageSetup paperSize="9" scale="91" orientation="portrait"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82834-B13C-49C2-AA1D-44FAD2133CE6}">
  <dimension ref="A2:N33"/>
  <sheetViews>
    <sheetView zoomScaleNormal="100" zoomScaleSheetLayoutView="100" workbookViewId="0">
      <selection activeCell="D7" sqref="D7"/>
    </sheetView>
  </sheetViews>
  <sheetFormatPr defaultColWidth="6.625" defaultRowHeight="20.100000000000001" customHeight="1"/>
  <cols>
    <col min="1" max="1" width="2.625" style="8" customWidth="1"/>
    <col min="2" max="3" width="3.625" style="8" customWidth="1"/>
    <col min="4" max="4" width="5.625" style="8" customWidth="1"/>
    <col min="5" max="5" width="9.625" style="8" customWidth="1"/>
    <col min="6" max="6" width="6.625" style="8" customWidth="1"/>
    <col min="7" max="7" width="9.625" style="8" customWidth="1"/>
    <col min="8" max="8" width="6.625" style="8" customWidth="1"/>
    <col min="9" max="9" width="9.625" style="8" customWidth="1"/>
    <col min="10" max="10" width="6.625" style="8" customWidth="1"/>
    <col min="11" max="11" width="9.625" style="8" customWidth="1"/>
    <col min="12" max="12" width="6.625" style="8" customWidth="1"/>
    <col min="13" max="13" width="9.625" style="8" customWidth="1"/>
    <col min="14" max="14" width="6.625" style="8"/>
    <col min="15" max="15" width="3.125" style="8" customWidth="1"/>
    <col min="16" max="256" width="6.625" style="8"/>
    <col min="257" max="257" width="2.625" style="8" customWidth="1"/>
    <col min="258" max="259" width="3.625" style="8" customWidth="1"/>
    <col min="260" max="260" width="5.625" style="8" customWidth="1"/>
    <col min="261" max="261" width="9.625" style="8" customWidth="1"/>
    <col min="262" max="262" width="6.625" style="8"/>
    <col min="263" max="263" width="9.625" style="8" customWidth="1"/>
    <col min="264" max="264" width="6.625" style="8"/>
    <col min="265" max="265" width="9.625" style="8" customWidth="1"/>
    <col min="266" max="266" width="6.625" style="8"/>
    <col min="267" max="267" width="9.625" style="8" customWidth="1"/>
    <col min="268" max="268" width="6.625" style="8"/>
    <col min="269" max="269" width="9.625" style="8" customWidth="1"/>
    <col min="270" max="270" width="6.625" style="8"/>
    <col min="271" max="271" width="3.125" style="8" customWidth="1"/>
    <col min="272" max="512" width="6.625" style="8"/>
    <col min="513" max="513" width="2.625" style="8" customWidth="1"/>
    <col min="514" max="515" width="3.625" style="8" customWidth="1"/>
    <col min="516" max="516" width="5.625" style="8" customWidth="1"/>
    <col min="517" max="517" width="9.625" style="8" customWidth="1"/>
    <col min="518" max="518" width="6.625" style="8"/>
    <col min="519" max="519" width="9.625" style="8" customWidth="1"/>
    <col min="520" max="520" width="6.625" style="8"/>
    <col min="521" max="521" width="9.625" style="8" customWidth="1"/>
    <col min="522" max="522" width="6.625" style="8"/>
    <col min="523" max="523" width="9.625" style="8" customWidth="1"/>
    <col min="524" max="524" width="6.625" style="8"/>
    <col min="525" max="525" width="9.625" style="8" customWidth="1"/>
    <col min="526" max="526" width="6.625" style="8"/>
    <col min="527" max="527" width="3.125" style="8" customWidth="1"/>
    <col min="528" max="768" width="6.625" style="8"/>
    <col min="769" max="769" width="2.625" style="8" customWidth="1"/>
    <col min="770" max="771" width="3.625" style="8" customWidth="1"/>
    <col min="772" max="772" width="5.625" style="8" customWidth="1"/>
    <col min="773" max="773" width="9.625" style="8" customWidth="1"/>
    <col min="774" max="774" width="6.625" style="8"/>
    <col min="775" max="775" width="9.625" style="8" customWidth="1"/>
    <col min="776" max="776" width="6.625" style="8"/>
    <col min="777" max="777" width="9.625" style="8" customWidth="1"/>
    <col min="778" max="778" width="6.625" style="8"/>
    <col min="779" max="779" width="9.625" style="8" customWidth="1"/>
    <col min="780" max="780" width="6.625" style="8"/>
    <col min="781" max="781" width="9.625" style="8" customWidth="1"/>
    <col min="782" max="782" width="6.625" style="8"/>
    <col min="783" max="783" width="3.125" style="8" customWidth="1"/>
    <col min="784" max="1024" width="6.625" style="8"/>
    <col min="1025" max="1025" width="2.625" style="8" customWidth="1"/>
    <col min="1026" max="1027" width="3.625" style="8" customWidth="1"/>
    <col min="1028" max="1028" width="5.625" style="8" customWidth="1"/>
    <col min="1029" max="1029" width="9.625" style="8" customWidth="1"/>
    <col min="1030" max="1030" width="6.625" style="8"/>
    <col min="1031" max="1031" width="9.625" style="8" customWidth="1"/>
    <col min="1032" max="1032" width="6.625" style="8"/>
    <col min="1033" max="1033" width="9.625" style="8" customWidth="1"/>
    <col min="1034" max="1034" width="6.625" style="8"/>
    <col min="1035" max="1035" width="9.625" style="8" customWidth="1"/>
    <col min="1036" max="1036" width="6.625" style="8"/>
    <col min="1037" max="1037" width="9.625" style="8" customWidth="1"/>
    <col min="1038" max="1038" width="6.625" style="8"/>
    <col min="1039" max="1039" width="3.125" style="8" customWidth="1"/>
    <col min="1040" max="1280" width="6.625" style="8"/>
    <col min="1281" max="1281" width="2.625" style="8" customWidth="1"/>
    <col min="1282" max="1283" width="3.625" style="8" customWidth="1"/>
    <col min="1284" max="1284" width="5.625" style="8" customWidth="1"/>
    <col min="1285" max="1285" width="9.625" style="8" customWidth="1"/>
    <col min="1286" max="1286" width="6.625" style="8"/>
    <col min="1287" max="1287" width="9.625" style="8" customWidth="1"/>
    <col min="1288" max="1288" width="6.625" style="8"/>
    <col min="1289" max="1289" width="9.625" style="8" customWidth="1"/>
    <col min="1290" max="1290" width="6.625" style="8"/>
    <col min="1291" max="1291" width="9.625" style="8" customWidth="1"/>
    <col min="1292" max="1292" width="6.625" style="8"/>
    <col min="1293" max="1293" width="9.625" style="8" customWidth="1"/>
    <col min="1294" max="1294" width="6.625" style="8"/>
    <col min="1295" max="1295" width="3.125" style="8" customWidth="1"/>
    <col min="1296" max="1536" width="6.625" style="8"/>
    <col min="1537" max="1537" width="2.625" style="8" customWidth="1"/>
    <col min="1538" max="1539" width="3.625" style="8" customWidth="1"/>
    <col min="1540" max="1540" width="5.625" style="8" customWidth="1"/>
    <col min="1541" max="1541" width="9.625" style="8" customWidth="1"/>
    <col min="1542" max="1542" width="6.625" style="8"/>
    <col min="1543" max="1543" width="9.625" style="8" customWidth="1"/>
    <col min="1544" max="1544" width="6.625" style="8"/>
    <col min="1545" max="1545" width="9.625" style="8" customWidth="1"/>
    <col min="1546" max="1546" width="6.625" style="8"/>
    <col min="1547" max="1547" width="9.625" style="8" customWidth="1"/>
    <col min="1548" max="1548" width="6.625" style="8"/>
    <col min="1549" max="1549" width="9.625" style="8" customWidth="1"/>
    <col min="1550" max="1550" width="6.625" style="8"/>
    <col min="1551" max="1551" width="3.125" style="8" customWidth="1"/>
    <col min="1552" max="1792" width="6.625" style="8"/>
    <col min="1793" max="1793" width="2.625" style="8" customWidth="1"/>
    <col min="1794" max="1795" width="3.625" style="8" customWidth="1"/>
    <col min="1796" max="1796" width="5.625" style="8" customWidth="1"/>
    <col min="1797" max="1797" width="9.625" style="8" customWidth="1"/>
    <col min="1798" max="1798" width="6.625" style="8"/>
    <col min="1799" max="1799" width="9.625" style="8" customWidth="1"/>
    <col min="1800" max="1800" width="6.625" style="8"/>
    <col min="1801" max="1801" width="9.625" style="8" customWidth="1"/>
    <col min="1802" max="1802" width="6.625" style="8"/>
    <col min="1803" max="1803" width="9.625" style="8" customWidth="1"/>
    <col min="1804" max="1804" width="6.625" style="8"/>
    <col min="1805" max="1805" width="9.625" style="8" customWidth="1"/>
    <col min="1806" max="1806" width="6.625" style="8"/>
    <col min="1807" max="1807" width="3.125" style="8" customWidth="1"/>
    <col min="1808" max="2048" width="6.625" style="8"/>
    <col min="2049" max="2049" width="2.625" style="8" customWidth="1"/>
    <col min="2050" max="2051" width="3.625" style="8" customWidth="1"/>
    <col min="2052" max="2052" width="5.625" style="8" customWidth="1"/>
    <col min="2053" max="2053" width="9.625" style="8" customWidth="1"/>
    <col min="2054" max="2054" width="6.625" style="8"/>
    <col min="2055" max="2055" width="9.625" style="8" customWidth="1"/>
    <col min="2056" max="2056" width="6.625" style="8"/>
    <col min="2057" max="2057" width="9.625" style="8" customWidth="1"/>
    <col min="2058" max="2058" width="6.625" style="8"/>
    <col min="2059" max="2059" width="9.625" style="8" customWidth="1"/>
    <col min="2060" max="2060" width="6.625" style="8"/>
    <col min="2061" max="2061" width="9.625" style="8" customWidth="1"/>
    <col min="2062" max="2062" width="6.625" style="8"/>
    <col min="2063" max="2063" width="3.125" style="8" customWidth="1"/>
    <col min="2064" max="2304" width="6.625" style="8"/>
    <col min="2305" max="2305" width="2.625" style="8" customWidth="1"/>
    <col min="2306" max="2307" width="3.625" style="8" customWidth="1"/>
    <col min="2308" max="2308" width="5.625" style="8" customWidth="1"/>
    <col min="2309" max="2309" width="9.625" style="8" customWidth="1"/>
    <col min="2310" max="2310" width="6.625" style="8"/>
    <col min="2311" max="2311" width="9.625" style="8" customWidth="1"/>
    <col min="2312" max="2312" width="6.625" style="8"/>
    <col min="2313" max="2313" width="9.625" style="8" customWidth="1"/>
    <col min="2314" max="2314" width="6.625" style="8"/>
    <col min="2315" max="2315" width="9.625" style="8" customWidth="1"/>
    <col min="2316" max="2316" width="6.625" style="8"/>
    <col min="2317" max="2317" width="9.625" style="8" customWidth="1"/>
    <col min="2318" max="2318" width="6.625" style="8"/>
    <col min="2319" max="2319" width="3.125" style="8" customWidth="1"/>
    <col min="2320" max="2560" width="6.625" style="8"/>
    <col min="2561" max="2561" width="2.625" style="8" customWidth="1"/>
    <col min="2562" max="2563" width="3.625" style="8" customWidth="1"/>
    <col min="2564" max="2564" width="5.625" style="8" customWidth="1"/>
    <col min="2565" max="2565" width="9.625" style="8" customWidth="1"/>
    <col min="2566" max="2566" width="6.625" style="8"/>
    <col min="2567" max="2567" width="9.625" style="8" customWidth="1"/>
    <col min="2568" max="2568" width="6.625" style="8"/>
    <col min="2569" max="2569" width="9.625" style="8" customWidth="1"/>
    <col min="2570" max="2570" width="6.625" style="8"/>
    <col min="2571" max="2571" width="9.625" style="8" customWidth="1"/>
    <col min="2572" max="2572" width="6.625" style="8"/>
    <col min="2573" max="2573" width="9.625" style="8" customWidth="1"/>
    <col min="2574" max="2574" width="6.625" style="8"/>
    <col min="2575" max="2575" width="3.125" style="8" customWidth="1"/>
    <col min="2576" max="2816" width="6.625" style="8"/>
    <col min="2817" max="2817" width="2.625" style="8" customWidth="1"/>
    <col min="2818" max="2819" width="3.625" style="8" customWidth="1"/>
    <col min="2820" max="2820" width="5.625" style="8" customWidth="1"/>
    <col min="2821" max="2821" width="9.625" style="8" customWidth="1"/>
    <col min="2822" max="2822" width="6.625" style="8"/>
    <col min="2823" max="2823" width="9.625" style="8" customWidth="1"/>
    <col min="2824" max="2824" width="6.625" style="8"/>
    <col min="2825" max="2825" width="9.625" style="8" customWidth="1"/>
    <col min="2826" max="2826" width="6.625" style="8"/>
    <col min="2827" max="2827" width="9.625" style="8" customWidth="1"/>
    <col min="2828" max="2828" width="6.625" style="8"/>
    <col min="2829" max="2829" width="9.625" style="8" customWidth="1"/>
    <col min="2830" max="2830" width="6.625" style="8"/>
    <col min="2831" max="2831" width="3.125" style="8" customWidth="1"/>
    <col min="2832" max="3072" width="6.625" style="8"/>
    <col min="3073" max="3073" width="2.625" style="8" customWidth="1"/>
    <col min="3074" max="3075" width="3.625" style="8" customWidth="1"/>
    <col min="3076" max="3076" width="5.625" style="8" customWidth="1"/>
    <col min="3077" max="3077" width="9.625" style="8" customWidth="1"/>
    <col min="3078" max="3078" width="6.625" style="8"/>
    <col min="3079" max="3079" width="9.625" style="8" customWidth="1"/>
    <col min="3080" max="3080" width="6.625" style="8"/>
    <col min="3081" max="3081" width="9.625" style="8" customWidth="1"/>
    <col min="3082" max="3082" width="6.625" style="8"/>
    <col min="3083" max="3083" width="9.625" style="8" customWidth="1"/>
    <col min="3084" max="3084" width="6.625" style="8"/>
    <col min="3085" max="3085" width="9.625" style="8" customWidth="1"/>
    <col min="3086" max="3086" width="6.625" style="8"/>
    <col min="3087" max="3087" width="3.125" style="8" customWidth="1"/>
    <col min="3088" max="3328" width="6.625" style="8"/>
    <col min="3329" max="3329" width="2.625" style="8" customWidth="1"/>
    <col min="3330" max="3331" width="3.625" style="8" customWidth="1"/>
    <col min="3332" max="3332" width="5.625" style="8" customWidth="1"/>
    <col min="3333" max="3333" width="9.625" style="8" customWidth="1"/>
    <col min="3334" max="3334" width="6.625" style="8"/>
    <col min="3335" max="3335" width="9.625" style="8" customWidth="1"/>
    <col min="3336" max="3336" width="6.625" style="8"/>
    <col min="3337" max="3337" width="9.625" style="8" customWidth="1"/>
    <col min="3338" max="3338" width="6.625" style="8"/>
    <col min="3339" max="3339" width="9.625" style="8" customWidth="1"/>
    <col min="3340" max="3340" width="6.625" style="8"/>
    <col min="3341" max="3341" width="9.625" style="8" customWidth="1"/>
    <col min="3342" max="3342" width="6.625" style="8"/>
    <col min="3343" max="3343" width="3.125" style="8" customWidth="1"/>
    <col min="3344" max="3584" width="6.625" style="8"/>
    <col min="3585" max="3585" width="2.625" style="8" customWidth="1"/>
    <col min="3586" max="3587" width="3.625" style="8" customWidth="1"/>
    <col min="3588" max="3588" width="5.625" style="8" customWidth="1"/>
    <col min="3589" max="3589" width="9.625" style="8" customWidth="1"/>
    <col min="3590" max="3590" width="6.625" style="8"/>
    <col min="3591" max="3591" width="9.625" style="8" customWidth="1"/>
    <col min="3592" max="3592" width="6.625" style="8"/>
    <col min="3593" max="3593" width="9.625" style="8" customWidth="1"/>
    <col min="3594" max="3594" width="6.625" style="8"/>
    <col min="3595" max="3595" width="9.625" style="8" customWidth="1"/>
    <col min="3596" max="3596" width="6.625" style="8"/>
    <col min="3597" max="3597" width="9.625" style="8" customWidth="1"/>
    <col min="3598" max="3598" width="6.625" style="8"/>
    <col min="3599" max="3599" width="3.125" style="8" customWidth="1"/>
    <col min="3600" max="3840" width="6.625" style="8"/>
    <col min="3841" max="3841" width="2.625" style="8" customWidth="1"/>
    <col min="3842" max="3843" width="3.625" style="8" customWidth="1"/>
    <col min="3844" max="3844" width="5.625" style="8" customWidth="1"/>
    <col min="3845" max="3845" width="9.625" style="8" customWidth="1"/>
    <col min="3846" max="3846" width="6.625" style="8"/>
    <col min="3847" max="3847" width="9.625" style="8" customWidth="1"/>
    <col min="3848" max="3848" width="6.625" style="8"/>
    <col min="3849" max="3849" width="9.625" style="8" customWidth="1"/>
    <col min="3850" max="3850" width="6.625" style="8"/>
    <col min="3851" max="3851" width="9.625" style="8" customWidth="1"/>
    <col min="3852" max="3852" width="6.625" style="8"/>
    <col min="3853" max="3853" width="9.625" style="8" customWidth="1"/>
    <col min="3854" max="3854" width="6.625" style="8"/>
    <col min="3855" max="3855" width="3.125" style="8" customWidth="1"/>
    <col min="3856" max="4096" width="6.625" style="8"/>
    <col min="4097" max="4097" width="2.625" style="8" customWidth="1"/>
    <col min="4098" max="4099" width="3.625" style="8" customWidth="1"/>
    <col min="4100" max="4100" width="5.625" style="8" customWidth="1"/>
    <col min="4101" max="4101" width="9.625" style="8" customWidth="1"/>
    <col min="4102" max="4102" width="6.625" style="8"/>
    <col min="4103" max="4103" width="9.625" style="8" customWidth="1"/>
    <col min="4104" max="4104" width="6.625" style="8"/>
    <col min="4105" max="4105" width="9.625" style="8" customWidth="1"/>
    <col min="4106" max="4106" width="6.625" style="8"/>
    <col min="4107" max="4107" width="9.625" style="8" customWidth="1"/>
    <col min="4108" max="4108" width="6.625" style="8"/>
    <col min="4109" max="4109" width="9.625" style="8" customWidth="1"/>
    <col min="4110" max="4110" width="6.625" style="8"/>
    <col min="4111" max="4111" width="3.125" style="8" customWidth="1"/>
    <col min="4112" max="4352" width="6.625" style="8"/>
    <col min="4353" max="4353" width="2.625" style="8" customWidth="1"/>
    <col min="4354" max="4355" width="3.625" style="8" customWidth="1"/>
    <col min="4356" max="4356" width="5.625" style="8" customWidth="1"/>
    <col min="4357" max="4357" width="9.625" style="8" customWidth="1"/>
    <col min="4358" max="4358" width="6.625" style="8"/>
    <col min="4359" max="4359" width="9.625" style="8" customWidth="1"/>
    <col min="4360" max="4360" width="6.625" style="8"/>
    <col min="4361" max="4361" width="9.625" style="8" customWidth="1"/>
    <col min="4362" max="4362" width="6.625" style="8"/>
    <col min="4363" max="4363" width="9.625" style="8" customWidth="1"/>
    <col min="4364" max="4364" width="6.625" style="8"/>
    <col min="4365" max="4365" width="9.625" style="8" customWidth="1"/>
    <col min="4366" max="4366" width="6.625" style="8"/>
    <col min="4367" max="4367" width="3.125" style="8" customWidth="1"/>
    <col min="4368" max="4608" width="6.625" style="8"/>
    <col min="4609" max="4609" width="2.625" style="8" customWidth="1"/>
    <col min="4610" max="4611" width="3.625" style="8" customWidth="1"/>
    <col min="4612" max="4612" width="5.625" style="8" customWidth="1"/>
    <col min="4613" max="4613" width="9.625" style="8" customWidth="1"/>
    <col min="4614" max="4614" width="6.625" style="8"/>
    <col min="4615" max="4615" width="9.625" style="8" customWidth="1"/>
    <col min="4616" max="4616" width="6.625" style="8"/>
    <col min="4617" max="4617" width="9.625" style="8" customWidth="1"/>
    <col min="4618" max="4618" width="6.625" style="8"/>
    <col min="4619" max="4619" width="9.625" style="8" customWidth="1"/>
    <col min="4620" max="4620" width="6.625" style="8"/>
    <col min="4621" max="4621" width="9.625" style="8" customWidth="1"/>
    <col min="4622" max="4622" width="6.625" style="8"/>
    <col min="4623" max="4623" width="3.125" style="8" customWidth="1"/>
    <col min="4624" max="4864" width="6.625" style="8"/>
    <col min="4865" max="4865" width="2.625" style="8" customWidth="1"/>
    <col min="4866" max="4867" width="3.625" style="8" customWidth="1"/>
    <col min="4868" max="4868" width="5.625" style="8" customWidth="1"/>
    <col min="4869" max="4869" width="9.625" style="8" customWidth="1"/>
    <col min="4870" max="4870" width="6.625" style="8"/>
    <col min="4871" max="4871" width="9.625" style="8" customWidth="1"/>
    <col min="4872" max="4872" width="6.625" style="8"/>
    <col min="4873" max="4873" width="9.625" style="8" customWidth="1"/>
    <col min="4874" max="4874" width="6.625" style="8"/>
    <col min="4875" max="4875" width="9.625" style="8" customWidth="1"/>
    <col min="4876" max="4876" width="6.625" style="8"/>
    <col min="4877" max="4877" width="9.625" style="8" customWidth="1"/>
    <col min="4878" max="4878" width="6.625" style="8"/>
    <col min="4879" max="4879" width="3.125" style="8" customWidth="1"/>
    <col min="4880" max="5120" width="6.625" style="8"/>
    <col min="5121" max="5121" width="2.625" style="8" customWidth="1"/>
    <col min="5122" max="5123" width="3.625" style="8" customWidth="1"/>
    <col min="5124" max="5124" width="5.625" style="8" customWidth="1"/>
    <col min="5125" max="5125" width="9.625" style="8" customWidth="1"/>
    <col min="5126" max="5126" width="6.625" style="8"/>
    <col min="5127" max="5127" width="9.625" style="8" customWidth="1"/>
    <col min="5128" max="5128" width="6.625" style="8"/>
    <col min="5129" max="5129" width="9.625" style="8" customWidth="1"/>
    <col min="5130" max="5130" width="6.625" style="8"/>
    <col min="5131" max="5131" width="9.625" style="8" customWidth="1"/>
    <col min="5132" max="5132" width="6.625" style="8"/>
    <col min="5133" max="5133" width="9.625" style="8" customWidth="1"/>
    <col min="5134" max="5134" width="6.625" style="8"/>
    <col min="5135" max="5135" width="3.125" style="8" customWidth="1"/>
    <col min="5136" max="5376" width="6.625" style="8"/>
    <col min="5377" max="5377" width="2.625" style="8" customWidth="1"/>
    <col min="5378" max="5379" width="3.625" style="8" customWidth="1"/>
    <col min="5380" max="5380" width="5.625" style="8" customWidth="1"/>
    <col min="5381" max="5381" width="9.625" style="8" customWidth="1"/>
    <col min="5382" max="5382" width="6.625" style="8"/>
    <col min="5383" max="5383" width="9.625" style="8" customWidth="1"/>
    <col min="5384" max="5384" width="6.625" style="8"/>
    <col min="5385" max="5385" width="9.625" style="8" customWidth="1"/>
    <col min="5386" max="5386" width="6.625" style="8"/>
    <col min="5387" max="5387" width="9.625" style="8" customWidth="1"/>
    <col min="5388" max="5388" width="6.625" style="8"/>
    <col min="5389" max="5389" width="9.625" style="8" customWidth="1"/>
    <col min="5390" max="5390" width="6.625" style="8"/>
    <col min="5391" max="5391" width="3.125" style="8" customWidth="1"/>
    <col min="5392" max="5632" width="6.625" style="8"/>
    <col min="5633" max="5633" width="2.625" style="8" customWidth="1"/>
    <col min="5634" max="5635" width="3.625" style="8" customWidth="1"/>
    <col min="5636" max="5636" width="5.625" style="8" customWidth="1"/>
    <col min="5637" max="5637" width="9.625" style="8" customWidth="1"/>
    <col min="5638" max="5638" width="6.625" style="8"/>
    <col min="5639" max="5639" width="9.625" style="8" customWidth="1"/>
    <col min="5640" max="5640" width="6.625" style="8"/>
    <col min="5641" max="5641" width="9.625" style="8" customWidth="1"/>
    <col min="5642" max="5642" width="6.625" style="8"/>
    <col min="5643" max="5643" width="9.625" style="8" customWidth="1"/>
    <col min="5644" max="5644" width="6.625" style="8"/>
    <col min="5645" max="5645" width="9.625" style="8" customWidth="1"/>
    <col min="5646" max="5646" width="6.625" style="8"/>
    <col min="5647" max="5647" width="3.125" style="8" customWidth="1"/>
    <col min="5648" max="5888" width="6.625" style="8"/>
    <col min="5889" max="5889" width="2.625" style="8" customWidth="1"/>
    <col min="5890" max="5891" width="3.625" style="8" customWidth="1"/>
    <col min="5892" max="5892" width="5.625" style="8" customWidth="1"/>
    <col min="5893" max="5893" width="9.625" style="8" customWidth="1"/>
    <col min="5894" max="5894" width="6.625" style="8"/>
    <col min="5895" max="5895" width="9.625" style="8" customWidth="1"/>
    <col min="5896" max="5896" width="6.625" style="8"/>
    <col min="5897" max="5897" width="9.625" style="8" customWidth="1"/>
    <col min="5898" max="5898" width="6.625" style="8"/>
    <col min="5899" max="5899" width="9.625" style="8" customWidth="1"/>
    <col min="5900" max="5900" width="6.625" style="8"/>
    <col min="5901" max="5901" width="9.625" style="8" customWidth="1"/>
    <col min="5902" max="5902" width="6.625" style="8"/>
    <col min="5903" max="5903" width="3.125" style="8" customWidth="1"/>
    <col min="5904" max="6144" width="6.625" style="8"/>
    <col min="6145" max="6145" width="2.625" style="8" customWidth="1"/>
    <col min="6146" max="6147" width="3.625" style="8" customWidth="1"/>
    <col min="6148" max="6148" width="5.625" style="8" customWidth="1"/>
    <col min="6149" max="6149" width="9.625" style="8" customWidth="1"/>
    <col min="6150" max="6150" width="6.625" style="8"/>
    <col min="6151" max="6151" width="9.625" style="8" customWidth="1"/>
    <col min="6152" max="6152" width="6.625" style="8"/>
    <col min="6153" max="6153" width="9.625" style="8" customWidth="1"/>
    <col min="6154" max="6154" width="6.625" style="8"/>
    <col min="6155" max="6155" width="9.625" style="8" customWidth="1"/>
    <col min="6156" max="6156" width="6.625" style="8"/>
    <col min="6157" max="6157" width="9.625" style="8" customWidth="1"/>
    <col min="6158" max="6158" width="6.625" style="8"/>
    <col min="6159" max="6159" width="3.125" style="8" customWidth="1"/>
    <col min="6160" max="6400" width="6.625" style="8"/>
    <col min="6401" max="6401" width="2.625" style="8" customWidth="1"/>
    <col min="6402" max="6403" width="3.625" style="8" customWidth="1"/>
    <col min="6404" max="6404" width="5.625" style="8" customWidth="1"/>
    <col min="6405" max="6405" width="9.625" style="8" customWidth="1"/>
    <col min="6406" max="6406" width="6.625" style="8"/>
    <col min="6407" max="6407" width="9.625" style="8" customWidth="1"/>
    <col min="6408" max="6408" width="6.625" style="8"/>
    <col min="6409" max="6409" width="9.625" style="8" customWidth="1"/>
    <col min="6410" max="6410" width="6.625" style="8"/>
    <col min="6411" max="6411" width="9.625" style="8" customWidth="1"/>
    <col min="6412" max="6412" width="6.625" style="8"/>
    <col min="6413" max="6413" width="9.625" style="8" customWidth="1"/>
    <col min="6414" max="6414" width="6.625" style="8"/>
    <col min="6415" max="6415" width="3.125" style="8" customWidth="1"/>
    <col min="6416" max="6656" width="6.625" style="8"/>
    <col min="6657" max="6657" width="2.625" style="8" customWidth="1"/>
    <col min="6658" max="6659" width="3.625" style="8" customWidth="1"/>
    <col min="6660" max="6660" width="5.625" style="8" customWidth="1"/>
    <col min="6661" max="6661" width="9.625" style="8" customWidth="1"/>
    <col min="6662" max="6662" width="6.625" style="8"/>
    <col min="6663" max="6663" width="9.625" style="8" customWidth="1"/>
    <col min="6664" max="6664" width="6.625" style="8"/>
    <col min="6665" max="6665" width="9.625" style="8" customWidth="1"/>
    <col min="6666" max="6666" width="6.625" style="8"/>
    <col min="6667" max="6667" width="9.625" style="8" customWidth="1"/>
    <col min="6668" max="6668" width="6.625" style="8"/>
    <col min="6669" max="6669" width="9.625" style="8" customWidth="1"/>
    <col min="6670" max="6670" width="6.625" style="8"/>
    <col min="6671" max="6671" width="3.125" style="8" customWidth="1"/>
    <col min="6672" max="6912" width="6.625" style="8"/>
    <col min="6913" max="6913" width="2.625" style="8" customWidth="1"/>
    <col min="6914" max="6915" width="3.625" style="8" customWidth="1"/>
    <col min="6916" max="6916" width="5.625" style="8" customWidth="1"/>
    <col min="6917" max="6917" width="9.625" style="8" customWidth="1"/>
    <col min="6918" max="6918" width="6.625" style="8"/>
    <col min="6919" max="6919" width="9.625" style="8" customWidth="1"/>
    <col min="6920" max="6920" width="6.625" style="8"/>
    <col min="6921" max="6921" width="9.625" style="8" customWidth="1"/>
    <col min="6922" max="6922" width="6.625" style="8"/>
    <col min="6923" max="6923" width="9.625" style="8" customWidth="1"/>
    <col min="6924" max="6924" width="6.625" style="8"/>
    <col min="6925" max="6925" width="9.625" style="8" customWidth="1"/>
    <col min="6926" max="6926" width="6.625" style="8"/>
    <col min="6927" max="6927" width="3.125" style="8" customWidth="1"/>
    <col min="6928" max="7168" width="6.625" style="8"/>
    <col min="7169" max="7169" width="2.625" style="8" customWidth="1"/>
    <col min="7170" max="7171" width="3.625" style="8" customWidth="1"/>
    <col min="7172" max="7172" width="5.625" style="8" customWidth="1"/>
    <col min="7173" max="7173" width="9.625" style="8" customWidth="1"/>
    <col min="7174" max="7174" width="6.625" style="8"/>
    <col min="7175" max="7175" width="9.625" style="8" customWidth="1"/>
    <col min="7176" max="7176" width="6.625" style="8"/>
    <col min="7177" max="7177" width="9.625" style="8" customWidth="1"/>
    <col min="7178" max="7178" width="6.625" style="8"/>
    <col min="7179" max="7179" width="9.625" style="8" customWidth="1"/>
    <col min="7180" max="7180" width="6.625" style="8"/>
    <col min="7181" max="7181" width="9.625" style="8" customWidth="1"/>
    <col min="7182" max="7182" width="6.625" style="8"/>
    <col min="7183" max="7183" width="3.125" style="8" customWidth="1"/>
    <col min="7184" max="7424" width="6.625" style="8"/>
    <col min="7425" max="7425" width="2.625" style="8" customWidth="1"/>
    <col min="7426" max="7427" width="3.625" style="8" customWidth="1"/>
    <col min="7428" max="7428" width="5.625" style="8" customWidth="1"/>
    <col min="7429" max="7429" width="9.625" style="8" customWidth="1"/>
    <col min="7430" max="7430" width="6.625" style="8"/>
    <col min="7431" max="7431" width="9.625" style="8" customWidth="1"/>
    <col min="7432" max="7432" width="6.625" style="8"/>
    <col min="7433" max="7433" width="9.625" style="8" customWidth="1"/>
    <col min="7434" max="7434" width="6.625" style="8"/>
    <col min="7435" max="7435" width="9.625" style="8" customWidth="1"/>
    <col min="7436" max="7436" width="6.625" style="8"/>
    <col min="7437" max="7437" width="9.625" style="8" customWidth="1"/>
    <col min="7438" max="7438" width="6.625" style="8"/>
    <col min="7439" max="7439" width="3.125" style="8" customWidth="1"/>
    <col min="7440" max="7680" width="6.625" style="8"/>
    <col min="7681" max="7681" width="2.625" style="8" customWidth="1"/>
    <col min="7682" max="7683" width="3.625" style="8" customWidth="1"/>
    <col min="7684" max="7684" width="5.625" style="8" customWidth="1"/>
    <col min="7685" max="7685" width="9.625" style="8" customWidth="1"/>
    <col min="7686" max="7686" width="6.625" style="8"/>
    <col min="7687" max="7687" width="9.625" style="8" customWidth="1"/>
    <col min="7688" max="7688" width="6.625" style="8"/>
    <col min="7689" max="7689" width="9.625" style="8" customWidth="1"/>
    <col min="7690" max="7690" width="6.625" style="8"/>
    <col min="7691" max="7691" width="9.625" style="8" customWidth="1"/>
    <col min="7692" max="7692" width="6.625" style="8"/>
    <col min="7693" max="7693" width="9.625" style="8" customWidth="1"/>
    <col min="7694" max="7694" width="6.625" style="8"/>
    <col min="7695" max="7695" width="3.125" style="8" customWidth="1"/>
    <col min="7696" max="7936" width="6.625" style="8"/>
    <col min="7937" max="7937" width="2.625" style="8" customWidth="1"/>
    <col min="7938" max="7939" width="3.625" style="8" customWidth="1"/>
    <col min="7940" max="7940" width="5.625" style="8" customWidth="1"/>
    <col min="7941" max="7941" width="9.625" style="8" customWidth="1"/>
    <col min="7942" max="7942" width="6.625" style="8"/>
    <col min="7943" max="7943" width="9.625" style="8" customWidth="1"/>
    <col min="7944" max="7944" width="6.625" style="8"/>
    <col min="7945" max="7945" width="9.625" style="8" customWidth="1"/>
    <col min="7946" max="7946" width="6.625" style="8"/>
    <col min="7947" max="7947" width="9.625" style="8" customWidth="1"/>
    <col min="7948" max="7948" width="6.625" style="8"/>
    <col min="7949" max="7949" width="9.625" style="8" customWidth="1"/>
    <col min="7950" max="7950" width="6.625" style="8"/>
    <col min="7951" max="7951" width="3.125" style="8" customWidth="1"/>
    <col min="7952" max="8192" width="6.625" style="8"/>
    <col min="8193" max="8193" width="2.625" style="8" customWidth="1"/>
    <col min="8194" max="8195" width="3.625" style="8" customWidth="1"/>
    <col min="8196" max="8196" width="5.625" style="8" customWidth="1"/>
    <col min="8197" max="8197" width="9.625" style="8" customWidth="1"/>
    <col min="8198" max="8198" width="6.625" style="8"/>
    <col min="8199" max="8199" width="9.625" style="8" customWidth="1"/>
    <col min="8200" max="8200" width="6.625" style="8"/>
    <col min="8201" max="8201" width="9.625" style="8" customWidth="1"/>
    <col min="8202" max="8202" width="6.625" style="8"/>
    <col min="8203" max="8203" width="9.625" style="8" customWidth="1"/>
    <col min="8204" max="8204" width="6.625" style="8"/>
    <col min="8205" max="8205" width="9.625" style="8" customWidth="1"/>
    <col min="8206" max="8206" width="6.625" style="8"/>
    <col min="8207" max="8207" width="3.125" style="8" customWidth="1"/>
    <col min="8208" max="8448" width="6.625" style="8"/>
    <col min="8449" max="8449" width="2.625" style="8" customWidth="1"/>
    <col min="8450" max="8451" width="3.625" style="8" customWidth="1"/>
    <col min="8452" max="8452" width="5.625" style="8" customWidth="1"/>
    <col min="8453" max="8453" width="9.625" style="8" customWidth="1"/>
    <col min="8454" max="8454" width="6.625" style="8"/>
    <col min="8455" max="8455" width="9.625" style="8" customWidth="1"/>
    <col min="8456" max="8456" width="6.625" style="8"/>
    <col min="8457" max="8457" width="9.625" style="8" customWidth="1"/>
    <col min="8458" max="8458" width="6.625" style="8"/>
    <col min="8459" max="8459" width="9.625" style="8" customWidth="1"/>
    <col min="8460" max="8460" width="6.625" style="8"/>
    <col min="8461" max="8461" width="9.625" style="8" customWidth="1"/>
    <col min="8462" max="8462" width="6.625" style="8"/>
    <col min="8463" max="8463" width="3.125" style="8" customWidth="1"/>
    <col min="8464" max="8704" width="6.625" style="8"/>
    <col min="8705" max="8705" width="2.625" style="8" customWidth="1"/>
    <col min="8706" max="8707" width="3.625" style="8" customWidth="1"/>
    <col min="8708" max="8708" width="5.625" style="8" customWidth="1"/>
    <col min="8709" max="8709" width="9.625" style="8" customWidth="1"/>
    <col min="8710" max="8710" width="6.625" style="8"/>
    <col min="8711" max="8711" width="9.625" style="8" customWidth="1"/>
    <col min="8712" max="8712" width="6.625" style="8"/>
    <col min="8713" max="8713" width="9.625" style="8" customWidth="1"/>
    <col min="8714" max="8714" width="6.625" style="8"/>
    <col min="8715" max="8715" width="9.625" style="8" customWidth="1"/>
    <col min="8716" max="8716" width="6.625" style="8"/>
    <col min="8717" max="8717" width="9.625" style="8" customWidth="1"/>
    <col min="8718" max="8718" width="6.625" style="8"/>
    <col min="8719" max="8719" width="3.125" style="8" customWidth="1"/>
    <col min="8720" max="8960" width="6.625" style="8"/>
    <col min="8961" max="8961" width="2.625" style="8" customWidth="1"/>
    <col min="8962" max="8963" width="3.625" style="8" customWidth="1"/>
    <col min="8964" max="8964" width="5.625" style="8" customWidth="1"/>
    <col min="8965" max="8965" width="9.625" style="8" customWidth="1"/>
    <col min="8966" max="8966" width="6.625" style="8"/>
    <col min="8967" max="8967" width="9.625" style="8" customWidth="1"/>
    <col min="8968" max="8968" width="6.625" style="8"/>
    <col min="8969" max="8969" width="9.625" style="8" customWidth="1"/>
    <col min="8970" max="8970" width="6.625" style="8"/>
    <col min="8971" max="8971" width="9.625" style="8" customWidth="1"/>
    <col min="8972" max="8972" width="6.625" style="8"/>
    <col min="8973" max="8973" width="9.625" style="8" customWidth="1"/>
    <col min="8974" max="8974" width="6.625" style="8"/>
    <col min="8975" max="8975" width="3.125" style="8" customWidth="1"/>
    <col min="8976" max="9216" width="6.625" style="8"/>
    <col min="9217" max="9217" width="2.625" style="8" customWidth="1"/>
    <col min="9218" max="9219" width="3.625" style="8" customWidth="1"/>
    <col min="9220" max="9220" width="5.625" style="8" customWidth="1"/>
    <col min="9221" max="9221" width="9.625" style="8" customWidth="1"/>
    <col min="9222" max="9222" width="6.625" style="8"/>
    <col min="9223" max="9223" width="9.625" style="8" customWidth="1"/>
    <col min="9224" max="9224" width="6.625" style="8"/>
    <col min="9225" max="9225" width="9.625" style="8" customWidth="1"/>
    <col min="9226" max="9226" width="6.625" style="8"/>
    <col min="9227" max="9227" width="9.625" style="8" customWidth="1"/>
    <col min="9228" max="9228" width="6.625" style="8"/>
    <col min="9229" max="9229" width="9.625" style="8" customWidth="1"/>
    <col min="9230" max="9230" width="6.625" style="8"/>
    <col min="9231" max="9231" width="3.125" style="8" customWidth="1"/>
    <col min="9232" max="9472" width="6.625" style="8"/>
    <col min="9473" max="9473" width="2.625" style="8" customWidth="1"/>
    <col min="9474" max="9475" width="3.625" style="8" customWidth="1"/>
    <col min="9476" max="9476" width="5.625" style="8" customWidth="1"/>
    <col min="9477" max="9477" width="9.625" style="8" customWidth="1"/>
    <col min="9478" max="9478" width="6.625" style="8"/>
    <col min="9479" max="9479" width="9.625" style="8" customWidth="1"/>
    <col min="9480" max="9480" width="6.625" style="8"/>
    <col min="9481" max="9481" width="9.625" style="8" customWidth="1"/>
    <col min="9482" max="9482" width="6.625" style="8"/>
    <col min="9483" max="9483" width="9.625" style="8" customWidth="1"/>
    <col min="9484" max="9484" width="6.625" style="8"/>
    <col min="9485" max="9485" width="9.625" style="8" customWidth="1"/>
    <col min="9486" max="9486" width="6.625" style="8"/>
    <col min="9487" max="9487" width="3.125" style="8" customWidth="1"/>
    <col min="9488" max="9728" width="6.625" style="8"/>
    <col min="9729" max="9729" width="2.625" style="8" customWidth="1"/>
    <col min="9730" max="9731" width="3.625" style="8" customWidth="1"/>
    <col min="9732" max="9732" width="5.625" style="8" customWidth="1"/>
    <col min="9733" max="9733" width="9.625" style="8" customWidth="1"/>
    <col min="9734" max="9734" width="6.625" style="8"/>
    <col min="9735" max="9735" width="9.625" style="8" customWidth="1"/>
    <col min="9736" max="9736" width="6.625" style="8"/>
    <col min="9737" max="9737" width="9.625" style="8" customWidth="1"/>
    <col min="9738" max="9738" width="6.625" style="8"/>
    <col min="9739" max="9739" width="9.625" style="8" customWidth="1"/>
    <col min="9740" max="9740" width="6.625" style="8"/>
    <col min="9741" max="9741" width="9.625" style="8" customWidth="1"/>
    <col min="9742" max="9742" width="6.625" style="8"/>
    <col min="9743" max="9743" width="3.125" style="8" customWidth="1"/>
    <col min="9744" max="9984" width="6.625" style="8"/>
    <col min="9985" max="9985" width="2.625" style="8" customWidth="1"/>
    <col min="9986" max="9987" width="3.625" style="8" customWidth="1"/>
    <col min="9988" max="9988" width="5.625" style="8" customWidth="1"/>
    <col min="9989" max="9989" width="9.625" style="8" customWidth="1"/>
    <col min="9990" max="9990" width="6.625" style="8"/>
    <col min="9991" max="9991" width="9.625" style="8" customWidth="1"/>
    <col min="9992" max="9992" width="6.625" style="8"/>
    <col min="9993" max="9993" width="9.625" style="8" customWidth="1"/>
    <col min="9994" max="9994" width="6.625" style="8"/>
    <col min="9995" max="9995" width="9.625" style="8" customWidth="1"/>
    <col min="9996" max="9996" width="6.625" style="8"/>
    <col min="9997" max="9997" width="9.625" style="8" customWidth="1"/>
    <col min="9998" max="9998" width="6.625" style="8"/>
    <col min="9999" max="9999" width="3.125" style="8" customWidth="1"/>
    <col min="10000" max="10240" width="6.625" style="8"/>
    <col min="10241" max="10241" width="2.625" style="8" customWidth="1"/>
    <col min="10242" max="10243" width="3.625" style="8" customWidth="1"/>
    <col min="10244" max="10244" width="5.625" style="8" customWidth="1"/>
    <col min="10245" max="10245" width="9.625" style="8" customWidth="1"/>
    <col min="10246" max="10246" width="6.625" style="8"/>
    <col min="10247" max="10247" width="9.625" style="8" customWidth="1"/>
    <col min="10248" max="10248" width="6.625" style="8"/>
    <col min="10249" max="10249" width="9.625" style="8" customWidth="1"/>
    <col min="10250" max="10250" width="6.625" style="8"/>
    <col min="10251" max="10251" width="9.625" style="8" customWidth="1"/>
    <col min="10252" max="10252" width="6.625" style="8"/>
    <col min="10253" max="10253" width="9.625" style="8" customWidth="1"/>
    <col min="10254" max="10254" width="6.625" style="8"/>
    <col min="10255" max="10255" width="3.125" style="8" customWidth="1"/>
    <col min="10256" max="10496" width="6.625" style="8"/>
    <col min="10497" max="10497" width="2.625" style="8" customWidth="1"/>
    <col min="10498" max="10499" width="3.625" style="8" customWidth="1"/>
    <col min="10500" max="10500" width="5.625" style="8" customWidth="1"/>
    <col min="10501" max="10501" width="9.625" style="8" customWidth="1"/>
    <col min="10502" max="10502" width="6.625" style="8"/>
    <col min="10503" max="10503" width="9.625" style="8" customWidth="1"/>
    <col min="10504" max="10504" width="6.625" style="8"/>
    <col min="10505" max="10505" width="9.625" style="8" customWidth="1"/>
    <col min="10506" max="10506" width="6.625" style="8"/>
    <col min="10507" max="10507" width="9.625" style="8" customWidth="1"/>
    <col min="10508" max="10508" width="6.625" style="8"/>
    <col min="10509" max="10509" width="9.625" style="8" customWidth="1"/>
    <col min="10510" max="10510" width="6.625" style="8"/>
    <col min="10511" max="10511" width="3.125" style="8" customWidth="1"/>
    <col min="10512" max="10752" width="6.625" style="8"/>
    <col min="10753" max="10753" width="2.625" style="8" customWidth="1"/>
    <col min="10754" max="10755" width="3.625" style="8" customWidth="1"/>
    <col min="10756" max="10756" width="5.625" style="8" customWidth="1"/>
    <col min="10757" max="10757" width="9.625" style="8" customWidth="1"/>
    <col min="10758" max="10758" width="6.625" style="8"/>
    <col min="10759" max="10759" width="9.625" style="8" customWidth="1"/>
    <col min="10760" max="10760" width="6.625" style="8"/>
    <col min="10761" max="10761" width="9.625" style="8" customWidth="1"/>
    <col min="10762" max="10762" width="6.625" style="8"/>
    <col min="10763" max="10763" width="9.625" style="8" customWidth="1"/>
    <col min="10764" max="10764" width="6.625" style="8"/>
    <col min="10765" max="10765" width="9.625" style="8" customWidth="1"/>
    <col min="10766" max="10766" width="6.625" style="8"/>
    <col min="10767" max="10767" width="3.125" style="8" customWidth="1"/>
    <col min="10768" max="11008" width="6.625" style="8"/>
    <col min="11009" max="11009" width="2.625" style="8" customWidth="1"/>
    <col min="11010" max="11011" width="3.625" style="8" customWidth="1"/>
    <col min="11012" max="11012" width="5.625" style="8" customWidth="1"/>
    <col min="11013" max="11013" width="9.625" style="8" customWidth="1"/>
    <col min="11014" max="11014" width="6.625" style="8"/>
    <col min="11015" max="11015" width="9.625" style="8" customWidth="1"/>
    <col min="11016" max="11016" width="6.625" style="8"/>
    <col min="11017" max="11017" width="9.625" style="8" customWidth="1"/>
    <col min="11018" max="11018" width="6.625" style="8"/>
    <col min="11019" max="11019" width="9.625" style="8" customWidth="1"/>
    <col min="11020" max="11020" width="6.625" style="8"/>
    <col min="11021" max="11021" width="9.625" style="8" customWidth="1"/>
    <col min="11022" max="11022" width="6.625" style="8"/>
    <col min="11023" max="11023" width="3.125" style="8" customWidth="1"/>
    <col min="11024" max="11264" width="6.625" style="8"/>
    <col min="11265" max="11265" width="2.625" style="8" customWidth="1"/>
    <col min="11266" max="11267" width="3.625" style="8" customWidth="1"/>
    <col min="11268" max="11268" width="5.625" style="8" customWidth="1"/>
    <col min="11269" max="11269" width="9.625" style="8" customWidth="1"/>
    <col min="11270" max="11270" width="6.625" style="8"/>
    <col min="11271" max="11271" width="9.625" style="8" customWidth="1"/>
    <col min="11272" max="11272" width="6.625" style="8"/>
    <col min="11273" max="11273" width="9.625" style="8" customWidth="1"/>
    <col min="11274" max="11274" width="6.625" style="8"/>
    <col min="11275" max="11275" width="9.625" style="8" customWidth="1"/>
    <col min="11276" max="11276" width="6.625" style="8"/>
    <col min="11277" max="11277" width="9.625" style="8" customWidth="1"/>
    <col min="11278" max="11278" width="6.625" style="8"/>
    <col min="11279" max="11279" width="3.125" style="8" customWidth="1"/>
    <col min="11280" max="11520" width="6.625" style="8"/>
    <col min="11521" max="11521" width="2.625" style="8" customWidth="1"/>
    <col min="11522" max="11523" width="3.625" style="8" customWidth="1"/>
    <col min="11524" max="11524" width="5.625" style="8" customWidth="1"/>
    <col min="11525" max="11525" width="9.625" style="8" customWidth="1"/>
    <col min="11526" max="11526" width="6.625" style="8"/>
    <col min="11527" max="11527" width="9.625" style="8" customWidth="1"/>
    <col min="11528" max="11528" width="6.625" style="8"/>
    <col min="11529" max="11529" width="9.625" style="8" customWidth="1"/>
    <col min="11530" max="11530" width="6.625" style="8"/>
    <col min="11531" max="11531" width="9.625" style="8" customWidth="1"/>
    <col min="11532" max="11532" width="6.625" style="8"/>
    <col min="11533" max="11533" width="9.625" style="8" customWidth="1"/>
    <col min="11534" max="11534" width="6.625" style="8"/>
    <col min="11535" max="11535" width="3.125" style="8" customWidth="1"/>
    <col min="11536" max="11776" width="6.625" style="8"/>
    <col min="11777" max="11777" width="2.625" style="8" customWidth="1"/>
    <col min="11778" max="11779" width="3.625" style="8" customWidth="1"/>
    <col min="11780" max="11780" width="5.625" style="8" customWidth="1"/>
    <col min="11781" max="11781" width="9.625" style="8" customWidth="1"/>
    <col min="11782" max="11782" width="6.625" style="8"/>
    <col min="11783" max="11783" width="9.625" style="8" customWidth="1"/>
    <col min="11784" max="11784" width="6.625" style="8"/>
    <col min="11785" max="11785" width="9.625" style="8" customWidth="1"/>
    <col min="11786" max="11786" width="6.625" style="8"/>
    <col min="11787" max="11787" width="9.625" style="8" customWidth="1"/>
    <col min="11788" max="11788" width="6.625" style="8"/>
    <col min="11789" max="11789" width="9.625" style="8" customWidth="1"/>
    <col min="11790" max="11790" width="6.625" style="8"/>
    <col min="11791" max="11791" width="3.125" style="8" customWidth="1"/>
    <col min="11792" max="12032" width="6.625" style="8"/>
    <col min="12033" max="12033" width="2.625" style="8" customWidth="1"/>
    <col min="12034" max="12035" width="3.625" style="8" customWidth="1"/>
    <col min="12036" max="12036" width="5.625" style="8" customWidth="1"/>
    <col min="12037" max="12037" width="9.625" style="8" customWidth="1"/>
    <col min="12038" max="12038" width="6.625" style="8"/>
    <col min="12039" max="12039" width="9.625" style="8" customWidth="1"/>
    <col min="12040" max="12040" width="6.625" style="8"/>
    <col min="12041" max="12041" width="9.625" style="8" customWidth="1"/>
    <col min="12042" max="12042" width="6.625" style="8"/>
    <col min="12043" max="12043" width="9.625" style="8" customWidth="1"/>
    <col min="12044" max="12044" width="6.625" style="8"/>
    <col min="12045" max="12045" width="9.625" style="8" customWidth="1"/>
    <col min="12046" max="12046" width="6.625" style="8"/>
    <col min="12047" max="12047" width="3.125" style="8" customWidth="1"/>
    <col min="12048" max="12288" width="6.625" style="8"/>
    <col min="12289" max="12289" width="2.625" style="8" customWidth="1"/>
    <col min="12290" max="12291" width="3.625" style="8" customWidth="1"/>
    <col min="12292" max="12292" width="5.625" style="8" customWidth="1"/>
    <col min="12293" max="12293" width="9.625" style="8" customWidth="1"/>
    <col min="12294" max="12294" width="6.625" style="8"/>
    <col min="12295" max="12295" width="9.625" style="8" customWidth="1"/>
    <col min="12296" max="12296" width="6.625" style="8"/>
    <col min="12297" max="12297" width="9.625" style="8" customWidth="1"/>
    <col min="12298" max="12298" width="6.625" style="8"/>
    <col min="12299" max="12299" width="9.625" style="8" customWidth="1"/>
    <col min="12300" max="12300" width="6.625" style="8"/>
    <col min="12301" max="12301" width="9.625" style="8" customWidth="1"/>
    <col min="12302" max="12302" width="6.625" style="8"/>
    <col min="12303" max="12303" width="3.125" style="8" customWidth="1"/>
    <col min="12304" max="12544" width="6.625" style="8"/>
    <col min="12545" max="12545" width="2.625" style="8" customWidth="1"/>
    <col min="12546" max="12547" width="3.625" style="8" customWidth="1"/>
    <col min="12548" max="12548" width="5.625" style="8" customWidth="1"/>
    <col min="12549" max="12549" width="9.625" style="8" customWidth="1"/>
    <col min="12550" max="12550" width="6.625" style="8"/>
    <col min="12551" max="12551" width="9.625" style="8" customWidth="1"/>
    <col min="12552" max="12552" width="6.625" style="8"/>
    <col min="12553" max="12553" width="9.625" style="8" customWidth="1"/>
    <col min="12554" max="12554" width="6.625" style="8"/>
    <col min="12555" max="12555" width="9.625" style="8" customWidth="1"/>
    <col min="12556" max="12556" width="6.625" style="8"/>
    <col min="12557" max="12557" width="9.625" style="8" customWidth="1"/>
    <col min="12558" max="12558" width="6.625" style="8"/>
    <col min="12559" max="12559" width="3.125" style="8" customWidth="1"/>
    <col min="12560" max="12800" width="6.625" style="8"/>
    <col min="12801" max="12801" width="2.625" style="8" customWidth="1"/>
    <col min="12802" max="12803" width="3.625" style="8" customWidth="1"/>
    <col min="12804" max="12804" width="5.625" style="8" customWidth="1"/>
    <col min="12805" max="12805" width="9.625" style="8" customWidth="1"/>
    <col min="12806" max="12806" width="6.625" style="8"/>
    <col min="12807" max="12807" width="9.625" style="8" customWidth="1"/>
    <col min="12808" max="12808" width="6.625" style="8"/>
    <col min="12809" max="12809" width="9.625" style="8" customWidth="1"/>
    <col min="12810" max="12810" width="6.625" style="8"/>
    <col min="12811" max="12811" width="9.625" style="8" customWidth="1"/>
    <col min="12812" max="12812" width="6.625" style="8"/>
    <col min="12813" max="12813" width="9.625" style="8" customWidth="1"/>
    <col min="12814" max="12814" width="6.625" style="8"/>
    <col min="12815" max="12815" width="3.125" style="8" customWidth="1"/>
    <col min="12816" max="13056" width="6.625" style="8"/>
    <col min="13057" max="13057" width="2.625" style="8" customWidth="1"/>
    <col min="13058" max="13059" width="3.625" style="8" customWidth="1"/>
    <col min="13060" max="13060" width="5.625" style="8" customWidth="1"/>
    <col min="13061" max="13061" width="9.625" style="8" customWidth="1"/>
    <col min="13062" max="13062" width="6.625" style="8"/>
    <col min="13063" max="13063" width="9.625" style="8" customWidth="1"/>
    <col min="13064" max="13064" width="6.625" style="8"/>
    <col min="13065" max="13065" width="9.625" style="8" customWidth="1"/>
    <col min="13066" max="13066" width="6.625" style="8"/>
    <col min="13067" max="13067" width="9.625" style="8" customWidth="1"/>
    <col min="13068" max="13068" width="6.625" style="8"/>
    <col min="13069" max="13069" width="9.625" style="8" customWidth="1"/>
    <col min="13070" max="13070" width="6.625" style="8"/>
    <col min="13071" max="13071" width="3.125" style="8" customWidth="1"/>
    <col min="13072" max="13312" width="6.625" style="8"/>
    <col min="13313" max="13313" width="2.625" style="8" customWidth="1"/>
    <col min="13314" max="13315" width="3.625" style="8" customWidth="1"/>
    <col min="13316" max="13316" width="5.625" style="8" customWidth="1"/>
    <col min="13317" max="13317" width="9.625" style="8" customWidth="1"/>
    <col min="13318" max="13318" width="6.625" style="8"/>
    <col min="13319" max="13319" width="9.625" style="8" customWidth="1"/>
    <col min="13320" max="13320" width="6.625" style="8"/>
    <col min="13321" max="13321" width="9.625" style="8" customWidth="1"/>
    <col min="13322" max="13322" width="6.625" style="8"/>
    <col min="13323" max="13323" width="9.625" style="8" customWidth="1"/>
    <col min="13324" max="13324" width="6.625" style="8"/>
    <col min="13325" max="13325" width="9.625" style="8" customWidth="1"/>
    <col min="13326" max="13326" width="6.625" style="8"/>
    <col min="13327" max="13327" width="3.125" style="8" customWidth="1"/>
    <col min="13328" max="13568" width="6.625" style="8"/>
    <col min="13569" max="13569" width="2.625" style="8" customWidth="1"/>
    <col min="13570" max="13571" width="3.625" style="8" customWidth="1"/>
    <col min="13572" max="13572" width="5.625" style="8" customWidth="1"/>
    <col min="13573" max="13573" width="9.625" style="8" customWidth="1"/>
    <col min="13574" max="13574" width="6.625" style="8"/>
    <col min="13575" max="13575" width="9.625" style="8" customWidth="1"/>
    <col min="13576" max="13576" width="6.625" style="8"/>
    <col min="13577" max="13577" width="9.625" style="8" customWidth="1"/>
    <col min="13578" max="13578" width="6.625" style="8"/>
    <col min="13579" max="13579" width="9.625" style="8" customWidth="1"/>
    <col min="13580" max="13580" width="6.625" style="8"/>
    <col min="13581" max="13581" width="9.625" style="8" customWidth="1"/>
    <col min="13582" max="13582" width="6.625" style="8"/>
    <col min="13583" max="13583" width="3.125" style="8" customWidth="1"/>
    <col min="13584" max="13824" width="6.625" style="8"/>
    <col min="13825" max="13825" width="2.625" style="8" customWidth="1"/>
    <col min="13826" max="13827" width="3.625" style="8" customWidth="1"/>
    <col min="13828" max="13828" width="5.625" style="8" customWidth="1"/>
    <col min="13829" max="13829" width="9.625" style="8" customWidth="1"/>
    <col min="13830" max="13830" width="6.625" style="8"/>
    <col min="13831" max="13831" width="9.625" style="8" customWidth="1"/>
    <col min="13832" max="13832" width="6.625" style="8"/>
    <col min="13833" max="13833" width="9.625" style="8" customWidth="1"/>
    <col min="13834" max="13834" width="6.625" style="8"/>
    <col min="13835" max="13835" width="9.625" style="8" customWidth="1"/>
    <col min="13836" max="13836" width="6.625" style="8"/>
    <col min="13837" max="13837" width="9.625" style="8" customWidth="1"/>
    <col min="13838" max="13838" width="6.625" style="8"/>
    <col min="13839" max="13839" width="3.125" style="8" customWidth="1"/>
    <col min="13840" max="14080" width="6.625" style="8"/>
    <col min="14081" max="14081" width="2.625" style="8" customWidth="1"/>
    <col min="14082" max="14083" width="3.625" style="8" customWidth="1"/>
    <col min="14084" max="14084" width="5.625" style="8" customWidth="1"/>
    <col min="14085" max="14085" width="9.625" style="8" customWidth="1"/>
    <col min="14086" max="14086" width="6.625" style="8"/>
    <col min="14087" max="14087" width="9.625" style="8" customWidth="1"/>
    <col min="14088" max="14088" width="6.625" style="8"/>
    <col min="14089" max="14089" width="9.625" style="8" customWidth="1"/>
    <col min="14090" max="14090" width="6.625" style="8"/>
    <col min="14091" max="14091" width="9.625" style="8" customWidth="1"/>
    <col min="14092" max="14092" width="6.625" style="8"/>
    <col min="14093" max="14093" width="9.625" style="8" customWidth="1"/>
    <col min="14094" max="14094" width="6.625" style="8"/>
    <col min="14095" max="14095" width="3.125" style="8" customWidth="1"/>
    <col min="14096" max="14336" width="6.625" style="8"/>
    <col min="14337" max="14337" width="2.625" style="8" customWidth="1"/>
    <col min="14338" max="14339" width="3.625" style="8" customWidth="1"/>
    <col min="14340" max="14340" width="5.625" style="8" customWidth="1"/>
    <col min="14341" max="14341" width="9.625" style="8" customWidth="1"/>
    <col min="14342" max="14342" width="6.625" style="8"/>
    <col min="14343" max="14343" width="9.625" style="8" customWidth="1"/>
    <col min="14344" max="14344" width="6.625" style="8"/>
    <col min="14345" max="14345" width="9.625" style="8" customWidth="1"/>
    <col min="14346" max="14346" width="6.625" style="8"/>
    <col min="14347" max="14347" width="9.625" style="8" customWidth="1"/>
    <col min="14348" max="14348" width="6.625" style="8"/>
    <col min="14349" max="14349" width="9.625" style="8" customWidth="1"/>
    <col min="14350" max="14350" width="6.625" style="8"/>
    <col min="14351" max="14351" width="3.125" style="8" customWidth="1"/>
    <col min="14352" max="14592" width="6.625" style="8"/>
    <col min="14593" max="14593" width="2.625" style="8" customWidth="1"/>
    <col min="14594" max="14595" width="3.625" style="8" customWidth="1"/>
    <col min="14596" max="14596" width="5.625" style="8" customWidth="1"/>
    <col min="14597" max="14597" width="9.625" style="8" customWidth="1"/>
    <col min="14598" max="14598" width="6.625" style="8"/>
    <col min="14599" max="14599" width="9.625" style="8" customWidth="1"/>
    <col min="14600" max="14600" width="6.625" style="8"/>
    <col min="14601" max="14601" width="9.625" style="8" customWidth="1"/>
    <col min="14602" max="14602" width="6.625" style="8"/>
    <col min="14603" max="14603" width="9.625" style="8" customWidth="1"/>
    <col min="14604" max="14604" width="6.625" style="8"/>
    <col min="14605" max="14605" width="9.625" style="8" customWidth="1"/>
    <col min="14606" max="14606" width="6.625" style="8"/>
    <col min="14607" max="14607" width="3.125" style="8" customWidth="1"/>
    <col min="14608" max="14848" width="6.625" style="8"/>
    <col min="14849" max="14849" width="2.625" style="8" customWidth="1"/>
    <col min="14850" max="14851" width="3.625" style="8" customWidth="1"/>
    <col min="14852" max="14852" width="5.625" style="8" customWidth="1"/>
    <col min="14853" max="14853" width="9.625" style="8" customWidth="1"/>
    <col min="14854" max="14854" width="6.625" style="8"/>
    <col min="14855" max="14855" width="9.625" style="8" customWidth="1"/>
    <col min="14856" max="14856" width="6.625" style="8"/>
    <col min="14857" max="14857" width="9.625" style="8" customWidth="1"/>
    <col min="14858" max="14858" width="6.625" style="8"/>
    <col min="14859" max="14859" width="9.625" style="8" customWidth="1"/>
    <col min="14860" max="14860" width="6.625" style="8"/>
    <col min="14861" max="14861" width="9.625" style="8" customWidth="1"/>
    <col min="14862" max="14862" width="6.625" style="8"/>
    <col min="14863" max="14863" width="3.125" style="8" customWidth="1"/>
    <col min="14864" max="15104" width="6.625" style="8"/>
    <col min="15105" max="15105" width="2.625" style="8" customWidth="1"/>
    <col min="15106" max="15107" width="3.625" style="8" customWidth="1"/>
    <col min="15108" max="15108" width="5.625" style="8" customWidth="1"/>
    <col min="15109" max="15109" width="9.625" style="8" customWidth="1"/>
    <col min="15110" max="15110" width="6.625" style="8"/>
    <col min="15111" max="15111" width="9.625" style="8" customWidth="1"/>
    <col min="15112" max="15112" width="6.625" style="8"/>
    <col min="15113" max="15113" width="9.625" style="8" customWidth="1"/>
    <col min="15114" max="15114" width="6.625" style="8"/>
    <col min="15115" max="15115" width="9.625" style="8" customWidth="1"/>
    <col min="15116" max="15116" width="6.625" style="8"/>
    <col min="15117" max="15117" width="9.625" style="8" customWidth="1"/>
    <col min="15118" max="15118" width="6.625" style="8"/>
    <col min="15119" max="15119" width="3.125" style="8" customWidth="1"/>
    <col min="15120" max="15360" width="6.625" style="8"/>
    <col min="15361" max="15361" width="2.625" style="8" customWidth="1"/>
    <col min="15362" max="15363" width="3.625" style="8" customWidth="1"/>
    <col min="15364" max="15364" width="5.625" style="8" customWidth="1"/>
    <col min="15365" max="15365" width="9.625" style="8" customWidth="1"/>
    <col min="15366" max="15366" width="6.625" style="8"/>
    <col min="15367" max="15367" width="9.625" style="8" customWidth="1"/>
    <col min="15368" max="15368" width="6.625" style="8"/>
    <col min="15369" max="15369" width="9.625" style="8" customWidth="1"/>
    <col min="15370" max="15370" width="6.625" style="8"/>
    <col min="15371" max="15371" width="9.625" style="8" customWidth="1"/>
    <col min="15372" max="15372" width="6.625" style="8"/>
    <col min="15373" max="15373" width="9.625" style="8" customWidth="1"/>
    <col min="15374" max="15374" width="6.625" style="8"/>
    <col min="15375" max="15375" width="3.125" style="8" customWidth="1"/>
    <col min="15376" max="15616" width="6.625" style="8"/>
    <col min="15617" max="15617" width="2.625" style="8" customWidth="1"/>
    <col min="15618" max="15619" width="3.625" style="8" customWidth="1"/>
    <col min="15620" max="15620" width="5.625" style="8" customWidth="1"/>
    <col min="15621" max="15621" width="9.625" style="8" customWidth="1"/>
    <col min="15622" max="15622" width="6.625" style="8"/>
    <col min="15623" max="15623" width="9.625" style="8" customWidth="1"/>
    <col min="15624" max="15624" width="6.625" style="8"/>
    <col min="15625" max="15625" width="9.625" style="8" customWidth="1"/>
    <col min="15626" max="15626" width="6.625" style="8"/>
    <col min="15627" max="15627" width="9.625" style="8" customWidth="1"/>
    <col min="15628" max="15628" width="6.625" style="8"/>
    <col min="15629" max="15629" width="9.625" style="8" customWidth="1"/>
    <col min="15630" max="15630" width="6.625" style="8"/>
    <col min="15631" max="15631" width="3.125" style="8" customWidth="1"/>
    <col min="15632" max="15872" width="6.625" style="8"/>
    <col min="15873" max="15873" width="2.625" style="8" customWidth="1"/>
    <col min="15874" max="15875" width="3.625" style="8" customWidth="1"/>
    <col min="15876" max="15876" width="5.625" style="8" customWidth="1"/>
    <col min="15877" max="15877" width="9.625" style="8" customWidth="1"/>
    <col min="15878" max="15878" width="6.625" style="8"/>
    <col min="15879" max="15879" width="9.625" style="8" customWidth="1"/>
    <col min="15880" max="15880" width="6.625" style="8"/>
    <col min="15881" max="15881" width="9.625" style="8" customWidth="1"/>
    <col min="15882" max="15882" width="6.625" style="8"/>
    <col min="15883" max="15883" width="9.625" style="8" customWidth="1"/>
    <col min="15884" max="15884" width="6.625" style="8"/>
    <col min="15885" max="15885" width="9.625" style="8" customWidth="1"/>
    <col min="15886" max="15886" width="6.625" style="8"/>
    <col min="15887" max="15887" width="3.125" style="8" customWidth="1"/>
    <col min="15888" max="16128" width="6.625" style="8"/>
    <col min="16129" max="16129" width="2.625" style="8" customWidth="1"/>
    <col min="16130" max="16131" width="3.625" style="8" customWidth="1"/>
    <col min="16132" max="16132" width="5.625" style="8" customWidth="1"/>
    <col min="16133" max="16133" width="9.625" style="8" customWidth="1"/>
    <col min="16134" max="16134" width="6.625" style="8"/>
    <col min="16135" max="16135" width="9.625" style="8" customWidth="1"/>
    <col min="16136" max="16136" width="6.625" style="8"/>
    <col min="16137" max="16137" width="9.625" style="8" customWidth="1"/>
    <col min="16138" max="16138" width="6.625" style="8"/>
    <col min="16139" max="16139" width="9.625" style="8" customWidth="1"/>
    <col min="16140" max="16140" width="6.625" style="8"/>
    <col min="16141" max="16141" width="9.625" style="8" customWidth="1"/>
    <col min="16142" max="16142" width="6.625" style="8"/>
    <col min="16143" max="16143" width="3.125" style="8" customWidth="1"/>
    <col min="16144" max="16384" width="6.625" style="8"/>
  </cols>
  <sheetData>
    <row r="2" spans="1:14" ht="30" customHeight="1">
      <c r="A2" s="3452" t="s">
        <v>246</v>
      </c>
      <c r="B2" s="3452"/>
      <c r="C2" s="3452"/>
      <c r="D2" s="3452"/>
      <c r="E2" s="3452"/>
      <c r="F2" s="3452"/>
      <c r="G2" s="3452"/>
      <c r="H2" s="3452"/>
      <c r="I2" s="3452"/>
      <c r="J2" s="3452"/>
      <c r="K2" s="3452"/>
      <c r="L2" s="3452"/>
      <c r="M2" s="3452"/>
      <c r="N2" s="3452"/>
    </row>
    <row r="3" spans="1:14" ht="20.100000000000001" customHeight="1">
      <c r="B3" s="8" t="s">
        <v>325</v>
      </c>
    </row>
    <row r="4" spans="1:14" s="11" customFormat="1" ht="34.5" customHeight="1">
      <c r="B4" s="3468"/>
      <c r="C4" s="3468"/>
      <c r="D4" s="3468"/>
      <c r="E4" s="3484" t="s">
        <v>326</v>
      </c>
      <c r="F4" s="3485"/>
      <c r="G4" s="3484" t="s">
        <v>326</v>
      </c>
      <c r="H4" s="3485"/>
      <c r="I4" s="3484" t="s">
        <v>326</v>
      </c>
      <c r="J4" s="3485"/>
      <c r="K4" s="3484" t="s">
        <v>326</v>
      </c>
      <c r="L4" s="3485"/>
      <c r="M4" s="3484" t="s">
        <v>326</v>
      </c>
      <c r="N4" s="3485"/>
    </row>
    <row r="5" spans="1:14" s="11" customFormat="1" ht="24.95" customHeight="1">
      <c r="B5" s="3469" t="s">
        <v>327</v>
      </c>
      <c r="C5" s="3469" t="s">
        <v>328</v>
      </c>
      <c r="D5" s="33" t="s">
        <v>319</v>
      </c>
      <c r="E5" s="3486"/>
      <c r="F5" s="3487"/>
      <c r="G5" s="3486"/>
      <c r="H5" s="3487"/>
      <c r="I5" s="3486"/>
      <c r="J5" s="3487"/>
      <c r="K5" s="3486"/>
      <c r="L5" s="3487"/>
      <c r="M5" s="3486"/>
      <c r="N5" s="3487"/>
    </row>
    <row r="6" spans="1:14" s="11" customFormat="1" ht="24.95" customHeight="1">
      <c r="B6" s="3469"/>
      <c r="C6" s="3469"/>
      <c r="D6" s="34" t="s">
        <v>320</v>
      </c>
      <c r="E6" s="3486"/>
      <c r="F6" s="3487"/>
      <c r="G6" s="3486"/>
      <c r="H6" s="3487"/>
      <c r="I6" s="3486"/>
      <c r="J6" s="3487"/>
      <c r="K6" s="3486"/>
      <c r="L6" s="3487"/>
      <c r="M6" s="3486"/>
      <c r="N6" s="3487"/>
    </row>
    <row r="7" spans="1:14" s="11" customFormat="1" ht="24.95" customHeight="1">
      <c r="B7" s="3469"/>
      <c r="C7" s="3469" t="s">
        <v>329</v>
      </c>
      <c r="D7" s="33" t="s">
        <v>319</v>
      </c>
      <c r="E7" s="3486"/>
      <c r="F7" s="3487"/>
      <c r="G7" s="3486"/>
      <c r="H7" s="3487"/>
      <c r="I7" s="3486"/>
      <c r="J7" s="3487"/>
      <c r="K7" s="3486"/>
      <c r="L7" s="3487"/>
      <c r="M7" s="3486"/>
      <c r="N7" s="3487"/>
    </row>
    <row r="8" spans="1:14" s="11" customFormat="1" ht="24.95" customHeight="1">
      <c r="B8" s="3469"/>
      <c r="C8" s="3469"/>
      <c r="D8" s="34" t="s">
        <v>320</v>
      </c>
      <c r="E8" s="3486"/>
      <c r="F8" s="3487"/>
      <c r="G8" s="3486"/>
      <c r="H8" s="3487"/>
      <c r="I8" s="3486"/>
      <c r="J8" s="3487"/>
      <c r="K8" s="3486"/>
      <c r="L8" s="3487"/>
      <c r="M8" s="3486"/>
      <c r="N8" s="3487"/>
    </row>
    <row r="9" spans="1:14" s="11" customFormat="1" ht="24.95" customHeight="1">
      <c r="B9" s="3469"/>
      <c r="C9" s="3488" t="s">
        <v>330</v>
      </c>
      <c r="D9" s="33" t="s">
        <v>319</v>
      </c>
      <c r="E9" s="3486"/>
      <c r="F9" s="3487"/>
      <c r="G9" s="3486"/>
      <c r="H9" s="3487"/>
      <c r="I9" s="3486"/>
      <c r="J9" s="3487"/>
      <c r="K9" s="3486"/>
      <c r="L9" s="3487"/>
      <c r="M9" s="3486"/>
      <c r="N9" s="3487"/>
    </row>
    <row r="10" spans="1:14" s="11" customFormat="1" ht="24.95" customHeight="1">
      <c r="B10" s="3469"/>
      <c r="C10" s="3488"/>
      <c r="D10" s="34" t="s">
        <v>320</v>
      </c>
      <c r="E10" s="3486"/>
      <c r="F10" s="3487"/>
      <c r="G10" s="3486"/>
      <c r="H10" s="3487"/>
      <c r="I10" s="3486"/>
      <c r="J10" s="3487"/>
      <c r="K10" s="3486"/>
      <c r="L10" s="3487"/>
      <c r="M10" s="3486"/>
      <c r="N10" s="3487"/>
    </row>
    <row r="11" spans="1:14" s="11" customFormat="1" ht="24.95" customHeight="1">
      <c r="B11" s="3469"/>
      <c r="C11" s="3469" t="s">
        <v>331</v>
      </c>
      <c r="D11" s="33" t="s">
        <v>319</v>
      </c>
      <c r="E11" s="3486"/>
      <c r="F11" s="3487"/>
      <c r="G11" s="3486"/>
      <c r="H11" s="3487"/>
      <c r="I11" s="3486"/>
      <c r="J11" s="3487"/>
      <c r="K11" s="3486"/>
      <c r="L11" s="3487"/>
      <c r="M11" s="3486"/>
      <c r="N11" s="3487"/>
    </row>
    <row r="12" spans="1:14" s="11" customFormat="1" ht="24.95" customHeight="1">
      <c r="B12" s="3469"/>
      <c r="C12" s="3469"/>
      <c r="D12" s="34" t="s">
        <v>320</v>
      </c>
      <c r="E12" s="3486"/>
      <c r="F12" s="3487"/>
      <c r="G12" s="3486"/>
      <c r="H12" s="3487"/>
      <c r="I12" s="3486"/>
      <c r="J12" s="3487"/>
      <c r="K12" s="3486"/>
      <c r="L12" s="3487"/>
      <c r="M12" s="3486"/>
      <c r="N12" s="3487"/>
    </row>
    <row r="13" spans="1:14" s="11" customFormat="1" ht="24.95" customHeight="1">
      <c r="B13" s="3469" t="s">
        <v>332</v>
      </c>
      <c r="C13" s="3469" t="s">
        <v>328</v>
      </c>
      <c r="D13" s="33" t="s">
        <v>319</v>
      </c>
      <c r="E13" s="3486"/>
      <c r="F13" s="3487"/>
      <c r="G13" s="3486"/>
      <c r="H13" s="3487"/>
      <c r="I13" s="3486"/>
      <c r="J13" s="3487"/>
      <c r="K13" s="3486"/>
      <c r="L13" s="3487"/>
      <c r="M13" s="3486"/>
      <c r="N13" s="3487"/>
    </row>
    <row r="14" spans="1:14" s="11" customFormat="1" ht="24.95" customHeight="1">
      <c r="B14" s="3469"/>
      <c r="C14" s="3469"/>
      <c r="D14" s="34" t="s">
        <v>320</v>
      </c>
      <c r="E14" s="3486"/>
      <c r="F14" s="3487"/>
      <c r="G14" s="3486" t="s">
        <v>5833</v>
      </c>
      <c r="H14" s="3487"/>
      <c r="I14" s="3486"/>
      <c r="J14" s="3487"/>
      <c r="K14" s="3486"/>
      <c r="L14" s="3487"/>
      <c r="M14" s="3486"/>
      <c r="N14" s="3487"/>
    </row>
    <row r="15" spans="1:14" s="11" customFormat="1" ht="24.95" customHeight="1">
      <c r="B15" s="3469"/>
      <c r="C15" s="3469" t="s">
        <v>329</v>
      </c>
      <c r="D15" s="33" t="s">
        <v>319</v>
      </c>
      <c r="E15" s="3486"/>
      <c r="F15" s="3487"/>
      <c r="G15" s="3486"/>
      <c r="H15" s="3487"/>
      <c r="I15" s="3486"/>
      <c r="J15" s="3487"/>
      <c r="K15" s="3486"/>
      <c r="L15" s="3487"/>
      <c r="M15" s="3486"/>
      <c r="N15" s="3487"/>
    </row>
    <row r="16" spans="1:14" s="11" customFormat="1" ht="24.95" customHeight="1">
      <c r="B16" s="3469"/>
      <c r="C16" s="3469"/>
      <c r="D16" s="34" t="s">
        <v>320</v>
      </c>
      <c r="E16" s="3486"/>
      <c r="F16" s="3487"/>
      <c r="G16" s="3486"/>
      <c r="H16" s="3487"/>
      <c r="I16" s="3486"/>
      <c r="J16" s="3487"/>
      <c r="K16" s="3486"/>
      <c r="L16" s="3487"/>
      <c r="M16" s="3486"/>
      <c r="N16" s="3487"/>
    </row>
    <row r="17" spans="2:14" s="11" customFormat="1" ht="24.95" customHeight="1">
      <c r="B17" s="3469"/>
      <c r="C17" s="3488" t="s">
        <v>330</v>
      </c>
      <c r="D17" s="33" t="s">
        <v>319</v>
      </c>
      <c r="E17" s="3486"/>
      <c r="F17" s="3487"/>
      <c r="G17" s="3486"/>
      <c r="H17" s="3487"/>
      <c r="I17" s="3486"/>
      <c r="J17" s="3487"/>
      <c r="K17" s="3486"/>
      <c r="L17" s="3487"/>
      <c r="M17" s="3486"/>
      <c r="N17" s="3487"/>
    </row>
    <row r="18" spans="2:14" s="11" customFormat="1" ht="24.95" customHeight="1">
      <c r="B18" s="3469"/>
      <c r="C18" s="3488"/>
      <c r="D18" s="34" t="s">
        <v>320</v>
      </c>
      <c r="E18" s="3486"/>
      <c r="F18" s="3487"/>
      <c r="G18" s="3486"/>
      <c r="H18" s="3487"/>
      <c r="I18" s="3486"/>
      <c r="J18" s="3487"/>
      <c r="K18" s="3486"/>
      <c r="L18" s="3487"/>
      <c r="M18" s="3486"/>
      <c r="N18" s="3487"/>
    </row>
    <row r="19" spans="2:14" s="11" customFormat="1" ht="24.95" customHeight="1">
      <c r="B19" s="3469"/>
      <c r="C19" s="3469" t="s">
        <v>331</v>
      </c>
      <c r="D19" s="33" t="s">
        <v>319</v>
      </c>
      <c r="E19" s="3486"/>
      <c r="F19" s="3487"/>
      <c r="G19" s="3486"/>
      <c r="H19" s="3487"/>
      <c r="I19" s="3486"/>
      <c r="J19" s="3487"/>
      <c r="K19" s="3486"/>
      <c r="L19" s="3487"/>
      <c r="M19" s="3486"/>
      <c r="N19" s="3487"/>
    </row>
    <row r="20" spans="2:14" s="11" customFormat="1" ht="24.95" customHeight="1">
      <c r="B20" s="3469"/>
      <c r="C20" s="3469"/>
      <c r="D20" s="34" t="s">
        <v>320</v>
      </c>
      <c r="E20" s="3486"/>
      <c r="F20" s="3487"/>
      <c r="G20" s="3486"/>
      <c r="H20" s="3487"/>
      <c r="I20" s="3486"/>
      <c r="J20" s="3487"/>
      <c r="K20" s="3486"/>
      <c r="L20" s="3487"/>
      <c r="M20" s="3486"/>
      <c r="N20" s="3487"/>
    </row>
    <row r="21" spans="2:14" s="11" customFormat="1" ht="24.95" customHeight="1">
      <c r="B21" s="3469" t="s">
        <v>333</v>
      </c>
      <c r="C21" s="3469" t="s">
        <v>328</v>
      </c>
      <c r="D21" s="33" t="s">
        <v>319</v>
      </c>
      <c r="E21" s="3486"/>
      <c r="F21" s="3487"/>
      <c r="G21" s="3486"/>
      <c r="H21" s="3487"/>
      <c r="I21" s="3486"/>
      <c r="J21" s="3487"/>
      <c r="K21" s="3486"/>
      <c r="L21" s="3487"/>
      <c r="M21" s="3486"/>
      <c r="N21" s="3487"/>
    </row>
    <row r="22" spans="2:14" s="11" customFormat="1" ht="24.95" customHeight="1">
      <c r="B22" s="3469"/>
      <c r="C22" s="3469"/>
      <c r="D22" s="34" t="s">
        <v>320</v>
      </c>
      <c r="E22" s="3486"/>
      <c r="F22" s="3487"/>
      <c r="G22" s="3486"/>
      <c r="H22" s="3487"/>
      <c r="I22" s="3486"/>
      <c r="J22" s="3487"/>
      <c r="K22" s="3486"/>
      <c r="L22" s="3487"/>
      <c r="M22" s="3486"/>
      <c r="N22" s="3487"/>
    </row>
    <row r="23" spans="2:14" s="11" customFormat="1" ht="24.95" customHeight="1">
      <c r="B23" s="3469"/>
      <c r="C23" s="3469" t="s">
        <v>329</v>
      </c>
      <c r="D23" s="33" t="s">
        <v>319</v>
      </c>
      <c r="E23" s="3486"/>
      <c r="F23" s="3487"/>
      <c r="G23" s="3486"/>
      <c r="H23" s="3487"/>
      <c r="I23" s="3486"/>
      <c r="J23" s="3487"/>
      <c r="K23" s="3486"/>
      <c r="L23" s="3487"/>
      <c r="M23" s="3486"/>
      <c r="N23" s="3487"/>
    </row>
    <row r="24" spans="2:14" s="11" customFormat="1" ht="24.95" customHeight="1">
      <c r="B24" s="3469"/>
      <c r="C24" s="3469"/>
      <c r="D24" s="34" t="s">
        <v>320</v>
      </c>
      <c r="E24" s="3486"/>
      <c r="F24" s="3487"/>
      <c r="G24" s="3486"/>
      <c r="H24" s="3487"/>
      <c r="I24" s="3486"/>
      <c r="J24" s="3487"/>
      <c r="K24" s="3486"/>
      <c r="L24" s="3487"/>
      <c r="M24" s="3486"/>
      <c r="N24" s="3487"/>
    </row>
    <row r="25" spans="2:14" ht="24.95" customHeight="1">
      <c r="B25" s="3469"/>
      <c r="C25" s="3488" t="s">
        <v>330</v>
      </c>
      <c r="D25" s="33" t="s">
        <v>319</v>
      </c>
      <c r="E25" s="3486"/>
      <c r="F25" s="3487"/>
      <c r="G25" s="3486"/>
      <c r="H25" s="3487"/>
      <c r="I25" s="3486"/>
      <c r="J25" s="3487"/>
      <c r="K25" s="3486"/>
      <c r="L25" s="3487"/>
      <c r="M25" s="3486"/>
      <c r="N25" s="3487"/>
    </row>
    <row r="26" spans="2:14" ht="24.95" customHeight="1">
      <c r="B26" s="3469"/>
      <c r="C26" s="3488"/>
      <c r="D26" s="34" t="s">
        <v>320</v>
      </c>
      <c r="E26" s="3486"/>
      <c r="F26" s="3487"/>
      <c r="G26" s="3486"/>
      <c r="H26" s="3487"/>
      <c r="I26" s="3486"/>
      <c r="J26" s="3487"/>
      <c r="K26" s="3486"/>
      <c r="L26" s="3487"/>
      <c r="M26" s="3486"/>
      <c r="N26" s="3487"/>
    </row>
    <row r="27" spans="2:14" ht="24.95" customHeight="1">
      <c r="B27" s="3469"/>
      <c r="C27" s="3469" t="s">
        <v>331</v>
      </c>
      <c r="D27" s="33" t="s">
        <v>319</v>
      </c>
      <c r="E27" s="3486"/>
      <c r="F27" s="3487"/>
      <c r="G27" s="3486"/>
      <c r="H27" s="3487"/>
      <c r="I27" s="3486"/>
      <c r="J27" s="3487"/>
      <c r="K27" s="3486"/>
      <c r="L27" s="3487"/>
      <c r="M27" s="3486"/>
      <c r="N27" s="3487"/>
    </row>
    <row r="28" spans="2:14" ht="24.95" customHeight="1">
      <c r="B28" s="3469"/>
      <c r="C28" s="3469"/>
      <c r="D28" s="34" t="s">
        <v>320</v>
      </c>
      <c r="E28" s="3486"/>
      <c r="F28" s="3487"/>
      <c r="G28" s="3486"/>
      <c r="H28" s="3487"/>
      <c r="I28" s="3486"/>
      <c r="J28" s="3487"/>
      <c r="K28" s="3486"/>
      <c r="L28" s="3487"/>
      <c r="M28" s="3486"/>
      <c r="N28" s="3487"/>
    </row>
    <row r="29" spans="2:14" ht="20.100000000000001" customHeight="1">
      <c r="B29" s="8" t="s">
        <v>334</v>
      </c>
    </row>
    <row r="30" spans="2:14" ht="20.100000000000001" customHeight="1">
      <c r="B30" s="8" t="s">
        <v>335</v>
      </c>
    </row>
    <row r="31" spans="2:14" ht="20.100000000000001" customHeight="1">
      <c r="B31" s="8" t="s">
        <v>336</v>
      </c>
    </row>
    <row r="32" spans="2:14" ht="20.100000000000001" customHeight="1">
      <c r="B32" s="8" t="s">
        <v>337</v>
      </c>
    </row>
    <row r="33" spans="2:2" ht="20.100000000000001" customHeight="1">
      <c r="B33" s="8" t="s">
        <v>338</v>
      </c>
    </row>
  </sheetData>
  <sheetProtection algorithmName="SHA-512" hashValue="0GGmStSOtyyhP3i9v7+HiaKfiQtrXKpCY9ZFGViOkAgAGqxYRB9wiY5ZDZt6tbTE1vEy6sA2BG7LrdIjAmhYJQ==" saltValue="plt7ZGn1Ec/KdAuqwgKz9w==" spinCount="100000" sheet="1" formatCells="0" formatColumns="0" formatRows="0" insertColumns="0" insertRows="0" insertHyperlinks="0" deleteColumns="0" deleteRows="0" sort="0" autoFilter="0" pivotTables="0"/>
  <mergeCells count="142">
    <mergeCell ref="G23:H23"/>
    <mergeCell ref="I23:J23"/>
    <mergeCell ref="K23:L23"/>
    <mergeCell ref="M23:N23"/>
    <mergeCell ref="E24:F24"/>
    <mergeCell ref="C27:C28"/>
    <mergeCell ref="E27:F27"/>
    <mergeCell ref="G27:H27"/>
    <mergeCell ref="I27:J27"/>
    <mergeCell ref="K27:L27"/>
    <mergeCell ref="G24:H24"/>
    <mergeCell ref="I24:J24"/>
    <mergeCell ref="K24:L24"/>
    <mergeCell ref="M24:N24"/>
    <mergeCell ref="C25:C26"/>
    <mergeCell ref="E25:F25"/>
    <mergeCell ref="G25:H25"/>
    <mergeCell ref="I25:J25"/>
    <mergeCell ref="K25:L25"/>
    <mergeCell ref="M25:N25"/>
    <mergeCell ref="M27:N27"/>
    <mergeCell ref="B21:B28"/>
    <mergeCell ref="C21:C22"/>
    <mergeCell ref="E21:F21"/>
    <mergeCell ref="G21:H21"/>
    <mergeCell ref="I21:J21"/>
    <mergeCell ref="K21:L21"/>
    <mergeCell ref="M21:N21"/>
    <mergeCell ref="E22:F22"/>
    <mergeCell ref="G22:H22"/>
    <mergeCell ref="I22:J22"/>
    <mergeCell ref="K22:L22"/>
    <mergeCell ref="M22:N22"/>
    <mergeCell ref="C23:C24"/>
    <mergeCell ref="E28:F28"/>
    <mergeCell ref="G28:H28"/>
    <mergeCell ref="I28:J28"/>
    <mergeCell ref="K28:L28"/>
    <mergeCell ref="M28:N28"/>
    <mergeCell ref="E26:F26"/>
    <mergeCell ref="G26:H26"/>
    <mergeCell ref="I26:J26"/>
    <mergeCell ref="K26:L26"/>
    <mergeCell ref="M26:N26"/>
    <mergeCell ref="E23:F23"/>
    <mergeCell ref="C19:C20"/>
    <mergeCell ref="E19:F19"/>
    <mergeCell ref="G19:H19"/>
    <mergeCell ref="I19:J19"/>
    <mergeCell ref="K19:L19"/>
    <mergeCell ref="M19:N19"/>
    <mergeCell ref="E20:F20"/>
    <mergeCell ref="G20:H20"/>
    <mergeCell ref="I20:J20"/>
    <mergeCell ref="K20:L20"/>
    <mergeCell ref="M20:N20"/>
    <mergeCell ref="K15:L15"/>
    <mergeCell ref="M15:N15"/>
    <mergeCell ref="M17:N17"/>
    <mergeCell ref="E18:F18"/>
    <mergeCell ref="G18:H18"/>
    <mergeCell ref="I18:J18"/>
    <mergeCell ref="K18:L18"/>
    <mergeCell ref="M18:N18"/>
    <mergeCell ref="E16:F16"/>
    <mergeCell ref="G16:H16"/>
    <mergeCell ref="I16:J16"/>
    <mergeCell ref="K16:L16"/>
    <mergeCell ref="M16:N16"/>
    <mergeCell ref="B13:B20"/>
    <mergeCell ref="C13:C14"/>
    <mergeCell ref="E13:F13"/>
    <mergeCell ref="G13:H13"/>
    <mergeCell ref="I13:J13"/>
    <mergeCell ref="K13:L13"/>
    <mergeCell ref="M13:N13"/>
    <mergeCell ref="E14:F14"/>
    <mergeCell ref="B5:B12"/>
    <mergeCell ref="C5:C6"/>
    <mergeCell ref="C7:C8"/>
    <mergeCell ref="C17:C18"/>
    <mergeCell ref="E17:F17"/>
    <mergeCell ref="G17:H17"/>
    <mergeCell ref="I17:J17"/>
    <mergeCell ref="K17:L17"/>
    <mergeCell ref="G14:H14"/>
    <mergeCell ref="I14:J14"/>
    <mergeCell ref="K14:L14"/>
    <mergeCell ref="M14:N14"/>
    <mergeCell ref="C15:C16"/>
    <mergeCell ref="E15:F15"/>
    <mergeCell ref="G15:H15"/>
    <mergeCell ref="I15:J15"/>
    <mergeCell ref="M10:N10"/>
    <mergeCell ref="C11:C12"/>
    <mergeCell ref="E11:F11"/>
    <mergeCell ref="G11:H11"/>
    <mergeCell ref="I11:J11"/>
    <mergeCell ref="K11:L11"/>
    <mergeCell ref="M11:N11"/>
    <mergeCell ref="E12:F12"/>
    <mergeCell ref="G12:H12"/>
    <mergeCell ref="I12:J12"/>
    <mergeCell ref="C9:C10"/>
    <mergeCell ref="E9:F9"/>
    <mergeCell ref="G9:H9"/>
    <mergeCell ref="I9:J9"/>
    <mergeCell ref="K9:L9"/>
    <mergeCell ref="M9:N9"/>
    <mergeCell ref="E10:F10"/>
    <mergeCell ref="G10:H10"/>
    <mergeCell ref="I10:J10"/>
    <mergeCell ref="K10:L10"/>
    <mergeCell ref="K12:L12"/>
    <mergeCell ref="M12:N12"/>
    <mergeCell ref="E8:F8"/>
    <mergeCell ref="G8:H8"/>
    <mergeCell ref="I8:J8"/>
    <mergeCell ref="K8:L8"/>
    <mergeCell ref="M8:N8"/>
    <mergeCell ref="M5:N5"/>
    <mergeCell ref="E6:F6"/>
    <mergeCell ref="G6:H6"/>
    <mergeCell ref="I6:J6"/>
    <mergeCell ref="K6:L6"/>
    <mergeCell ref="M6:N6"/>
    <mergeCell ref="E5:F5"/>
    <mergeCell ref="G5:H5"/>
    <mergeCell ref="I5:J5"/>
    <mergeCell ref="K5:L5"/>
    <mergeCell ref="E7:F7"/>
    <mergeCell ref="G7:H7"/>
    <mergeCell ref="I7:J7"/>
    <mergeCell ref="A2:N2"/>
    <mergeCell ref="B4:D4"/>
    <mergeCell ref="E4:F4"/>
    <mergeCell ref="G4:H4"/>
    <mergeCell ref="I4:J4"/>
    <mergeCell ref="K4:L4"/>
    <mergeCell ref="M4:N4"/>
    <mergeCell ref="K7:L7"/>
    <mergeCell ref="M7:N7"/>
  </mergeCells>
  <phoneticPr fontId="55"/>
  <pageMargins left="0.39370078740157483" right="0.19685039370078741" top="0.59055118110236227" bottom="0.59055118110236227" header="0.51181102362204722" footer="0.51181102362204722"/>
  <pageSetup paperSize="9" scale="97"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2E39-2B0D-4B77-AA5A-13FC930A2377}">
  <dimension ref="A1:EP88"/>
  <sheetViews>
    <sheetView showZeros="0" zoomScaleNormal="100" workbookViewId="0">
      <selection activeCell="M70" sqref="M70:AC72"/>
    </sheetView>
  </sheetViews>
  <sheetFormatPr defaultColWidth="1.875" defaultRowHeight="13.5"/>
  <cols>
    <col min="1" max="6" width="1.875" style="339" customWidth="1"/>
    <col min="7" max="12" width="1.875" style="339"/>
    <col min="13" max="17" width="1.875" style="339" customWidth="1"/>
    <col min="18" max="20" width="1.875" style="339"/>
    <col min="21" max="21" width="1.875" style="339" customWidth="1"/>
    <col min="22" max="52" width="1.875" style="339"/>
    <col min="53" max="53" width="1.875" style="339" customWidth="1"/>
    <col min="54" max="124" width="1.875" style="339"/>
    <col min="125" max="131" width="1.875" style="339" customWidth="1"/>
    <col min="132" max="141" width="1.875" style="339"/>
    <col min="142" max="142" width="1.875" style="339" customWidth="1"/>
    <col min="143" max="16384" width="1.875" style="339"/>
  </cols>
  <sheetData>
    <row r="1" spans="1:127" ht="6" customHeight="1">
      <c r="A1" s="1896"/>
      <c r="B1" s="1897"/>
      <c r="C1" s="1902" t="s">
        <v>5200</v>
      </c>
      <c r="D1" s="1902"/>
      <c r="E1" s="1902"/>
      <c r="F1" s="1902"/>
      <c r="G1" s="1905"/>
      <c r="H1" s="1905"/>
      <c r="I1" s="1902" t="s">
        <v>5201</v>
      </c>
      <c r="J1" s="1902"/>
      <c r="K1" s="1902"/>
      <c r="L1" s="1902"/>
      <c r="M1" s="1902"/>
      <c r="N1" s="1902"/>
      <c r="O1" s="1902"/>
      <c r="P1" s="1902"/>
      <c r="Q1" s="1902"/>
      <c r="R1" s="1902"/>
      <c r="S1" s="1902"/>
      <c r="T1" s="1907"/>
      <c r="U1" s="1896"/>
      <c r="V1" s="1897"/>
      <c r="W1" s="1902" t="s">
        <v>5202</v>
      </c>
      <c r="X1" s="1902"/>
      <c r="Y1" s="1902"/>
      <c r="Z1" s="1902"/>
      <c r="AA1" s="1911"/>
      <c r="AB1" s="1911"/>
      <c r="AC1" s="1902" t="s">
        <v>5203</v>
      </c>
      <c r="AD1" s="1902"/>
      <c r="AE1" s="1902"/>
      <c r="AF1" s="1902"/>
      <c r="AG1" s="1902"/>
      <c r="AH1" s="1902"/>
      <c r="AI1" s="1902"/>
      <c r="AJ1" s="1902"/>
      <c r="AK1" s="1902"/>
      <c r="AL1" s="1902"/>
      <c r="AM1" s="1902"/>
      <c r="AN1" s="1911"/>
      <c r="AO1" s="1911"/>
      <c r="AP1" s="1902" t="s">
        <v>5204</v>
      </c>
      <c r="AQ1" s="1902"/>
      <c r="AR1" s="1902"/>
      <c r="AS1" s="1902"/>
      <c r="AT1" s="1902"/>
      <c r="AU1" s="1902"/>
      <c r="AV1" s="1902"/>
      <c r="AW1" s="1902"/>
      <c r="AX1" s="1902"/>
      <c r="AY1" s="1902"/>
      <c r="AZ1" s="1902"/>
      <c r="BA1" s="1907"/>
      <c r="DU1" s="526"/>
    </row>
    <row r="2" spans="1:127" ht="6" customHeight="1">
      <c r="A2" s="1898"/>
      <c r="B2" s="1899"/>
      <c r="C2" s="1903"/>
      <c r="D2" s="1903"/>
      <c r="E2" s="1903"/>
      <c r="F2" s="1903"/>
      <c r="G2" s="1906"/>
      <c r="H2" s="1906"/>
      <c r="I2" s="1903"/>
      <c r="J2" s="1903"/>
      <c r="K2" s="1903"/>
      <c r="L2" s="1903"/>
      <c r="M2" s="1903"/>
      <c r="N2" s="1903"/>
      <c r="O2" s="1903"/>
      <c r="P2" s="1903"/>
      <c r="Q2" s="1903"/>
      <c r="R2" s="1903"/>
      <c r="S2" s="1903"/>
      <c r="T2" s="1908"/>
      <c r="U2" s="1898"/>
      <c r="V2" s="1899"/>
      <c r="W2" s="1903"/>
      <c r="X2" s="1903"/>
      <c r="Y2" s="1903"/>
      <c r="Z2" s="1903"/>
      <c r="AA2" s="1912"/>
      <c r="AB2" s="1912"/>
      <c r="AC2" s="1903"/>
      <c r="AD2" s="1903"/>
      <c r="AE2" s="1903"/>
      <c r="AF2" s="1903"/>
      <c r="AG2" s="1903"/>
      <c r="AH2" s="1903"/>
      <c r="AI2" s="1903"/>
      <c r="AJ2" s="1903"/>
      <c r="AK2" s="1903"/>
      <c r="AL2" s="1903"/>
      <c r="AM2" s="1903"/>
      <c r="AN2" s="1912"/>
      <c r="AO2" s="1912"/>
      <c r="AP2" s="1903"/>
      <c r="AQ2" s="1903"/>
      <c r="AR2" s="1903"/>
      <c r="AS2" s="1903"/>
      <c r="AT2" s="1903"/>
      <c r="AU2" s="1903"/>
      <c r="AV2" s="1903"/>
      <c r="AW2" s="1903"/>
      <c r="AX2" s="1903"/>
      <c r="AY2" s="1903"/>
      <c r="AZ2" s="1903"/>
      <c r="BA2" s="1908"/>
      <c r="DU2" s="526"/>
    </row>
    <row r="3" spans="1:127" ht="6" customHeight="1">
      <c r="A3" s="1898"/>
      <c r="B3" s="1899"/>
      <c r="C3" s="1903"/>
      <c r="D3" s="1903"/>
      <c r="E3" s="1903"/>
      <c r="F3" s="1903"/>
      <c r="G3" s="1906"/>
      <c r="H3" s="1906"/>
      <c r="I3" s="1903"/>
      <c r="J3" s="1903"/>
      <c r="K3" s="1903"/>
      <c r="L3" s="1903"/>
      <c r="M3" s="1903"/>
      <c r="N3" s="1903"/>
      <c r="O3" s="1903"/>
      <c r="P3" s="1903"/>
      <c r="Q3" s="1903"/>
      <c r="R3" s="1903"/>
      <c r="S3" s="1903"/>
      <c r="T3" s="1908"/>
      <c r="U3" s="1898"/>
      <c r="V3" s="1899"/>
      <c r="W3" s="1903"/>
      <c r="X3" s="1903"/>
      <c r="Y3" s="1903"/>
      <c r="Z3" s="1903"/>
      <c r="AA3" s="1912"/>
      <c r="AB3" s="1912"/>
      <c r="AC3" s="1903"/>
      <c r="AD3" s="1903"/>
      <c r="AE3" s="1903"/>
      <c r="AF3" s="1903"/>
      <c r="AG3" s="1903"/>
      <c r="AH3" s="1903"/>
      <c r="AI3" s="1903"/>
      <c r="AJ3" s="1903"/>
      <c r="AK3" s="1903"/>
      <c r="AL3" s="1903"/>
      <c r="AM3" s="1903"/>
      <c r="AN3" s="1912"/>
      <c r="AO3" s="1912"/>
      <c r="AP3" s="1903"/>
      <c r="AQ3" s="1903"/>
      <c r="AR3" s="1903"/>
      <c r="AS3" s="1903"/>
      <c r="AT3" s="1903"/>
      <c r="AU3" s="1903"/>
      <c r="AV3" s="1903"/>
      <c r="AW3" s="1903"/>
      <c r="AX3" s="1903"/>
      <c r="AY3" s="1903"/>
      <c r="AZ3" s="1903"/>
      <c r="BA3" s="1908"/>
      <c r="DU3" s="526"/>
    </row>
    <row r="4" spans="1:127" ht="6" customHeight="1">
      <c r="A4" s="1898"/>
      <c r="B4" s="1899"/>
      <c r="C4" s="1903"/>
      <c r="D4" s="1903"/>
      <c r="E4" s="1903"/>
      <c r="F4" s="1903"/>
      <c r="G4" s="1906"/>
      <c r="H4" s="1906"/>
      <c r="I4" s="1903"/>
      <c r="J4" s="1903"/>
      <c r="K4" s="1903"/>
      <c r="L4" s="1903"/>
      <c r="M4" s="1903"/>
      <c r="N4" s="1903"/>
      <c r="O4" s="1903"/>
      <c r="P4" s="1903"/>
      <c r="Q4" s="1903"/>
      <c r="R4" s="1903"/>
      <c r="S4" s="1903"/>
      <c r="T4" s="1908"/>
      <c r="U4" s="1898"/>
      <c r="V4" s="1899"/>
      <c r="W4" s="1903"/>
      <c r="X4" s="1903"/>
      <c r="Y4" s="1903"/>
      <c r="Z4" s="1903"/>
      <c r="AA4" s="1912"/>
      <c r="AB4" s="1912"/>
      <c r="AC4" s="1903"/>
      <c r="AD4" s="1903"/>
      <c r="AE4" s="1903"/>
      <c r="AF4" s="1903"/>
      <c r="AG4" s="1903"/>
      <c r="AH4" s="1903"/>
      <c r="AI4" s="1903"/>
      <c r="AJ4" s="1903"/>
      <c r="AK4" s="1903"/>
      <c r="AL4" s="1903"/>
      <c r="AM4" s="1903"/>
      <c r="AN4" s="1912"/>
      <c r="AO4" s="1912"/>
      <c r="AP4" s="1903"/>
      <c r="AQ4" s="1903"/>
      <c r="AR4" s="1903"/>
      <c r="AS4" s="1903"/>
      <c r="AT4" s="1903"/>
      <c r="AU4" s="1903"/>
      <c r="AV4" s="1903"/>
      <c r="AW4" s="1903"/>
      <c r="AX4" s="1903"/>
      <c r="AY4" s="1903"/>
      <c r="AZ4" s="1903"/>
      <c r="BA4" s="1908"/>
      <c r="DU4" s="526"/>
    </row>
    <row r="5" spans="1:127" ht="6" customHeight="1">
      <c r="A5" s="1898"/>
      <c r="B5" s="1899"/>
      <c r="C5" s="1903"/>
      <c r="D5" s="1903"/>
      <c r="E5" s="1903"/>
      <c r="F5" s="1903"/>
      <c r="G5" s="1906"/>
      <c r="H5" s="1906"/>
      <c r="I5" s="1903" t="s">
        <v>5205</v>
      </c>
      <c r="J5" s="1903"/>
      <c r="K5" s="1903"/>
      <c r="L5" s="1903"/>
      <c r="M5" s="1903"/>
      <c r="N5" s="1903"/>
      <c r="O5" s="1903"/>
      <c r="P5" s="1903"/>
      <c r="Q5" s="1903"/>
      <c r="R5" s="1903"/>
      <c r="S5" s="1903"/>
      <c r="T5" s="1908"/>
      <c r="U5" s="1898"/>
      <c r="V5" s="1899"/>
      <c r="W5" s="1903"/>
      <c r="X5" s="1903"/>
      <c r="Y5" s="1903"/>
      <c r="Z5" s="1903"/>
      <c r="AA5" s="1912"/>
      <c r="AB5" s="1912"/>
      <c r="AC5" s="1903"/>
      <c r="AD5" s="1903"/>
      <c r="AE5" s="1903"/>
      <c r="AF5" s="1903"/>
      <c r="AG5" s="1903"/>
      <c r="AH5" s="1903"/>
      <c r="AI5" s="1903"/>
      <c r="AJ5" s="1903"/>
      <c r="AK5" s="1903"/>
      <c r="AL5" s="1903"/>
      <c r="AM5" s="1903"/>
      <c r="AN5" s="1912"/>
      <c r="AO5" s="1912"/>
      <c r="AP5" s="1903"/>
      <c r="AQ5" s="1903"/>
      <c r="AR5" s="1903"/>
      <c r="AS5" s="1903"/>
      <c r="AT5" s="1903"/>
      <c r="AU5" s="1903"/>
      <c r="AV5" s="1903"/>
      <c r="AW5" s="1903"/>
      <c r="AX5" s="1903"/>
      <c r="AY5" s="1903"/>
      <c r="AZ5" s="1903"/>
      <c r="BA5" s="1908"/>
      <c r="DU5" s="526"/>
    </row>
    <row r="6" spans="1:127" ht="6" customHeight="1">
      <c r="A6" s="1898"/>
      <c r="B6" s="1899"/>
      <c r="C6" s="1903"/>
      <c r="D6" s="1903"/>
      <c r="E6" s="1903"/>
      <c r="F6" s="1903"/>
      <c r="G6" s="1906"/>
      <c r="H6" s="1906"/>
      <c r="I6" s="1903"/>
      <c r="J6" s="1903"/>
      <c r="K6" s="1903"/>
      <c r="L6" s="1903"/>
      <c r="M6" s="1903"/>
      <c r="N6" s="1903"/>
      <c r="O6" s="1903"/>
      <c r="P6" s="1903"/>
      <c r="Q6" s="1903"/>
      <c r="R6" s="1903"/>
      <c r="S6" s="1903"/>
      <c r="T6" s="1908"/>
      <c r="U6" s="1898"/>
      <c r="V6" s="1899"/>
      <c r="W6" s="1903"/>
      <c r="X6" s="1903"/>
      <c r="Y6" s="1903"/>
      <c r="Z6" s="1903"/>
      <c r="AA6" s="1912"/>
      <c r="AB6" s="1912"/>
      <c r="AC6" s="1903"/>
      <c r="AD6" s="1903"/>
      <c r="AE6" s="1903"/>
      <c r="AF6" s="1903"/>
      <c r="AG6" s="1903"/>
      <c r="AH6" s="1903"/>
      <c r="AI6" s="1903"/>
      <c r="AJ6" s="1903"/>
      <c r="AK6" s="1903"/>
      <c r="AL6" s="1903"/>
      <c r="AM6" s="1903"/>
      <c r="AN6" s="1912"/>
      <c r="AO6" s="1912"/>
      <c r="AP6" s="1903"/>
      <c r="AQ6" s="1903"/>
      <c r="AR6" s="1903"/>
      <c r="AS6" s="1903"/>
      <c r="AT6" s="1903"/>
      <c r="AU6" s="1903"/>
      <c r="AV6" s="1903"/>
      <c r="AW6" s="1903"/>
      <c r="AX6" s="1903"/>
      <c r="AY6" s="1903"/>
      <c r="AZ6" s="1903"/>
      <c r="BA6" s="1908"/>
      <c r="DU6" s="526"/>
    </row>
    <row r="7" spans="1:127" ht="6" customHeight="1">
      <c r="A7" s="1898"/>
      <c r="B7" s="1899"/>
      <c r="C7" s="1903"/>
      <c r="D7" s="1903"/>
      <c r="E7" s="1903"/>
      <c r="F7" s="1903"/>
      <c r="G7" s="1906"/>
      <c r="H7" s="1906"/>
      <c r="I7" s="1903"/>
      <c r="J7" s="1903"/>
      <c r="K7" s="1903"/>
      <c r="L7" s="1903"/>
      <c r="M7" s="1903"/>
      <c r="N7" s="1903"/>
      <c r="O7" s="1903"/>
      <c r="P7" s="1903"/>
      <c r="Q7" s="1903"/>
      <c r="R7" s="1903"/>
      <c r="S7" s="1903"/>
      <c r="T7" s="1908"/>
      <c r="U7" s="1898"/>
      <c r="V7" s="1899"/>
      <c r="W7" s="1903"/>
      <c r="X7" s="1903"/>
      <c r="Y7" s="1903"/>
      <c r="Z7" s="1903"/>
      <c r="AA7" s="1912"/>
      <c r="AB7" s="1912"/>
      <c r="AC7" s="1903" t="s">
        <v>5206</v>
      </c>
      <c r="AD7" s="1903"/>
      <c r="AE7" s="1903"/>
      <c r="AF7" s="1903"/>
      <c r="AG7" s="1903"/>
      <c r="AH7" s="1903"/>
      <c r="AI7" s="1903"/>
      <c r="AJ7" s="1903"/>
      <c r="AK7" s="1903"/>
      <c r="AL7" s="1903"/>
      <c r="AM7" s="1903"/>
      <c r="AN7" s="1912"/>
      <c r="AO7" s="1912"/>
      <c r="AP7" s="1903" t="s">
        <v>5207</v>
      </c>
      <c r="AQ7" s="1903"/>
      <c r="AR7" s="1903"/>
      <c r="AS7" s="1903"/>
      <c r="AT7" s="1903"/>
      <c r="AU7" s="1903"/>
      <c r="AV7" s="1903"/>
      <c r="AW7" s="1903"/>
      <c r="AX7" s="1903"/>
      <c r="AY7" s="1903"/>
      <c r="AZ7" s="1903"/>
      <c r="BA7" s="1908"/>
      <c r="DU7" s="526"/>
    </row>
    <row r="8" spans="1:127" ht="6" customHeight="1">
      <c r="A8" s="1898"/>
      <c r="B8" s="1899"/>
      <c r="C8" s="1903"/>
      <c r="D8" s="1903"/>
      <c r="E8" s="1903"/>
      <c r="F8" s="1903"/>
      <c r="G8" s="1906"/>
      <c r="H8" s="1906"/>
      <c r="I8" s="1903"/>
      <c r="J8" s="1903"/>
      <c r="K8" s="1903"/>
      <c r="L8" s="1903"/>
      <c r="M8" s="1903"/>
      <c r="N8" s="1903"/>
      <c r="O8" s="1903"/>
      <c r="P8" s="1903"/>
      <c r="Q8" s="1903"/>
      <c r="R8" s="1903"/>
      <c r="S8" s="1903"/>
      <c r="T8" s="1908"/>
      <c r="U8" s="1898"/>
      <c r="V8" s="1899"/>
      <c r="W8" s="1903"/>
      <c r="X8" s="1903"/>
      <c r="Y8" s="1903"/>
      <c r="Z8" s="1903"/>
      <c r="AA8" s="1912"/>
      <c r="AB8" s="1912"/>
      <c r="AC8" s="1903"/>
      <c r="AD8" s="1903"/>
      <c r="AE8" s="1903"/>
      <c r="AF8" s="1903"/>
      <c r="AG8" s="1903"/>
      <c r="AH8" s="1903"/>
      <c r="AI8" s="1903"/>
      <c r="AJ8" s="1903"/>
      <c r="AK8" s="1903"/>
      <c r="AL8" s="1903"/>
      <c r="AM8" s="1903"/>
      <c r="AN8" s="1912"/>
      <c r="AO8" s="1912"/>
      <c r="AP8" s="1903"/>
      <c r="AQ8" s="1903"/>
      <c r="AR8" s="1903"/>
      <c r="AS8" s="1903"/>
      <c r="AT8" s="1903"/>
      <c r="AU8" s="1903"/>
      <c r="AV8" s="1903"/>
      <c r="AW8" s="1903"/>
      <c r="AX8" s="1903"/>
      <c r="AY8" s="1903"/>
      <c r="AZ8" s="1903"/>
      <c r="BA8" s="1908"/>
      <c r="DU8" s="526"/>
    </row>
    <row r="9" spans="1:127" ht="6" customHeight="1">
      <c r="A9" s="1898"/>
      <c r="B9" s="1899"/>
      <c r="C9" s="1903"/>
      <c r="D9" s="1903"/>
      <c r="E9" s="1903"/>
      <c r="F9" s="1903"/>
      <c r="G9" s="1906"/>
      <c r="H9" s="1906"/>
      <c r="I9" s="1903" t="s">
        <v>5208</v>
      </c>
      <c r="J9" s="1903"/>
      <c r="K9" s="1903"/>
      <c r="L9" s="1903"/>
      <c r="M9" s="1903"/>
      <c r="N9" s="1903"/>
      <c r="O9" s="1903"/>
      <c r="P9" s="1903"/>
      <c r="Q9" s="1903"/>
      <c r="R9" s="1903"/>
      <c r="S9" s="1903"/>
      <c r="T9" s="1908"/>
      <c r="U9" s="1898"/>
      <c r="V9" s="1899"/>
      <c r="W9" s="1903"/>
      <c r="X9" s="1903"/>
      <c r="Y9" s="1903"/>
      <c r="Z9" s="1903"/>
      <c r="AA9" s="1912"/>
      <c r="AB9" s="1912"/>
      <c r="AC9" s="1903"/>
      <c r="AD9" s="1903"/>
      <c r="AE9" s="1903"/>
      <c r="AF9" s="1903"/>
      <c r="AG9" s="1903"/>
      <c r="AH9" s="1903"/>
      <c r="AI9" s="1903"/>
      <c r="AJ9" s="1903"/>
      <c r="AK9" s="1903"/>
      <c r="AL9" s="1903"/>
      <c r="AM9" s="1903"/>
      <c r="AN9" s="1912"/>
      <c r="AO9" s="1912"/>
      <c r="AP9" s="1903"/>
      <c r="AQ9" s="1903"/>
      <c r="AR9" s="1903"/>
      <c r="AS9" s="1903"/>
      <c r="AT9" s="1903"/>
      <c r="AU9" s="1903"/>
      <c r="AV9" s="1903"/>
      <c r="AW9" s="1903"/>
      <c r="AX9" s="1903"/>
      <c r="AY9" s="1903"/>
      <c r="AZ9" s="1903"/>
      <c r="BA9" s="1908"/>
      <c r="DU9" s="526"/>
    </row>
    <row r="10" spans="1:127" ht="6" customHeight="1">
      <c r="A10" s="1898"/>
      <c r="B10" s="1899"/>
      <c r="C10" s="1903"/>
      <c r="D10" s="1903"/>
      <c r="E10" s="1903"/>
      <c r="F10" s="1903"/>
      <c r="G10" s="1906"/>
      <c r="H10" s="1906"/>
      <c r="I10" s="1903"/>
      <c r="J10" s="1903"/>
      <c r="K10" s="1903"/>
      <c r="L10" s="1903"/>
      <c r="M10" s="1903"/>
      <c r="N10" s="1903"/>
      <c r="O10" s="1903"/>
      <c r="P10" s="1903"/>
      <c r="Q10" s="1903"/>
      <c r="R10" s="1903"/>
      <c r="S10" s="1903"/>
      <c r="T10" s="1908"/>
      <c r="U10" s="1898"/>
      <c r="V10" s="1899"/>
      <c r="W10" s="1903"/>
      <c r="X10" s="1903"/>
      <c r="Y10" s="1903"/>
      <c r="Z10" s="1903"/>
      <c r="AA10" s="1912"/>
      <c r="AB10" s="1912"/>
      <c r="AC10" s="1903"/>
      <c r="AD10" s="1903"/>
      <c r="AE10" s="1903"/>
      <c r="AF10" s="1903"/>
      <c r="AG10" s="1903"/>
      <c r="AH10" s="1903"/>
      <c r="AI10" s="1903"/>
      <c r="AJ10" s="1903"/>
      <c r="AK10" s="1903"/>
      <c r="AL10" s="1903"/>
      <c r="AM10" s="1903"/>
      <c r="AN10" s="1912"/>
      <c r="AO10" s="1912"/>
      <c r="AP10" s="1903"/>
      <c r="AQ10" s="1903"/>
      <c r="AR10" s="1903"/>
      <c r="AS10" s="1903"/>
      <c r="AT10" s="1903"/>
      <c r="AU10" s="1903"/>
      <c r="AV10" s="1903"/>
      <c r="AW10" s="1903"/>
      <c r="AX10" s="1903"/>
      <c r="AY10" s="1903"/>
      <c r="AZ10" s="1903"/>
      <c r="BA10" s="1908"/>
      <c r="DU10" s="526"/>
    </row>
    <row r="11" spans="1:127" ht="6" customHeight="1">
      <c r="A11" s="1898"/>
      <c r="B11" s="1899"/>
      <c r="C11" s="1903"/>
      <c r="D11" s="1903"/>
      <c r="E11" s="1903"/>
      <c r="F11" s="1903"/>
      <c r="G11" s="1906"/>
      <c r="H11" s="1906"/>
      <c r="I11" s="1903"/>
      <c r="J11" s="1903"/>
      <c r="K11" s="1903"/>
      <c r="L11" s="1903"/>
      <c r="M11" s="1903"/>
      <c r="N11" s="1903"/>
      <c r="O11" s="1903"/>
      <c r="P11" s="1903"/>
      <c r="Q11" s="1903"/>
      <c r="R11" s="1903"/>
      <c r="S11" s="1903"/>
      <c r="T11" s="1908"/>
      <c r="U11" s="1898"/>
      <c r="V11" s="1899"/>
      <c r="W11" s="1903"/>
      <c r="X11" s="1903"/>
      <c r="Y11" s="1903"/>
      <c r="Z11" s="1903"/>
      <c r="AA11" s="1912"/>
      <c r="AB11" s="1912"/>
      <c r="AC11" s="1903"/>
      <c r="AD11" s="1903"/>
      <c r="AE11" s="1903"/>
      <c r="AF11" s="1903"/>
      <c r="AG11" s="1903"/>
      <c r="AH11" s="1903"/>
      <c r="AI11" s="1903"/>
      <c r="AJ11" s="1903"/>
      <c r="AK11" s="1903"/>
      <c r="AL11" s="1903"/>
      <c r="AM11" s="1903"/>
      <c r="AN11" s="1912"/>
      <c r="AO11" s="1912"/>
      <c r="AP11" s="1903"/>
      <c r="AQ11" s="1903"/>
      <c r="AR11" s="1903"/>
      <c r="AS11" s="1903"/>
      <c r="AT11" s="1903"/>
      <c r="AU11" s="1903"/>
      <c r="AV11" s="1903"/>
      <c r="AW11" s="1903"/>
      <c r="AX11" s="1903"/>
      <c r="AY11" s="1903"/>
      <c r="AZ11" s="1903"/>
      <c r="BA11" s="1908"/>
      <c r="DU11" s="526"/>
    </row>
    <row r="12" spans="1:127" ht="6" customHeight="1">
      <c r="A12" s="1900"/>
      <c r="B12" s="1901"/>
      <c r="C12" s="1904"/>
      <c r="D12" s="1904"/>
      <c r="E12" s="1904"/>
      <c r="F12" s="1904"/>
      <c r="G12" s="1909"/>
      <c r="H12" s="1909"/>
      <c r="I12" s="1904"/>
      <c r="J12" s="1904"/>
      <c r="K12" s="1904"/>
      <c r="L12" s="1904"/>
      <c r="M12" s="1904"/>
      <c r="N12" s="1904"/>
      <c r="O12" s="1904"/>
      <c r="P12" s="1904"/>
      <c r="Q12" s="1904"/>
      <c r="R12" s="1904"/>
      <c r="S12" s="1904"/>
      <c r="T12" s="1910"/>
      <c r="U12" s="1900"/>
      <c r="V12" s="1901"/>
      <c r="W12" s="1904"/>
      <c r="X12" s="1904"/>
      <c r="Y12" s="1904"/>
      <c r="Z12" s="1904"/>
      <c r="AA12" s="1913"/>
      <c r="AB12" s="1913"/>
      <c r="AC12" s="1904"/>
      <c r="AD12" s="1904"/>
      <c r="AE12" s="1904"/>
      <c r="AF12" s="1904"/>
      <c r="AG12" s="1904"/>
      <c r="AH12" s="1904"/>
      <c r="AI12" s="1904"/>
      <c r="AJ12" s="1904"/>
      <c r="AK12" s="1904"/>
      <c r="AL12" s="1904"/>
      <c r="AM12" s="1904"/>
      <c r="AN12" s="1913"/>
      <c r="AO12" s="1913"/>
      <c r="AP12" s="1904"/>
      <c r="AQ12" s="1904"/>
      <c r="AR12" s="1904"/>
      <c r="AS12" s="1904"/>
      <c r="AT12" s="1904"/>
      <c r="AU12" s="1904"/>
      <c r="AV12" s="1904"/>
      <c r="AW12" s="1904"/>
      <c r="AX12" s="1904"/>
      <c r="AY12" s="1904"/>
      <c r="AZ12" s="1904"/>
      <c r="BA12" s="1910"/>
      <c r="DU12" s="526"/>
    </row>
    <row r="13" spans="1:127" ht="11.25" customHeight="1">
      <c r="A13" s="1914" t="s">
        <v>5209</v>
      </c>
      <c r="B13" s="1915"/>
      <c r="C13" s="1915"/>
      <c r="D13" s="1915"/>
      <c r="E13" s="1915"/>
      <c r="F13" s="1915"/>
      <c r="G13" s="1915"/>
      <c r="H13" s="1916"/>
      <c r="I13" s="1914" t="s">
        <v>5210</v>
      </c>
      <c r="J13" s="1913"/>
      <c r="K13" s="1913"/>
      <c r="L13" s="1913"/>
      <c r="M13" s="1913"/>
      <c r="N13" s="1913"/>
      <c r="O13" s="1913"/>
      <c r="P13" s="1913"/>
      <c r="Q13" s="1913"/>
      <c r="R13" s="1913"/>
      <c r="S13" s="1913"/>
      <c r="T13" s="1917"/>
      <c r="U13" s="1914" t="s">
        <v>5211</v>
      </c>
      <c r="V13" s="1913"/>
      <c r="W13" s="1913"/>
      <c r="X13" s="1913"/>
      <c r="Y13" s="1913"/>
      <c r="Z13" s="1913"/>
      <c r="AA13" s="1913"/>
      <c r="AB13" s="1913"/>
      <c r="AC13" s="1913"/>
      <c r="AD13" s="1913"/>
      <c r="AE13" s="1913"/>
      <c r="AF13" s="1917"/>
      <c r="AG13" s="1914" t="s">
        <v>5212</v>
      </c>
      <c r="AH13" s="1913"/>
      <c r="AI13" s="1913"/>
      <c r="AJ13" s="1913"/>
      <c r="AK13" s="1913"/>
      <c r="AL13" s="1913"/>
      <c r="AM13" s="1913"/>
      <c r="AN13" s="1913"/>
      <c r="AO13" s="1913"/>
      <c r="AP13" s="1913"/>
      <c r="AQ13" s="1913"/>
      <c r="AR13" s="1913"/>
      <c r="AS13" s="1913"/>
      <c r="AT13" s="1913"/>
      <c r="AU13" s="1913"/>
      <c r="AV13" s="1913"/>
      <c r="AW13" s="1917"/>
      <c r="AX13" s="1914" t="s">
        <v>5213</v>
      </c>
      <c r="AY13" s="1913"/>
      <c r="AZ13" s="1913"/>
      <c r="BA13" s="1917"/>
      <c r="DV13" s="527"/>
      <c r="DW13" s="528"/>
    </row>
    <row r="14" spans="1:127" ht="9" customHeight="1">
      <c r="A14" s="1918"/>
      <c r="B14" s="1919"/>
      <c r="C14" s="1919"/>
      <c r="D14" s="1919"/>
      <c r="E14" s="1919"/>
      <c r="F14" s="1919"/>
      <c r="G14" s="1919"/>
      <c r="H14" s="1920"/>
      <c r="I14" s="1927" t="s">
        <v>5214</v>
      </c>
      <c r="J14" s="1911"/>
      <c r="K14" s="1911"/>
      <c r="L14" s="1929"/>
      <c r="M14" s="1929"/>
      <c r="N14" s="1912" t="s">
        <v>61</v>
      </c>
      <c r="O14" s="1930"/>
      <c r="P14" s="1930"/>
      <c r="Q14" s="1911" t="s">
        <v>64</v>
      </c>
      <c r="R14" s="1930"/>
      <c r="S14" s="1930"/>
      <c r="T14" s="1912" t="s">
        <v>62</v>
      </c>
      <c r="U14" s="1927" t="s">
        <v>5214</v>
      </c>
      <c r="V14" s="1911"/>
      <c r="W14" s="1911"/>
      <c r="X14" s="1929"/>
      <c r="Y14" s="1929"/>
      <c r="Z14" s="1912" t="s">
        <v>61</v>
      </c>
      <c r="AA14" s="1929"/>
      <c r="AB14" s="1929"/>
      <c r="AC14" s="1912" t="s">
        <v>64</v>
      </c>
      <c r="AD14" s="1930"/>
      <c r="AE14" s="1930"/>
      <c r="AF14" s="1912" t="s">
        <v>62</v>
      </c>
      <c r="AG14" s="1939"/>
      <c r="AH14" s="1940"/>
      <c r="AI14" s="1940"/>
      <c r="AJ14" s="1940"/>
      <c r="AK14" s="1940"/>
      <c r="AL14" s="1940"/>
      <c r="AM14" s="1940"/>
      <c r="AN14" s="1940"/>
      <c r="AO14" s="1940"/>
      <c r="AP14" s="1940"/>
      <c r="AQ14" s="1940"/>
      <c r="AR14" s="1940"/>
      <c r="AS14" s="1940"/>
      <c r="AT14" s="1940"/>
      <c r="AU14" s="1940"/>
      <c r="AV14" s="1940"/>
      <c r="AW14" s="1941"/>
      <c r="AX14" s="1942"/>
      <c r="AY14" s="1943"/>
      <c r="AZ14" s="1943"/>
      <c r="BA14" s="1944"/>
      <c r="DV14" s="527"/>
      <c r="DW14" s="528"/>
    </row>
    <row r="15" spans="1:127" ht="9" customHeight="1">
      <c r="A15" s="1921"/>
      <c r="B15" s="1922"/>
      <c r="C15" s="1922"/>
      <c r="D15" s="1922"/>
      <c r="E15" s="1922"/>
      <c r="F15" s="1922"/>
      <c r="G15" s="1922"/>
      <c r="H15" s="1923"/>
      <c r="I15" s="1928"/>
      <c r="J15" s="1912"/>
      <c r="K15" s="1912"/>
      <c r="L15" s="1930"/>
      <c r="M15" s="1930"/>
      <c r="N15" s="1912"/>
      <c r="O15" s="1930"/>
      <c r="P15" s="1930"/>
      <c r="Q15" s="1912"/>
      <c r="R15" s="1930"/>
      <c r="S15" s="1930"/>
      <c r="T15" s="1912"/>
      <c r="U15" s="1928"/>
      <c r="V15" s="1912"/>
      <c r="W15" s="1912"/>
      <c r="X15" s="1930"/>
      <c r="Y15" s="1930"/>
      <c r="Z15" s="1912"/>
      <c r="AA15" s="1930"/>
      <c r="AB15" s="1930"/>
      <c r="AC15" s="1912"/>
      <c r="AD15" s="1930"/>
      <c r="AE15" s="1930"/>
      <c r="AF15" s="1912"/>
      <c r="AG15" s="1942"/>
      <c r="AH15" s="1943"/>
      <c r="AI15" s="1943"/>
      <c r="AJ15" s="1943"/>
      <c r="AK15" s="1943"/>
      <c r="AL15" s="1943"/>
      <c r="AM15" s="1943"/>
      <c r="AN15" s="1943"/>
      <c r="AO15" s="1943"/>
      <c r="AP15" s="1943"/>
      <c r="AQ15" s="1943"/>
      <c r="AR15" s="1943"/>
      <c r="AS15" s="1943"/>
      <c r="AT15" s="1943"/>
      <c r="AU15" s="1943"/>
      <c r="AV15" s="1943"/>
      <c r="AW15" s="1944"/>
      <c r="AX15" s="1942"/>
      <c r="AY15" s="1943"/>
      <c r="AZ15" s="1943"/>
      <c r="BA15" s="1944"/>
      <c r="DV15" s="528"/>
      <c r="DW15" s="528"/>
    </row>
    <row r="16" spans="1:127" ht="9" customHeight="1">
      <c r="A16" s="1924"/>
      <c r="B16" s="1925"/>
      <c r="C16" s="1925"/>
      <c r="D16" s="1925"/>
      <c r="E16" s="1925"/>
      <c r="F16" s="1925"/>
      <c r="G16" s="1925"/>
      <c r="H16" s="1926"/>
      <c r="I16" s="1914"/>
      <c r="J16" s="1913"/>
      <c r="K16" s="1913"/>
      <c r="L16" s="1931"/>
      <c r="M16" s="1931"/>
      <c r="N16" s="1913"/>
      <c r="O16" s="1931"/>
      <c r="P16" s="1931"/>
      <c r="Q16" s="1913"/>
      <c r="R16" s="1931"/>
      <c r="S16" s="1931"/>
      <c r="T16" s="1913"/>
      <c r="U16" s="1914"/>
      <c r="V16" s="1913"/>
      <c r="W16" s="1913"/>
      <c r="X16" s="1931"/>
      <c r="Y16" s="1931"/>
      <c r="Z16" s="1913"/>
      <c r="AA16" s="1931"/>
      <c r="AB16" s="1931"/>
      <c r="AC16" s="1913"/>
      <c r="AD16" s="1931"/>
      <c r="AE16" s="1931"/>
      <c r="AF16" s="1913"/>
      <c r="AG16" s="1945"/>
      <c r="AH16" s="1946"/>
      <c r="AI16" s="1946"/>
      <c r="AJ16" s="1946"/>
      <c r="AK16" s="1946"/>
      <c r="AL16" s="1946"/>
      <c r="AM16" s="1946"/>
      <c r="AN16" s="1946"/>
      <c r="AO16" s="1946"/>
      <c r="AP16" s="1946"/>
      <c r="AQ16" s="1946"/>
      <c r="AR16" s="1946"/>
      <c r="AS16" s="1946"/>
      <c r="AT16" s="1946"/>
      <c r="AU16" s="1946"/>
      <c r="AV16" s="1946"/>
      <c r="AW16" s="1947"/>
      <c r="AX16" s="1945"/>
      <c r="AY16" s="1946"/>
      <c r="AZ16" s="1946"/>
      <c r="BA16" s="1947"/>
      <c r="DV16" s="528"/>
      <c r="DW16" s="528"/>
    </row>
    <row r="17" spans="1:146" ht="11.25" customHeight="1">
      <c r="A17" s="1932"/>
      <c r="B17" s="1932"/>
      <c r="C17" s="1932"/>
      <c r="D17" s="1932"/>
      <c r="E17" s="1932"/>
      <c r="F17" s="1932"/>
      <c r="G17" s="1932"/>
      <c r="H17" s="1932"/>
      <c r="I17" s="1932"/>
      <c r="J17" s="1932"/>
      <c r="K17" s="1932"/>
      <c r="L17" s="1932"/>
      <c r="M17" s="1932"/>
      <c r="N17" s="1932"/>
      <c r="O17" s="1932"/>
      <c r="P17" s="1932"/>
      <c r="Q17" s="1932"/>
      <c r="R17" s="1932"/>
      <c r="S17" s="1932"/>
      <c r="T17" s="1932"/>
      <c r="U17" s="1932"/>
      <c r="V17" s="1932"/>
      <c r="W17" s="1932"/>
      <c r="X17" s="1932"/>
      <c r="Y17" s="1932"/>
      <c r="Z17" s="1932"/>
      <c r="AA17" s="1932"/>
      <c r="AB17" s="1932"/>
      <c r="AC17" s="1932"/>
      <c r="AD17" s="1932"/>
      <c r="AE17" s="1932"/>
      <c r="AF17" s="1932"/>
      <c r="AG17" s="1932"/>
      <c r="AH17" s="1932"/>
      <c r="AI17" s="1932"/>
      <c r="AJ17" s="1932"/>
      <c r="AK17" s="1932"/>
      <c r="AL17" s="1932"/>
      <c r="AM17" s="1932"/>
      <c r="AN17" s="1932"/>
      <c r="AO17" s="1932"/>
      <c r="AP17" s="1932"/>
      <c r="AQ17" s="1932"/>
      <c r="AR17" s="1932"/>
      <c r="AS17" s="1932"/>
      <c r="AT17" s="1932"/>
      <c r="AU17" s="1932"/>
      <c r="AV17" s="1932"/>
      <c r="AW17" s="1932"/>
      <c r="AX17" s="1932"/>
      <c r="AY17" s="1932"/>
      <c r="AZ17" s="1932"/>
      <c r="BA17" s="1932"/>
      <c r="DV17" s="528"/>
      <c r="DW17" s="528"/>
    </row>
    <row r="18" spans="1:146" ht="11.25" customHeight="1">
      <c r="A18" s="1933" t="s">
        <v>5215</v>
      </c>
      <c r="B18" s="1930"/>
      <c r="C18" s="1930"/>
      <c r="D18" s="1930"/>
      <c r="E18" s="1930"/>
      <c r="F18" s="1930"/>
      <c r="G18" s="1930"/>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0"/>
      <c r="AT18" s="1930"/>
      <c r="AU18" s="1930"/>
      <c r="AV18" s="1930"/>
      <c r="AW18" s="1930"/>
      <c r="AX18" s="1930"/>
      <c r="AY18" s="1930"/>
      <c r="AZ18" s="1930"/>
      <c r="BA18" s="1930"/>
    </row>
    <row r="19" spans="1:146" ht="11.25" customHeight="1">
      <c r="A19" s="1930"/>
      <c r="B19" s="1930"/>
      <c r="C19" s="1930"/>
      <c r="D19" s="1930"/>
      <c r="E19" s="1930"/>
      <c r="F19" s="1930"/>
      <c r="G19" s="1930"/>
      <c r="H19" s="1930"/>
      <c r="I19" s="1930"/>
      <c r="J19" s="1930"/>
      <c r="K19" s="1930"/>
      <c r="L19" s="1930"/>
      <c r="M19" s="1930"/>
      <c r="N19" s="1930"/>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c r="AS19" s="1930"/>
      <c r="AT19" s="1930"/>
      <c r="AU19" s="1930"/>
      <c r="AV19" s="1930"/>
      <c r="AW19" s="1930"/>
      <c r="AX19" s="1930"/>
      <c r="AY19" s="1930"/>
      <c r="AZ19" s="1930"/>
      <c r="BA19" s="1930"/>
    </row>
    <row r="20" spans="1:146" ht="11.25" customHeight="1">
      <c r="A20" s="1930"/>
      <c r="B20" s="1930"/>
      <c r="C20" s="1930"/>
      <c r="D20" s="1930"/>
      <c r="E20" s="1930"/>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0"/>
      <c r="AT20" s="1930"/>
      <c r="AU20" s="1930"/>
      <c r="AV20" s="1930"/>
      <c r="AW20" s="1930"/>
      <c r="AX20" s="1930"/>
      <c r="AY20" s="1930"/>
      <c r="AZ20" s="1930"/>
      <c r="BA20" s="1930"/>
    </row>
    <row r="21" spans="1:146" ht="9" customHeight="1">
      <c r="A21" s="1934" t="s">
        <v>5216</v>
      </c>
      <c r="B21" s="1934"/>
      <c r="C21" s="1934"/>
      <c r="D21" s="1934"/>
      <c r="E21" s="1934"/>
      <c r="F21" s="1934"/>
      <c r="G21" s="1935" t="s">
        <v>5217</v>
      </c>
      <c r="H21" s="1935"/>
      <c r="I21" s="1935"/>
      <c r="J21" s="1935"/>
      <c r="K21" s="1935"/>
      <c r="L21" s="1935"/>
      <c r="M21" s="1935"/>
      <c r="N21" s="1935"/>
      <c r="O21" s="1935"/>
      <c r="P21" s="1935"/>
      <c r="Q21" s="1930" t="s">
        <v>5218</v>
      </c>
      <c r="R21" s="1930"/>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1936"/>
      <c r="AP21" s="1936"/>
      <c r="AQ21" s="1936"/>
      <c r="AR21" s="1936"/>
      <c r="AS21" s="1936"/>
      <c r="AT21" s="1936"/>
      <c r="AU21" s="1936"/>
      <c r="AV21" s="1936"/>
      <c r="AW21" s="1936"/>
      <c r="AX21" s="1936"/>
      <c r="AY21" s="1936"/>
      <c r="AZ21" s="1936"/>
      <c r="BA21" s="1936"/>
    </row>
    <row r="22" spans="1:146" ht="9" customHeight="1">
      <c r="A22" s="1934"/>
      <c r="B22" s="1934"/>
      <c r="C22" s="1934"/>
      <c r="D22" s="1934"/>
      <c r="E22" s="1934"/>
      <c r="F22" s="1934"/>
      <c r="G22" s="1935"/>
      <c r="H22" s="1935"/>
      <c r="I22" s="1935"/>
      <c r="J22" s="1935"/>
      <c r="K22" s="1935"/>
      <c r="L22" s="1935"/>
      <c r="M22" s="1935"/>
      <c r="N22" s="1935"/>
      <c r="O22" s="1935"/>
      <c r="P22" s="1935"/>
      <c r="Q22" s="1930"/>
      <c r="R22" s="1930"/>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1936"/>
      <c r="AP22" s="1936"/>
      <c r="AQ22" s="1936"/>
      <c r="AR22" s="1936"/>
      <c r="AS22" s="1936"/>
      <c r="AT22" s="1936"/>
      <c r="AU22" s="1936"/>
      <c r="AV22" s="1936"/>
      <c r="AW22" s="1936"/>
      <c r="AX22" s="1936"/>
      <c r="AY22" s="1936"/>
      <c r="AZ22" s="1936"/>
      <c r="BA22" s="1936"/>
    </row>
    <row r="23" spans="1:146" ht="9" customHeight="1">
      <c r="A23" s="1937" t="s">
        <v>5219</v>
      </c>
      <c r="B23" s="1937"/>
      <c r="C23" s="1937"/>
      <c r="D23" s="1937"/>
      <c r="E23" s="1937"/>
      <c r="F23" s="1937"/>
      <c r="G23" s="1938" t="s">
        <v>5220</v>
      </c>
      <c r="H23" s="1938"/>
      <c r="I23" s="1938"/>
      <c r="J23" s="1938"/>
      <c r="K23" s="1938"/>
      <c r="L23" s="1938"/>
      <c r="M23" s="1938"/>
      <c r="N23" s="1938"/>
      <c r="O23" s="1938"/>
      <c r="P23" s="1938"/>
      <c r="Q23" s="1930"/>
      <c r="R23" s="1930"/>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1936"/>
      <c r="AP23" s="1936"/>
      <c r="AQ23" s="1936"/>
      <c r="AR23" s="1936"/>
      <c r="AS23" s="1936"/>
      <c r="AT23" s="1936"/>
      <c r="AU23" s="1936"/>
      <c r="AV23" s="1936"/>
      <c r="AW23" s="1936"/>
      <c r="AX23" s="1936"/>
      <c r="AY23" s="1936"/>
      <c r="AZ23" s="1936"/>
      <c r="BA23" s="1936"/>
    </row>
    <row r="24" spans="1:146" ht="9" customHeight="1" thickBot="1">
      <c r="A24" s="1937"/>
      <c r="B24" s="1937"/>
      <c r="C24" s="1937"/>
      <c r="D24" s="1937"/>
      <c r="E24" s="1937"/>
      <c r="F24" s="1937"/>
      <c r="G24" s="1938"/>
      <c r="H24" s="1938"/>
      <c r="I24" s="1938"/>
      <c r="J24" s="1938"/>
      <c r="K24" s="1938"/>
      <c r="L24" s="1938"/>
      <c r="M24" s="1938"/>
      <c r="N24" s="1938"/>
      <c r="O24" s="1938"/>
      <c r="P24" s="1938"/>
      <c r="Q24" s="1930"/>
      <c r="R24" s="1930"/>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1936"/>
      <c r="AP24" s="1936"/>
      <c r="AQ24" s="1936"/>
      <c r="AR24" s="1936"/>
      <c r="AS24" s="1936"/>
      <c r="AT24" s="1936"/>
      <c r="AU24" s="1936"/>
      <c r="AV24" s="1936"/>
      <c r="AW24" s="1936"/>
      <c r="AX24" s="1936"/>
      <c r="AY24" s="1936"/>
      <c r="AZ24" s="1936"/>
      <c r="BA24" s="1936"/>
    </row>
    <row r="25" spans="1:146" ht="10.5" customHeight="1">
      <c r="A25" s="1972" t="s">
        <v>5221</v>
      </c>
      <c r="B25" s="1972"/>
      <c r="C25" s="1972"/>
      <c r="D25" s="1972"/>
      <c r="E25" s="1972"/>
      <c r="F25" s="1972"/>
      <c r="G25" s="1972"/>
      <c r="H25" s="1972"/>
      <c r="I25" s="1972"/>
      <c r="J25" s="1972"/>
      <c r="K25" s="1972"/>
      <c r="L25" s="1972"/>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3"/>
      <c r="AK25" s="1955" t="s">
        <v>5222</v>
      </c>
      <c r="AL25" s="1948"/>
      <c r="AM25" s="1976"/>
      <c r="AN25" s="1978" t="s">
        <v>5214</v>
      </c>
      <c r="AO25" s="1948"/>
      <c r="AP25" s="1980">
        <f>★入力画面!N3</f>
        <v>0</v>
      </c>
      <c r="AQ25" s="1981"/>
      <c r="AR25" s="1948" t="s">
        <v>61</v>
      </c>
      <c r="AS25" s="1948"/>
      <c r="AT25" s="1950">
        <f>★入力画面!Q3</f>
        <v>0</v>
      </c>
      <c r="AU25" s="1951"/>
      <c r="AV25" s="1948" t="s">
        <v>64</v>
      </c>
      <c r="AW25" s="1948"/>
      <c r="AX25" s="1950">
        <f>★入力画面!T3</f>
        <v>0</v>
      </c>
      <c r="AY25" s="1951"/>
      <c r="AZ25" s="1948" t="s">
        <v>62</v>
      </c>
      <c r="BA25" s="1953"/>
    </row>
    <row r="26" spans="1:146" ht="10.5" customHeight="1" thickBot="1">
      <c r="A26" s="1974"/>
      <c r="B26" s="1974"/>
      <c r="C26" s="1974"/>
      <c r="D26" s="1974"/>
      <c r="E26" s="1974"/>
      <c r="F26" s="1974"/>
      <c r="G26" s="1974"/>
      <c r="H26" s="1974"/>
      <c r="I26" s="1974"/>
      <c r="J26" s="1974"/>
      <c r="K26" s="1974"/>
      <c r="L26" s="1974"/>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5"/>
      <c r="AK26" s="1957"/>
      <c r="AL26" s="1949"/>
      <c r="AM26" s="1977"/>
      <c r="AN26" s="1979"/>
      <c r="AO26" s="1949"/>
      <c r="AP26" s="1982"/>
      <c r="AQ26" s="1982"/>
      <c r="AR26" s="1949"/>
      <c r="AS26" s="1949"/>
      <c r="AT26" s="1952"/>
      <c r="AU26" s="1952"/>
      <c r="AV26" s="1949"/>
      <c r="AW26" s="1949"/>
      <c r="AX26" s="1952"/>
      <c r="AY26" s="1952"/>
      <c r="AZ26" s="1949"/>
      <c r="BA26" s="1954"/>
      <c r="DW26" s="529"/>
      <c r="EL26" s="530"/>
      <c r="EM26" s="531"/>
      <c r="EN26" s="532"/>
      <c r="EO26" s="532"/>
      <c r="EP26" s="532"/>
    </row>
    <row r="27" spans="1:146" ht="11.25" customHeight="1">
      <c r="A27" s="1955" t="s">
        <v>5224</v>
      </c>
      <c r="B27" s="1948"/>
      <c r="C27" s="1948"/>
      <c r="D27" s="1948"/>
      <c r="E27" s="1948"/>
      <c r="F27" s="1948"/>
      <c r="G27" s="1958" t="s">
        <v>74</v>
      </c>
      <c r="H27" s="1959"/>
      <c r="I27" s="1959"/>
      <c r="J27" s="1959"/>
      <c r="K27" s="1959"/>
      <c r="L27" s="1960"/>
      <c r="M27" s="1964" t="str">
        <f>★入力画面!L82</f>
        <v>大阪府知事</v>
      </c>
      <c r="N27" s="1965"/>
      <c r="O27" s="1965"/>
      <c r="P27" s="1965"/>
      <c r="Q27" s="1965"/>
      <c r="R27" s="1965"/>
      <c r="S27" s="1965"/>
      <c r="T27" s="1965"/>
      <c r="U27" s="1965"/>
      <c r="V27" s="1965"/>
      <c r="W27" s="1965"/>
      <c r="X27" s="1965"/>
      <c r="Y27" s="1965"/>
      <c r="Z27" s="1965"/>
      <c r="AA27" s="1965"/>
      <c r="AB27" s="1965"/>
      <c r="AC27" s="1965"/>
      <c r="AD27" s="1965"/>
      <c r="AE27" s="1965"/>
      <c r="AF27" s="1965"/>
      <c r="AG27" s="1965"/>
      <c r="AH27" s="1948" t="s">
        <v>5225</v>
      </c>
      <c r="AI27" s="1968" t="str">
        <f>★入力画面!R82</f>
        <v>( 1 )</v>
      </c>
      <c r="AJ27" s="1969"/>
      <c r="AK27" s="1969"/>
      <c r="AL27" s="1969"/>
      <c r="AM27" s="1971" t="s">
        <v>5226</v>
      </c>
      <c r="AN27" s="1971" t="s">
        <v>75</v>
      </c>
      <c r="AO27" s="1971"/>
      <c r="AP27" s="1983">
        <f>★入力画面!V82</f>
        <v>0</v>
      </c>
      <c r="AQ27" s="1984"/>
      <c r="AR27" s="1984"/>
      <c r="AS27" s="1984"/>
      <c r="AT27" s="1984"/>
      <c r="AU27" s="1984"/>
      <c r="AV27" s="1984"/>
      <c r="AW27" s="1984"/>
      <c r="AX27" s="1984"/>
      <c r="AY27" s="1984"/>
      <c r="AZ27" s="1930" t="s">
        <v>7</v>
      </c>
      <c r="BA27" s="1985"/>
      <c r="DU27" s="531"/>
      <c r="DV27" s="530"/>
      <c r="DW27" s="529" t="s">
        <v>4939</v>
      </c>
      <c r="DX27" s="532"/>
      <c r="DY27" s="532"/>
      <c r="DZ27" s="532"/>
      <c r="EL27" s="530" t="s">
        <v>2</v>
      </c>
    </row>
    <row r="28" spans="1:146" ht="11.25" customHeight="1">
      <c r="A28" s="1956"/>
      <c r="B28" s="1930"/>
      <c r="C28" s="1930"/>
      <c r="D28" s="1930"/>
      <c r="E28" s="1930"/>
      <c r="F28" s="1930"/>
      <c r="G28" s="1961"/>
      <c r="H28" s="1962"/>
      <c r="I28" s="1962"/>
      <c r="J28" s="1962"/>
      <c r="K28" s="1962"/>
      <c r="L28" s="1963"/>
      <c r="M28" s="1966"/>
      <c r="N28" s="1967"/>
      <c r="O28" s="1967"/>
      <c r="P28" s="1967"/>
      <c r="Q28" s="1967"/>
      <c r="R28" s="1967"/>
      <c r="S28" s="1967"/>
      <c r="T28" s="1967"/>
      <c r="U28" s="1967"/>
      <c r="V28" s="1967"/>
      <c r="W28" s="1967"/>
      <c r="X28" s="1967"/>
      <c r="Y28" s="1967"/>
      <c r="Z28" s="1967"/>
      <c r="AA28" s="1967"/>
      <c r="AB28" s="1967"/>
      <c r="AC28" s="1967"/>
      <c r="AD28" s="1967"/>
      <c r="AE28" s="1967"/>
      <c r="AF28" s="1967"/>
      <c r="AG28" s="1967"/>
      <c r="AH28" s="1931"/>
      <c r="AI28" s="1970"/>
      <c r="AJ28" s="1970"/>
      <c r="AK28" s="1970"/>
      <c r="AL28" s="1970"/>
      <c r="AM28" s="1931"/>
      <c r="AN28" s="1931"/>
      <c r="AO28" s="1931"/>
      <c r="AP28" s="1970"/>
      <c r="AQ28" s="1970"/>
      <c r="AR28" s="1970"/>
      <c r="AS28" s="1970"/>
      <c r="AT28" s="1970"/>
      <c r="AU28" s="1970"/>
      <c r="AV28" s="1970"/>
      <c r="AW28" s="1970"/>
      <c r="AX28" s="1970"/>
      <c r="AY28" s="1970"/>
      <c r="AZ28" s="1931"/>
      <c r="BA28" s="1986"/>
      <c r="DU28" s="528"/>
      <c r="DV28" s="529" t="s">
        <v>5227</v>
      </c>
      <c r="DW28" s="529" t="s">
        <v>4942</v>
      </c>
      <c r="EL28" s="529" t="s">
        <v>5228</v>
      </c>
      <c r="EM28" s="533" t="s">
        <v>5229</v>
      </c>
      <c r="EN28" s="534"/>
    </row>
    <row r="29" spans="1:146" ht="11.25" customHeight="1">
      <c r="A29" s="1956"/>
      <c r="B29" s="1930"/>
      <c r="C29" s="1930"/>
      <c r="D29" s="1930"/>
      <c r="E29" s="1930"/>
      <c r="F29" s="1930"/>
      <c r="G29" s="1961" t="s">
        <v>151</v>
      </c>
      <c r="H29" s="1962"/>
      <c r="I29" s="1962"/>
      <c r="J29" s="1962"/>
      <c r="K29" s="1962"/>
      <c r="L29" s="1963"/>
      <c r="M29" s="1990" t="str">
        <f>★入力画面!L83</f>
        <v>令和</v>
      </c>
      <c r="N29" s="1991"/>
      <c r="O29" s="1991"/>
      <c r="P29" s="1991"/>
      <c r="Q29" s="1991"/>
      <c r="R29" s="1996">
        <f>★入力画面!N83</f>
        <v>0</v>
      </c>
      <c r="S29" s="1997"/>
      <c r="T29" s="1997"/>
      <c r="U29" s="1929" t="s">
        <v>61</v>
      </c>
      <c r="V29" s="1929"/>
      <c r="W29" s="1996">
        <f>★入力画面!Q83</f>
        <v>0</v>
      </c>
      <c r="X29" s="1997"/>
      <c r="Y29" s="1997"/>
      <c r="Z29" s="1929" t="s">
        <v>64</v>
      </c>
      <c r="AA29" s="1929"/>
      <c r="AB29" s="1996">
        <f>★入力画面!T83</f>
        <v>0</v>
      </c>
      <c r="AC29" s="1997"/>
      <c r="AD29" s="1997"/>
      <c r="AE29" s="1929" t="s">
        <v>62</v>
      </c>
      <c r="AF29" s="1999"/>
      <c r="AG29" s="2004" t="s">
        <v>218</v>
      </c>
      <c r="AH29" s="1929"/>
      <c r="AI29" s="1929"/>
      <c r="AJ29" s="1929"/>
      <c r="AK29" s="1999"/>
      <c r="AL29" s="2004" t="s">
        <v>5230</v>
      </c>
      <c r="AM29" s="1929"/>
      <c r="AN29" s="2003" t="str">
        <f>★入力画面!L84</f>
        <v>令和</v>
      </c>
      <c r="AO29" s="1991"/>
      <c r="AP29" s="1996">
        <f>★入力画面!N84</f>
        <v>0</v>
      </c>
      <c r="AQ29" s="1997"/>
      <c r="AR29" s="1929" t="s">
        <v>61</v>
      </c>
      <c r="AS29" s="1929"/>
      <c r="AT29" s="1996">
        <f>★入力画面!Q84</f>
        <v>0</v>
      </c>
      <c r="AU29" s="1997"/>
      <c r="AV29" s="1929" t="s">
        <v>64</v>
      </c>
      <c r="AW29" s="1929"/>
      <c r="AX29" s="1996">
        <f>★入力画面!T84</f>
        <v>0</v>
      </c>
      <c r="AY29" s="1997"/>
      <c r="AZ29" s="1929" t="s">
        <v>62</v>
      </c>
      <c r="BA29" s="2002"/>
      <c r="DU29" s="528"/>
      <c r="DV29" s="529" t="s">
        <v>5231</v>
      </c>
      <c r="DW29" s="529" t="s">
        <v>5232</v>
      </c>
      <c r="EL29" s="529" t="s">
        <v>5227</v>
      </c>
      <c r="EM29" s="533" t="s">
        <v>5229</v>
      </c>
      <c r="EN29" s="534"/>
    </row>
    <row r="30" spans="1:146" ht="11.25" customHeight="1">
      <c r="A30" s="1956"/>
      <c r="B30" s="1930"/>
      <c r="C30" s="1930"/>
      <c r="D30" s="1930"/>
      <c r="E30" s="1930"/>
      <c r="F30" s="1930"/>
      <c r="G30" s="1961"/>
      <c r="H30" s="1962"/>
      <c r="I30" s="1962"/>
      <c r="J30" s="1962"/>
      <c r="K30" s="1962"/>
      <c r="L30" s="1963"/>
      <c r="M30" s="1992"/>
      <c r="N30" s="1993"/>
      <c r="O30" s="1993"/>
      <c r="P30" s="1993"/>
      <c r="Q30" s="1993"/>
      <c r="R30" s="1998"/>
      <c r="S30" s="1998"/>
      <c r="T30" s="1998"/>
      <c r="U30" s="1930"/>
      <c r="V30" s="1930"/>
      <c r="W30" s="1998"/>
      <c r="X30" s="1998"/>
      <c r="Y30" s="1998"/>
      <c r="Z30" s="1930"/>
      <c r="AA30" s="1930"/>
      <c r="AB30" s="1998"/>
      <c r="AC30" s="1998"/>
      <c r="AD30" s="1998"/>
      <c r="AE30" s="1930"/>
      <c r="AF30" s="2000"/>
      <c r="AG30" s="2006"/>
      <c r="AH30" s="1930"/>
      <c r="AI30" s="1930"/>
      <c r="AJ30" s="1930"/>
      <c r="AK30" s="2000"/>
      <c r="AL30" s="2005"/>
      <c r="AM30" s="1931"/>
      <c r="AN30" s="1967"/>
      <c r="AO30" s="1967"/>
      <c r="AP30" s="2001"/>
      <c r="AQ30" s="2001"/>
      <c r="AR30" s="1931"/>
      <c r="AS30" s="1931"/>
      <c r="AT30" s="2001"/>
      <c r="AU30" s="2001"/>
      <c r="AV30" s="1931"/>
      <c r="AW30" s="1931"/>
      <c r="AX30" s="2001"/>
      <c r="AY30" s="2001"/>
      <c r="AZ30" s="1931"/>
      <c r="BA30" s="1986"/>
      <c r="DU30" s="528"/>
      <c r="DV30" s="529" t="s">
        <v>5233</v>
      </c>
      <c r="DW30" s="529" t="s">
        <v>4951</v>
      </c>
      <c r="EL30" s="529" t="s">
        <v>5231</v>
      </c>
      <c r="EM30" s="533" t="s">
        <v>5229</v>
      </c>
      <c r="EN30" s="534"/>
    </row>
    <row r="31" spans="1:146" ht="11.25" customHeight="1">
      <c r="A31" s="1956"/>
      <c r="B31" s="1930"/>
      <c r="C31" s="1930"/>
      <c r="D31" s="1930"/>
      <c r="E31" s="1930"/>
      <c r="F31" s="1930"/>
      <c r="G31" s="1961"/>
      <c r="H31" s="1962"/>
      <c r="I31" s="1962"/>
      <c r="J31" s="1962"/>
      <c r="K31" s="1962"/>
      <c r="L31" s="1963"/>
      <c r="M31" s="1992"/>
      <c r="N31" s="1993"/>
      <c r="O31" s="1993"/>
      <c r="P31" s="1993"/>
      <c r="Q31" s="1993"/>
      <c r="R31" s="1998"/>
      <c r="S31" s="1998"/>
      <c r="T31" s="1998"/>
      <c r="U31" s="1930"/>
      <c r="V31" s="1930"/>
      <c r="W31" s="1998"/>
      <c r="X31" s="1998"/>
      <c r="Y31" s="1998"/>
      <c r="Z31" s="1930"/>
      <c r="AA31" s="1930"/>
      <c r="AB31" s="1998"/>
      <c r="AC31" s="1998"/>
      <c r="AD31" s="1998"/>
      <c r="AE31" s="1930"/>
      <c r="AF31" s="2000"/>
      <c r="AG31" s="2006"/>
      <c r="AH31" s="1930"/>
      <c r="AI31" s="1930"/>
      <c r="AJ31" s="1930"/>
      <c r="AK31" s="2000"/>
      <c r="AL31" s="1930" t="s">
        <v>260</v>
      </c>
      <c r="AM31" s="1930"/>
      <c r="AN31" s="2003" t="str">
        <f>★入力画面!Y84</f>
        <v>令和</v>
      </c>
      <c r="AO31" s="1991"/>
      <c r="AP31" s="1996">
        <f>★入力画面!AA84</f>
        <v>0</v>
      </c>
      <c r="AQ31" s="1997"/>
      <c r="AR31" s="1930" t="s">
        <v>61</v>
      </c>
      <c r="AS31" s="1930"/>
      <c r="AT31" s="1968">
        <f>★入力画面!AD84</f>
        <v>0</v>
      </c>
      <c r="AU31" s="1998"/>
      <c r="AV31" s="1930" t="s">
        <v>64</v>
      </c>
      <c r="AW31" s="1930"/>
      <c r="AX31" s="1968">
        <f>★入力画面!AG84</f>
        <v>0</v>
      </c>
      <c r="AY31" s="1998"/>
      <c r="AZ31" s="1930" t="s">
        <v>62</v>
      </c>
      <c r="BA31" s="1985"/>
      <c r="DU31" s="528"/>
      <c r="DV31" s="529" t="s">
        <v>5234</v>
      </c>
      <c r="DW31" s="529" t="s">
        <v>4955</v>
      </c>
      <c r="EL31" s="529" t="s">
        <v>5233</v>
      </c>
      <c r="EM31" s="533" t="s">
        <v>5229</v>
      </c>
      <c r="EN31" s="534"/>
    </row>
    <row r="32" spans="1:146" ht="11.25" customHeight="1">
      <c r="A32" s="1957"/>
      <c r="B32" s="1949"/>
      <c r="C32" s="1949"/>
      <c r="D32" s="1949"/>
      <c r="E32" s="1949"/>
      <c r="F32" s="1949"/>
      <c r="G32" s="1987"/>
      <c r="H32" s="1988"/>
      <c r="I32" s="1988"/>
      <c r="J32" s="1988"/>
      <c r="K32" s="1988"/>
      <c r="L32" s="1989"/>
      <c r="M32" s="1994"/>
      <c r="N32" s="1995"/>
      <c r="O32" s="1995"/>
      <c r="P32" s="1995"/>
      <c r="Q32" s="1995"/>
      <c r="R32" s="1952"/>
      <c r="S32" s="1952"/>
      <c r="T32" s="1952"/>
      <c r="U32" s="1949"/>
      <c r="V32" s="1949"/>
      <c r="W32" s="1952"/>
      <c r="X32" s="1952"/>
      <c r="Y32" s="1952"/>
      <c r="Z32" s="1949"/>
      <c r="AA32" s="1949"/>
      <c r="AB32" s="1952"/>
      <c r="AC32" s="1952"/>
      <c r="AD32" s="1952"/>
      <c r="AE32" s="1949"/>
      <c r="AF32" s="1977"/>
      <c r="AG32" s="1979"/>
      <c r="AH32" s="1949"/>
      <c r="AI32" s="1949"/>
      <c r="AJ32" s="1949"/>
      <c r="AK32" s="1977"/>
      <c r="AL32" s="1949"/>
      <c r="AM32" s="1949"/>
      <c r="AN32" s="1995"/>
      <c r="AO32" s="1995"/>
      <c r="AP32" s="2001"/>
      <c r="AQ32" s="2001"/>
      <c r="AR32" s="1949"/>
      <c r="AS32" s="1949"/>
      <c r="AT32" s="1952"/>
      <c r="AU32" s="1952"/>
      <c r="AV32" s="1949"/>
      <c r="AW32" s="1949"/>
      <c r="AX32" s="1952"/>
      <c r="AY32" s="1952"/>
      <c r="AZ32" s="1949"/>
      <c r="BA32" s="1954"/>
      <c r="DU32" s="528"/>
      <c r="DV32" s="529" t="s">
        <v>5235</v>
      </c>
      <c r="DW32" s="529" t="s">
        <v>4958</v>
      </c>
      <c r="EL32" s="529" t="s">
        <v>5234</v>
      </c>
      <c r="EM32" s="533" t="s">
        <v>5229</v>
      </c>
      <c r="EN32" s="534"/>
    </row>
    <row r="33" spans="1:144" ht="9" customHeight="1">
      <c r="A33" s="2007" t="s">
        <v>5236</v>
      </c>
      <c r="B33" s="2008"/>
      <c r="C33" s="2008"/>
      <c r="D33" s="2008"/>
      <c r="E33" s="2008"/>
      <c r="F33" s="2009"/>
      <c r="G33" s="2016" t="s">
        <v>59</v>
      </c>
      <c r="H33" s="2017"/>
      <c r="I33" s="2017"/>
      <c r="J33" s="2017"/>
      <c r="K33" s="2017"/>
      <c r="L33" s="2017"/>
      <c r="M33" s="2020">
        <f>★入力画面!L8</f>
        <v>0</v>
      </c>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1"/>
      <c r="AK33" s="2021"/>
      <c r="AL33" s="2021"/>
      <c r="AM33" s="2021"/>
      <c r="AN33" s="2021"/>
      <c r="AO33" s="2021"/>
      <c r="AP33" s="2021"/>
      <c r="AQ33" s="2021"/>
      <c r="AR33" s="2021"/>
      <c r="AS33" s="2021"/>
      <c r="AT33" s="2021"/>
      <c r="AU33" s="2021"/>
      <c r="AV33" s="2021"/>
      <c r="AW33" s="2021"/>
      <c r="AX33" s="2021"/>
      <c r="AY33" s="2021"/>
      <c r="AZ33" s="2021"/>
      <c r="BA33" s="2022"/>
      <c r="DU33" s="528"/>
      <c r="DV33" s="529" t="s">
        <v>5237</v>
      </c>
      <c r="DW33" s="529" t="s">
        <v>5238</v>
      </c>
      <c r="EL33" s="529" t="s">
        <v>5235</v>
      </c>
      <c r="EM33" s="533" t="s">
        <v>5229</v>
      </c>
      <c r="EN33" s="534"/>
    </row>
    <row r="34" spans="1:144" ht="9" customHeight="1">
      <c r="A34" s="2010"/>
      <c r="B34" s="2011"/>
      <c r="C34" s="2011"/>
      <c r="D34" s="2011"/>
      <c r="E34" s="2011"/>
      <c r="F34" s="2012"/>
      <c r="G34" s="2018"/>
      <c r="H34" s="2019"/>
      <c r="I34" s="2019"/>
      <c r="J34" s="2019"/>
      <c r="K34" s="2019"/>
      <c r="L34" s="2019"/>
      <c r="M34" s="2023"/>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4"/>
      <c r="AK34" s="2024"/>
      <c r="AL34" s="2024"/>
      <c r="AM34" s="2024"/>
      <c r="AN34" s="2024"/>
      <c r="AO34" s="2024"/>
      <c r="AP34" s="2024"/>
      <c r="AQ34" s="2024"/>
      <c r="AR34" s="2024"/>
      <c r="AS34" s="2024"/>
      <c r="AT34" s="2024"/>
      <c r="AU34" s="2024"/>
      <c r="AV34" s="2024"/>
      <c r="AW34" s="2024"/>
      <c r="AX34" s="2024"/>
      <c r="AY34" s="2024"/>
      <c r="AZ34" s="2024"/>
      <c r="BA34" s="2025"/>
      <c r="DU34" s="528"/>
      <c r="DV34" s="529" t="s">
        <v>5239</v>
      </c>
      <c r="DW34" s="529" t="s">
        <v>4965</v>
      </c>
      <c r="EL34" s="529" t="s">
        <v>5237</v>
      </c>
      <c r="EM34" s="533" t="s">
        <v>5229</v>
      </c>
      <c r="EN34" s="534"/>
    </row>
    <row r="35" spans="1:144" ht="11.25" customHeight="1">
      <c r="A35" s="2010"/>
      <c r="B35" s="2011"/>
      <c r="C35" s="2011"/>
      <c r="D35" s="2011"/>
      <c r="E35" s="2011"/>
      <c r="F35" s="2012"/>
      <c r="G35" s="2004" t="s">
        <v>140</v>
      </c>
      <c r="H35" s="1929"/>
      <c r="I35" s="1929"/>
      <c r="J35" s="1929"/>
      <c r="K35" s="1929"/>
      <c r="L35" s="2026"/>
      <c r="M35" s="2029">
        <f>★入力画面!L11</f>
        <v>0</v>
      </c>
      <c r="N35" s="2030"/>
      <c r="O35" s="2030"/>
      <c r="P35" s="2030"/>
      <c r="Q35" s="2030"/>
      <c r="R35" s="2030"/>
      <c r="S35" s="2030"/>
      <c r="T35" s="2030"/>
      <c r="U35" s="2030"/>
      <c r="V35" s="2030"/>
      <c r="W35" s="2030"/>
      <c r="X35" s="2030"/>
      <c r="Y35" s="2030"/>
      <c r="Z35" s="2030"/>
      <c r="AA35" s="2030"/>
      <c r="AB35" s="2030"/>
      <c r="AC35" s="2030"/>
      <c r="AD35" s="2030"/>
      <c r="AE35" s="2030"/>
      <c r="AF35" s="2030"/>
      <c r="AG35" s="2030"/>
      <c r="AH35" s="2030"/>
      <c r="AI35" s="2030"/>
      <c r="AJ35" s="2030"/>
      <c r="AK35" s="2030"/>
      <c r="AL35" s="2030"/>
      <c r="AM35" s="2030"/>
      <c r="AN35" s="2030"/>
      <c r="AO35" s="2030"/>
      <c r="AP35" s="2030"/>
      <c r="AQ35" s="2030"/>
      <c r="AR35" s="2030"/>
      <c r="AS35" s="2030"/>
      <c r="AT35" s="2030"/>
      <c r="AU35" s="2030"/>
      <c r="AV35" s="2030"/>
      <c r="AW35" s="2030"/>
      <c r="AX35" s="2030"/>
      <c r="AY35" s="2030"/>
      <c r="AZ35" s="2030"/>
      <c r="BA35" s="2031"/>
      <c r="DU35" s="528"/>
      <c r="DV35" s="529" t="s">
        <v>5240</v>
      </c>
      <c r="DW35" s="529" t="s">
        <v>4969</v>
      </c>
      <c r="EL35" s="529" t="s">
        <v>5239</v>
      </c>
      <c r="EM35" s="533" t="s">
        <v>5229</v>
      </c>
      <c r="EN35" s="534"/>
    </row>
    <row r="36" spans="1:144" ht="11.25" customHeight="1">
      <c r="A36" s="2010"/>
      <c r="B36" s="2011"/>
      <c r="C36" s="2011"/>
      <c r="D36" s="2011"/>
      <c r="E36" s="2011"/>
      <c r="F36" s="2012"/>
      <c r="G36" s="2006"/>
      <c r="H36" s="1930"/>
      <c r="I36" s="1930"/>
      <c r="J36" s="1930"/>
      <c r="K36" s="1930"/>
      <c r="L36" s="2027"/>
      <c r="M36" s="2032"/>
      <c r="N36" s="2033"/>
      <c r="O36" s="2033"/>
      <c r="P36" s="2033"/>
      <c r="Q36" s="2033"/>
      <c r="R36" s="2033"/>
      <c r="S36" s="2033"/>
      <c r="T36" s="2033"/>
      <c r="U36" s="2033"/>
      <c r="V36" s="2033"/>
      <c r="W36" s="2033"/>
      <c r="X36" s="2033"/>
      <c r="Y36" s="2033"/>
      <c r="Z36" s="2033"/>
      <c r="AA36" s="2033"/>
      <c r="AB36" s="2033"/>
      <c r="AC36" s="2033"/>
      <c r="AD36" s="2033"/>
      <c r="AE36" s="2033"/>
      <c r="AF36" s="2033"/>
      <c r="AG36" s="2033"/>
      <c r="AH36" s="2033"/>
      <c r="AI36" s="2033"/>
      <c r="AJ36" s="2033"/>
      <c r="AK36" s="2033"/>
      <c r="AL36" s="2033"/>
      <c r="AM36" s="2033"/>
      <c r="AN36" s="2033"/>
      <c r="AO36" s="2033"/>
      <c r="AP36" s="2033"/>
      <c r="AQ36" s="2033"/>
      <c r="AR36" s="2033"/>
      <c r="AS36" s="2033"/>
      <c r="AT36" s="2033"/>
      <c r="AU36" s="2033"/>
      <c r="AV36" s="2033"/>
      <c r="AW36" s="2033"/>
      <c r="AX36" s="2033"/>
      <c r="AY36" s="2033"/>
      <c r="AZ36" s="2033"/>
      <c r="BA36" s="2034"/>
      <c r="DU36" s="528"/>
      <c r="DV36" s="529" t="s">
        <v>5241</v>
      </c>
      <c r="DW36" s="529" t="s">
        <v>4974</v>
      </c>
      <c r="EL36" s="529" t="s">
        <v>5240</v>
      </c>
      <c r="EM36" s="533" t="s">
        <v>5229</v>
      </c>
      <c r="EN36" s="534"/>
    </row>
    <row r="37" spans="1:144" ht="11.25" customHeight="1">
      <c r="A37" s="2010"/>
      <c r="B37" s="2011"/>
      <c r="C37" s="2011"/>
      <c r="D37" s="2011"/>
      <c r="E37" s="2011"/>
      <c r="F37" s="2012"/>
      <c r="G37" s="2005"/>
      <c r="H37" s="1931"/>
      <c r="I37" s="1931"/>
      <c r="J37" s="1931"/>
      <c r="K37" s="1931"/>
      <c r="L37" s="2028"/>
      <c r="M37" s="2035"/>
      <c r="N37" s="2036"/>
      <c r="O37" s="2036"/>
      <c r="P37" s="2036"/>
      <c r="Q37" s="2036"/>
      <c r="R37" s="2036"/>
      <c r="S37" s="2036"/>
      <c r="T37" s="2036"/>
      <c r="U37" s="2036"/>
      <c r="V37" s="2036"/>
      <c r="W37" s="2036"/>
      <c r="X37" s="2036"/>
      <c r="Y37" s="2036"/>
      <c r="Z37" s="2036"/>
      <c r="AA37" s="2036"/>
      <c r="AB37" s="2036"/>
      <c r="AC37" s="2036"/>
      <c r="AD37" s="2036"/>
      <c r="AE37" s="2036"/>
      <c r="AF37" s="2036"/>
      <c r="AG37" s="2036"/>
      <c r="AH37" s="2036"/>
      <c r="AI37" s="2036"/>
      <c r="AJ37" s="2036"/>
      <c r="AK37" s="2036"/>
      <c r="AL37" s="2036"/>
      <c r="AM37" s="2036"/>
      <c r="AN37" s="2036"/>
      <c r="AO37" s="2036"/>
      <c r="AP37" s="2036"/>
      <c r="AQ37" s="2036"/>
      <c r="AR37" s="2036"/>
      <c r="AS37" s="2036"/>
      <c r="AT37" s="2036"/>
      <c r="AU37" s="2036"/>
      <c r="AV37" s="2036"/>
      <c r="AW37" s="2036"/>
      <c r="AX37" s="2036"/>
      <c r="AY37" s="2036"/>
      <c r="AZ37" s="2036"/>
      <c r="BA37" s="2037"/>
      <c r="DU37" s="528"/>
      <c r="DV37" s="529" t="s">
        <v>5242</v>
      </c>
      <c r="DW37" s="529" t="s">
        <v>4977</v>
      </c>
      <c r="EL37" s="529" t="s">
        <v>5241</v>
      </c>
      <c r="EM37" s="533" t="s">
        <v>5229</v>
      </c>
      <c r="EN37" s="534"/>
    </row>
    <row r="38" spans="1:144" ht="11.25" customHeight="1">
      <c r="A38" s="2010"/>
      <c r="B38" s="2011"/>
      <c r="C38" s="2011"/>
      <c r="D38" s="2011"/>
      <c r="E38" s="2011"/>
      <c r="F38" s="2012"/>
      <c r="G38" s="2038" t="s">
        <v>5243</v>
      </c>
      <c r="H38" s="2039"/>
      <c r="I38" s="2039"/>
      <c r="J38" s="2039"/>
      <c r="K38" s="2039"/>
      <c r="L38" s="2039"/>
      <c r="M38" s="2041" t="s">
        <v>5244</v>
      </c>
      <c r="N38" s="1905"/>
      <c r="O38" s="2042">
        <f>★入力画面!L18</f>
        <v>0</v>
      </c>
      <c r="P38" s="2043"/>
      <c r="Q38" s="2043"/>
      <c r="R38" s="535" t="s">
        <v>90</v>
      </c>
      <c r="S38" s="2042">
        <f>★入力画面!O18</f>
        <v>0</v>
      </c>
      <c r="T38" s="2043"/>
      <c r="U38" s="2043"/>
      <c r="V38" s="2043"/>
      <c r="W38" s="2044"/>
      <c r="X38" s="2044"/>
      <c r="Y38" s="2044"/>
      <c r="Z38" s="2044"/>
      <c r="AA38" s="2044"/>
      <c r="AB38" s="2044"/>
      <c r="AC38" s="2044"/>
      <c r="AD38" s="2044"/>
      <c r="AE38" s="2044"/>
      <c r="AF38" s="2044"/>
      <c r="AG38" s="2044"/>
      <c r="AH38" s="2044"/>
      <c r="AI38" s="2044"/>
      <c r="AJ38" s="2044"/>
      <c r="AK38" s="2044"/>
      <c r="AL38" s="2044"/>
      <c r="AM38" s="2044"/>
      <c r="AN38" s="2044"/>
      <c r="AO38" s="2044"/>
      <c r="AP38" s="2044"/>
      <c r="AQ38" s="2044"/>
      <c r="AR38" s="2044"/>
      <c r="AS38" s="2044"/>
      <c r="AT38" s="2044"/>
      <c r="AU38" s="2044"/>
      <c r="AV38" s="2044"/>
      <c r="AW38" s="2044"/>
      <c r="AX38" s="2044"/>
      <c r="AY38" s="2044"/>
      <c r="AZ38" s="2044"/>
      <c r="BA38" s="2045"/>
      <c r="DU38" s="528"/>
      <c r="DV38" s="529" t="s">
        <v>5245</v>
      </c>
      <c r="DW38" s="529" t="s">
        <v>4980</v>
      </c>
      <c r="EL38" s="529" t="s">
        <v>5242</v>
      </c>
      <c r="EM38" s="533" t="s">
        <v>5229</v>
      </c>
      <c r="EN38" s="534"/>
    </row>
    <row r="39" spans="1:144" ht="11.25" customHeight="1">
      <c r="A39" s="2010"/>
      <c r="B39" s="2011"/>
      <c r="C39" s="2011"/>
      <c r="D39" s="2011"/>
      <c r="E39" s="2011"/>
      <c r="F39" s="2012"/>
      <c r="G39" s="2040"/>
      <c r="H39" s="2039"/>
      <c r="I39" s="2039"/>
      <c r="J39" s="2039"/>
      <c r="K39" s="2039"/>
      <c r="L39" s="2039"/>
      <c r="M39" s="2046" t="str">
        <f>★入力画面!L23&amp;★入力画面!L24&amp;★入力画面!L28</f>
        <v>大阪府</v>
      </c>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c r="AS39" s="2047"/>
      <c r="AT39" s="2047"/>
      <c r="AU39" s="2047"/>
      <c r="AV39" s="2047"/>
      <c r="AW39" s="2047"/>
      <c r="AX39" s="2047"/>
      <c r="AY39" s="2047"/>
      <c r="AZ39" s="2047"/>
      <c r="BA39" s="2048"/>
      <c r="DU39" s="528"/>
      <c r="DV39" s="529" t="s">
        <v>5246</v>
      </c>
      <c r="DW39" s="529" t="s">
        <v>4983</v>
      </c>
      <c r="EL39" s="529" t="s">
        <v>5245</v>
      </c>
      <c r="EM39" s="533" t="s">
        <v>5229</v>
      </c>
      <c r="EN39" s="534"/>
    </row>
    <row r="40" spans="1:144" ht="11.25" customHeight="1">
      <c r="A40" s="2010"/>
      <c r="B40" s="2011"/>
      <c r="C40" s="2011"/>
      <c r="D40" s="2011"/>
      <c r="E40" s="2011"/>
      <c r="F40" s="2012"/>
      <c r="G40" s="2040"/>
      <c r="H40" s="2039"/>
      <c r="I40" s="2039"/>
      <c r="J40" s="2039"/>
      <c r="K40" s="2039"/>
      <c r="L40" s="2039"/>
      <c r="M40" s="2049"/>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0"/>
      <c r="AK40" s="2050"/>
      <c r="AL40" s="2050"/>
      <c r="AM40" s="2050"/>
      <c r="AN40" s="2050"/>
      <c r="AO40" s="2050"/>
      <c r="AP40" s="2050"/>
      <c r="AQ40" s="2050"/>
      <c r="AR40" s="2050"/>
      <c r="AS40" s="2050"/>
      <c r="AT40" s="2050"/>
      <c r="AU40" s="2050"/>
      <c r="AV40" s="2050"/>
      <c r="AW40" s="2050"/>
      <c r="AX40" s="2050"/>
      <c r="AY40" s="2050"/>
      <c r="AZ40" s="2050"/>
      <c r="BA40" s="2051"/>
      <c r="DU40" s="528"/>
      <c r="DV40" s="529" t="s">
        <v>5247</v>
      </c>
      <c r="DW40" s="529" t="s">
        <v>4987</v>
      </c>
      <c r="EL40" s="529" t="s">
        <v>5246</v>
      </c>
      <c r="EM40" s="533" t="s">
        <v>5229</v>
      </c>
      <c r="EN40" s="534"/>
    </row>
    <row r="41" spans="1:144" ht="11.25" customHeight="1">
      <c r="A41" s="2010"/>
      <c r="B41" s="2011"/>
      <c r="C41" s="2011"/>
      <c r="D41" s="2011"/>
      <c r="E41" s="2011"/>
      <c r="F41" s="2012"/>
      <c r="G41" s="2040" t="s">
        <v>87</v>
      </c>
      <c r="H41" s="2039"/>
      <c r="I41" s="2039"/>
      <c r="J41" s="2039"/>
      <c r="K41" s="2039"/>
      <c r="L41" s="2039"/>
      <c r="M41" s="2054">
        <f>★入力画面!L29</f>
        <v>0</v>
      </c>
      <c r="N41" s="2055"/>
      <c r="O41" s="2055"/>
      <c r="P41" s="2055"/>
      <c r="Q41" s="2055"/>
      <c r="R41" s="2058" t="s">
        <v>5225</v>
      </c>
      <c r="S41" s="2060">
        <f>★入力画面!O29</f>
        <v>0</v>
      </c>
      <c r="T41" s="2055"/>
      <c r="U41" s="2055"/>
      <c r="V41" s="2055"/>
      <c r="W41" s="2055"/>
      <c r="X41" s="2058" t="s">
        <v>5226</v>
      </c>
      <c r="Y41" s="2060">
        <f>★入力画面!S29</f>
        <v>0</v>
      </c>
      <c r="Z41" s="2055"/>
      <c r="AA41" s="2055"/>
      <c r="AB41" s="2055"/>
      <c r="AC41" s="2055"/>
      <c r="AD41" s="2061"/>
      <c r="AE41" s="2004" t="s">
        <v>149</v>
      </c>
      <c r="AF41" s="1929"/>
      <c r="AG41" s="1929"/>
      <c r="AH41" s="1929"/>
      <c r="AI41" s="1929"/>
      <c r="AJ41" s="1999"/>
      <c r="AK41" s="2063">
        <f>★入力画面!L31</f>
        <v>0</v>
      </c>
      <c r="AL41" s="2055"/>
      <c r="AM41" s="2055"/>
      <c r="AN41" s="2055"/>
      <c r="AO41" s="2055"/>
      <c r="AP41" s="2058" t="s">
        <v>5225</v>
      </c>
      <c r="AQ41" s="2065">
        <f>★入力画面!O31</f>
        <v>0</v>
      </c>
      <c r="AR41" s="2057"/>
      <c r="AS41" s="2057"/>
      <c r="AT41" s="2057"/>
      <c r="AU41" s="2057"/>
      <c r="AV41" s="2058" t="s">
        <v>5226</v>
      </c>
      <c r="AW41" s="2065">
        <f>★入力画面!S31</f>
        <v>0</v>
      </c>
      <c r="AX41" s="2057"/>
      <c r="AY41" s="2057"/>
      <c r="AZ41" s="2057"/>
      <c r="BA41" s="2066"/>
      <c r="DU41" s="528"/>
      <c r="DV41" s="529" t="s">
        <v>5248</v>
      </c>
      <c r="DW41" s="529" t="s">
        <v>4990</v>
      </c>
      <c r="EL41" s="529" t="s">
        <v>5247</v>
      </c>
      <c r="EM41" s="533" t="s">
        <v>5229</v>
      </c>
      <c r="EN41" s="534"/>
    </row>
    <row r="42" spans="1:144" ht="11.25" customHeight="1">
      <c r="A42" s="2013"/>
      <c r="B42" s="2014"/>
      <c r="C42" s="2014"/>
      <c r="D42" s="2014"/>
      <c r="E42" s="2014"/>
      <c r="F42" s="2015"/>
      <c r="G42" s="2052"/>
      <c r="H42" s="2053"/>
      <c r="I42" s="2053"/>
      <c r="J42" s="2053"/>
      <c r="K42" s="2053"/>
      <c r="L42" s="2053"/>
      <c r="M42" s="2056"/>
      <c r="N42" s="2057"/>
      <c r="O42" s="2057"/>
      <c r="P42" s="2057"/>
      <c r="Q42" s="2057"/>
      <c r="R42" s="2059"/>
      <c r="S42" s="2057"/>
      <c r="T42" s="2057"/>
      <c r="U42" s="2057"/>
      <c r="V42" s="2057"/>
      <c r="W42" s="2057"/>
      <c r="X42" s="2059"/>
      <c r="Y42" s="2057"/>
      <c r="Z42" s="2057"/>
      <c r="AA42" s="2057"/>
      <c r="AB42" s="2057"/>
      <c r="AC42" s="2057"/>
      <c r="AD42" s="2062"/>
      <c r="AE42" s="2006"/>
      <c r="AF42" s="1930"/>
      <c r="AG42" s="1930"/>
      <c r="AH42" s="1930"/>
      <c r="AI42" s="1930"/>
      <c r="AJ42" s="2000"/>
      <c r="AK42" s="2064"/>
      <c r="AL42" s="2057"/>
      <c r="AM42" s="2057"/>
      <c r="AN42" s="2057"/>
      <c r="AO42" s="2057"/>
      <c r="AP42" s="2059"/>
      <c r="AQ42" s="2057"/>
      <c r="AR42" s="2057"/>
      <c r="AS42" s="2057"/>
      <c r="AT42" s="2057"/>
      <c r="AU42" s="2057"/>
      <c r="AV42" s="2059"/>
      <c r="AW42" s="2057"/>
      <c r="AX42" s="2057"/>
      <c r="AY42" s="2057"/>
      <c r="AZ42" s="2057"/>
      <c r="BA42" s="2066"/>
      <c r="DU42" s="528"/>
      <c r="DV42" s="529" t="s">
        <v>11</v>
      </c>
      <c r="DW42" s="529" t="s">
        <v>5249</v>
      </c>
      <c r="EL42" s="529" t="s">
        <v>5248</v>
      </c>
      <c r="EM42" s="533" t="s">
        <v>5229</v>
      </c>
      <c r="EN42" s="534"/>
    </row>
    <row r="43" spans="1:144" ht="26.25" customHeight="1">
      <c r="A43" s="2067" t="s">
        <v>5250</v>
      </c>
      <c r="B43" s="2068"/>
      <c r="C43" s="2068"/>
      <c r="D43" s="2068"/>
      <c r="E43" s="2068"/>
      <c r="F43" s="2069"/>
      <c r="G43" s="2073" t="s">
        <v>145</v>
      </c>
      <c r="H43" s="2074"/>
      <c r="I43" s="2074"/>
      <c r="J43" s="2074"/>
      <c r="K43" s="2074"/>
      <c r="L43" s="2075"/>
      <c r="M43" s="2076">
        <f>★入力画面!L32</f>
        <v>0</v>
      </c>
      <c r="N43" s="2077"/>
      <c r="O43" s="2077"/>
      <c r="P43" s="2077"/>
      <c r="Q43" s="2077"/>
      <c r="R43" s="2077"/>
      <c r="S43" s="2077"/>
      <c r="T43" s="2077"/>
      <c r="U43" s="2077"/>
      <c r="V43" s="2077"/>
      <c r="W43" s="2077"/>
      <c r="X43" s="2077"/>
      <c r="Y43" s="2077"/>
      <c r="Z43" s="2077"/>
      <c r="AA43" s="2077"/>
      <c r="AB43" s="2077"/>
      <c r="AC43" s="2077"/>
      <c r="AD43" s="2077"/>
      <c r="AE43" s="2077"/>
      <c r="AF43" s="2077"/>
      <c r="AG43" s="2077"/>
      <c r="AH43" s="2077"/>
      <c r="AI43" s="2077"/>
      <c r="AJ43" s="2077"/>
      <c r="AK43" s="2078"/>
      <c r="AL43" s="2079" t="s">
        <v>5251</v>
      </c>
      <c r="AM43" s="2080"/>
      <c r="AN43" s="2080"/>
      <c r="AO43" s="2080"/>
      <c r="AP43" s="2080"/>
      <c r="AQ43" s="2080"/>
      <c r="AR43" s="2080"/>
      <c r="AS43" s="2080"/>
      <c r="AT43" s="2080"/>
      <c r="AU43" s="2080"/>
      <c r="AV43" s="2080"/>
      <c r="AW43" s="2080"/>
      <c r="AX43" s="2080"/>
      <c r="AY43" s="2080"/>
      <c r="AZ43" s="2080"/>
      <c r="BA43" s="2081"/>
      <c r="DU43" s="528"/>
      <c r="DV43" s="529" t="s">
        <v>5252</v>
      </c>
      <c r="DW43" s="529" t="s">
        <v>57</v>
      </c>
      <c r="EL43" s="529" t="s">
        <v>11</v>
      </c>
      <c r="EM43" s="533" t="s">
        <v>5253</v>
      </c>
      <c r="EN43" s="534"/>
    </row>
    <row r="44" spans="1:144" ht="26.25" customHeight="1">
      <c r="A44" s="2070"/>
      <c r="B44" s="2071"/>
      <c r="C44" s="2071"/>
      <c r="D44" s="2071"/>
      <c r="E44" s="2071"/>
      <c r="F44" s="2072"/>
      <c r="G44" s="2082" t="s">
        <v>146</v>
      </c>
      <c r="H44" s="2083"/>
      <c r="I44" s="2083"/>
      <c r="J44" s="2083"/>
      <c r="K44" s="2083"/>
      <c r="L44" s="2084"/>
      <c r="M44" s="2085">
        <f>★入力画面!L33</f>
        <v>0</v>
      </c>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7"/>
      <c r="AL44" s="2088" t="s">
        <v>5254</v>
      </c>
      <c r="AM44" s="2089"/>
      <c r="AN44" s="2089"/>
      <c r="AO44" s="2089"/>
      <c r="AP44" s="2089"/>
      <c r="AQ44" s="2089"/>
      <c r="AR44" s="2089"/>
      <c r="AS44" s="2089"/>
      <c r="AT44" s="2089"/>
      <c r="AU44" s="2089"/>
      <c r="AV44" s="2089"/>
      <c r="AW44" s="2089"/>
      <c r="AX44" s="2089"/>
      <c r="AY44" s="2089"/>
      <c r="AZ44" s="2089"/>
      <c r="BA44" s="2090"/>
      <c r="DU44" s="528"/>
      <c r="DV44" s="529" t="s">
        <v>5255</v>
      </c>
      <c r="DW44" s="529" t="s">
        <v>66</v>
      </c>
      <c r="EL44" s="529" t="s">
        <v>12</v>
      </c>
      <c r="EM44" s="533" t="s">
        <v>5256</v>
      </c>
      <c r="EN44" s="534"/>
    </row>
    <row r="45" spans="1:144" ht="9" customHeight="1">
      <c r="A45" s="2091" t="s">
        <v>5257</v>
      </c>
      <c r="B45" s="1971"/>
      <c r="C45" s="1971"/>
      <c r="D45" s="1971"/>
      <c r="E45" s="1971"/>
      <c r="F45" s="1971"/>
      <c r="G45" s="2092" t="s">
        <v>59</v>
      </c>
      <c r="H45" s="2093"/>
      <c r="I45" s="2093"/>
      <c r="J45" s="2093"/>
      <c r="K45" s="2093"/>
      <c r="L45" s="2094"/>
      <c r="M45" s="2098">
        <f>★入力画面!L48</f>
        <v>0</v>
      </c>
      <c r="N45" s="2099"/>
      <c r="O45" s="2099"/>
      <c r="P45" s="2099"/>
      <c r="Q45" s="2099"/>
      <c r="R45" s="2099"/>
      <c r="S45" s="2099"/>
      <c r="T45" s="2099"/>
      <c r="U45" s="2099"/>
      <c r="V45" s="2099"/>
      <c r="W45" s="2099"/>
      <c r="X45" s="2099"/>
      <c r="Y45" s="2099"/>
      <c r="Z45" s="2099"/>
      <c r="AA45" s="2099"/>
      <c r="AB45" s="2099"/>
      <c r="AC45" s="2100"/>
      <c r="AD45" s="2104" t="s">
        <v>8</v>
      </c>
      <c r="AE45" s="2105"/>
      <c r="AF45" s="2108" t="str">
        <f>★入力画面!L52</f>
        <v>平成</v>
      </c>
      <c r="AG45" s="2109"/>
      <c r="AH45" s="2109"/>
      <c r="AI45" s="2109"/>
      <c r="AJ45" s="2114">
        <f>★入力画面!O52</f>
        <v>0</v>
      </c>
      <c r="AK45" s="2115"/>
      <c r="AL45" s="2115"/>
      <c r="AM45" s="2115"/>
      <c r="AN45" s="1971" t="s">
        <v>61</v>
      </c>
      <c r="AO45" s="1971"/>
      <c r="AP45" s="2114">
        <f>★入力画面!R52</f>
        <v>0</v>
      </c>
      <c r="AQ45" s="2115"/>
      <c r="AR45" s="1971" t="s">
        <v>64</v>
      </c>
      <c r="AS45" s="1971"/>
      <c r="AT45" s="2114">
        <f>★入力画面!U52</f>
        <v>0</v>
      </c>
      <c r="AU45" s="2115"/>
      <c r="AV45" s="1971" t="s">
        <v>62</v>
      </c>
      <c r="AW45" s="2118"/>
      <c r="AX45" s="2120" t="s">
        <v>5258</v>
      </c>
      <c r="AY45" s="2108">
        <f>★入力画面!L59</f>
        <v>0</v>
      </c>
      <c r="AZ45" s="2123"/>
      <c r="BA45" s="2124"/>
      <c r="DU45" s="528"/>
      <c r="DV45" s="529" t="s">
        <v>5259</v>
      </c>
      <c r="DW45" s="529" t="s">
        <v>68</v>
      </c>
      <c r="EL45" s="529" t="s">
        <v>13</v>
      </c>
      <c r="EM45" s="533" t="s">
        <v>5260</v>
      </c>
      <c r="EN45" s="534"/>
    </row>
    <row r="46" spans="1:144" ht="9" customHeight="1">
      <c r="A46" s="1956"/>
      <c r="B46" s="1930"/>
      <c r="C46" s="1930"/>
      <c r="D46" s="1930"/>
      <c r="E46" s="1930"/>
      <c r="F46" s="1930"/>
      <c r="G46" s="2095"/>
      <c r="H46" s="2096"/>
      <c r="I46" s="2096"/>
      <c r="J46" s="2096"/>
      <c r="K46" s="2096"/>
      <c r="L46" s="2097"/>
      <c r="M46" s="2101"/>
      <c r="N46" s="2102"/>
      <c r="O46" s="2102"/>
      <c r="P46" s="2102"/>
      <c r="Q46" s="2102"/>
      <c r="R46" s="2102"/>
      <c r="S46" s="2102"/>
      <c r="T46" s="2102"/>
      <c r="U46" s="2102"/>
      <c r="V46" s="2102"/>
      <c r="W46" s="2102"/>
      <c r="X46" s="2102"/>
      <c r="Y46" s="2102"/>
      <c r="Z46" s="2102"/>
      <c r="AA46" s="2102"/>
      <c r="AB46" s="2102"/>
      <c r="AC46" s="2103"/>
      <c r="AD46" s="1898"/>
      <c r="AE46" s="2106"/>
      <c r="AF46" s="2110"/>
      <c r="AG46" s="2111"/>
      <c r="AH46" s="2111"/>
      <c r="AI46" s="2111"/>
      <c r="AJ46" s="2116"/>
      <c r="AK46" s="2116"/>
      <c r="AL46" s="2116"/>
      <c r="AM46" s="2116"/>
      <c r="AN46" s="1930"/>
      <c r="AO46" s="1930"/>
      <c r="AP46" s="2116"/>
      <c r="AQ46" s="2116"/>
      <c r="AR46" s="1930"/>
      <c r="AS46" s="1930"/>
      <c r="AT46" s="2116"/>
      <c r="AU46" s="2116"/>
      <c r="AV46" s="1930"/>
      <c r="AW46" s="2000"/>
      <c r="AX46" s="2121"/>
      <c r="AY46" s="2125"/>
      <c r="AZ46" s="1993"/>
      <c r="BA46" s="2126"/>
      <c r="DU46" s="528"/>
      <c r="DV46" s="529" t="s">
        <v>5261</v>
      </c>
      <c r="DW46" s="529" t="s">
        <v>5262</v>
      </c>
      <c r="EL46" s="529" t="s">
        <v>14</v>
      </c>
      <c r="EM46" s="533" t="s">
        <v>5263</v>
      </c>
      <c r="EN46" s="534"/>
    </row>
    <row r="47" spans="1:144" ht="11.25" customHeight="1">
      <c r="A47" s="1956"/>
      <c r="B47" s="1930"/>
      <c r="C47" s="1930"/>
      <c r="D47" s="1930"/>
      <c r="E47" s="1930"/>
      <c r="F47" s="1930"/>
      <c r="G47" s="1961" t="s">
        <v>5264</v>
      </c>
      <c r="H47" s="1962"/>
      <c r="I47" s="1962"/>
      <c r="J47" s="1962"/>
      <c r="K47" s="1962"/>
      <c r="L47" s="1963"/>
      <c r="M47" s="2129">
        <f>★入力画面!L50</f>
        <v>0</v>
      </c>
      <c r="N47" s="2130"/>
      <c r="O47" s="2130"/>
      <c r="P47" s="2130"/>
      <c r="Q47" s="2130"/>
      <c r="R47" s="2130"/>
      <c r="S47" s="2130"/>
      <c r="T47" s="2130"/>
      <c r="U47" s="2130"/>
      <c r="V47" s="2130"/>
      <c r="W47" s="2130"/>
      <c r="X47" s="2130"/>
      <c r="Y47" s="2130"/>
      <c r="Z47" s="2130"/>
      <c r="AA47" s="2130"/>
      <c r="AB47" s="2130"/>
      <c r="AC47" s="2131"/>
      <c r="AD47" s="1900"/>
      <c r="AE47" s="2107"/>
      <c r="AF47" s="2112"/>
      <c r="AG47" s="2113"/>
      <c r="AH47" s="2113"/>
      <c r="AI47" s="2113"/>
      <c r="AJ47" s="2117"/>
      <c r="AK47" s="2117"/>
      <c r="AL47" s="2117"/>
      <c r="AM47" s="2117"/>
      <c r="AN47" s="1930"/>
      <c r="AO47" s="1930"/>
      <c r="AP47" s="2117"/>
      <c r="AQ47" s="2117"/>
      <c r="AR47" s="1931"/>
      <c r="AS47" s="1931"/>
      <c r="AT47" s="2117"/>
      <c r="AU47" s="2117"/>
      <c r="AV47" s="1931"/>
      <c r="AW47" s="2119"/>
      <c r="AX47" s="2121"/>
      <c r="AY47" s="2125"/>
      <c r="AZ47" s="1993"/>
      <c r="BA47" s="2126"/>
      <c r="DU47" s="528"/>
      <c r="DV47" s="529" t="s">
        <v>5265</v>
      </c>
      <c r="DW47" s="529" t="s">
        <v>71</v>
      </c>
      <c r="EL47" s="529" t="s">
        <v>15</v>
      </c>
      <c r="EM47" s="533" t="s">
        <v>5266</v>
      </c>
      <c r="EN47" s="534"/>
    </row>
    <row r="48" spans="1:144" ht="11.25" customHeight="1">
      <c r="A48" s="1956"/>
      <c r="B48" s="1930"/>
      <c r="C48" s="1930"/>
      <c r="D48" s="1930"/>
      <c r="E48" s="1930"/>
      <c r="F48" s="1930"/>
      <c r="G48" s="1961"/>
      <c r="H48" s="1962"/>
      <c r="I48" s="1962"/>
      <c r="J48" s="1962"/>
      <c r="K48" s="1962"/>
      <c r="L48" s="1963"/>
      <c r="M48" s="2130"/>
      <c r="N48" s="2130"/>
      <c r="O48" s="2130"/>
      <c r="P48" s="2130"/>
      <c r="Q48" s="2130"/>
      <c r="R48" s="2130"/>
      <c r="S48" s="2130"/>
      <c r="T48" s="2130"/>
      <c r="U48" s="2130"/>
      <c r="V48" s="2130"/>
      <c r="W48" s="2130"/>
      <c r="X48" s="2130"/>
      <c r="Y48" s="2130"/>
      <c r="Z48" s="2130"/>
      <c r="AA48" s="2130"/>
      <c r="AB48" s="2130"/>
      <c r="AC48" s="2131"/>
      <c r="AD48" s="2004" t="s">
        <v>87</v>
      </c>
      <c r="AE48" s="1929"/>
      <c r="AF48" s="1999"/>
      <c r="AG48" s="2065">
        <f>★入力画面!L57</f>
        <v>0</v>
      </c>
      <c r="AH48" s="2057"/>
      <c r="AI48" s="2057"/>
      <c r="AJ48" s="2055"/>
      <c r="AK48" s="2055"/>
      <c r="AL48" s="1929" t="s">
        <v>5225</v>
      </c>
      <c r="AM48" s="2060">
        <f>★入力画面!O57</f>
        <v>0</v>
      </c>
      <c r="AN48" s="2055"/>
      <c r="AO48" s="2055"/>
      <c r="AP48" s="2055"/>
      <c r="AQ48" s="2055"/>
      <c r="AR48" s="1929" t="s">
        <v>5226</v>
      </c>
      <c r="AS48" s="2060">
        <f>★入力画面!S57</f>
        <v>0</v>
      </c>
      <c r="AT48" s="2055"/>
      <c r="AU48" s="2055"/>
      <c r="AV48" s="2055"/>
      <c r="AW48" s="2061"/>
      <c r="AX48" s="2121"/>
      <c r="AY48" s="2125"/>
      <c r="AZ48" s="1993"/>
      <c r="BA48" s="2126"/>
      <c r="DU48" s="528"/>
      <c r="DV48" s="529" t="s">
        <v>15</v>
      </c>
      <c r="DW48" s="529" t="s">
        <v>72</v>
      </c>
      <c r="EL48" s="529" t="s">
        <v>16</v>
      </c>
      <c r="EM48" s="533" t="s">
        <v>5267</v>
      </c>
      <c r="EN48" s="534"/>
    </row>
    <row r="49" spans="1:144" ht="11.25" customHeight="1">
      <c r="A49" s="1956"/>
      <c r="B49" s="1930"/>
      <c r="C49" s="1930"/>
      <c r="D49" s="1930"/>
      <c r="E49" s="1930"/>
      <c r="F49" s="1930"/>
      <c r="G49" s="1961"/>
      <c r="H49" s="1962"/>
      <c r="I49" s="1962"/>
      <c r="J49" s="1962"/>
      <c r="K49" s="1962"/>
      <c r="L49" s="1963"/>
      <c r="M49" s="2132"/>
      <c r="N49" s="2132"/>
      <c r="O49" s="2132"/>
      <c r="P49" s="2132"/>
      <c r="Q49" s="2132"/>
      <c r="R49" s="2132"/>
      <c r="S49" s="2132"/>
      <c r="T49" s="2132"/>
      <c r="U49" s="2132"/>
      <c r="V49" s="2132"/>
      <c r="W49" s="2132"/>
      <c r="X49" s="2132"/>
      <c r="Y49" s="2132"/>
      <c r="Z49" s="2132"/>
      <c r="AA49" s="2132"/>
      <c r="AB49" s="2132"/>
      <c r="AC49" s="2133"/>
      <c r="AD49" s="2005"/>
      <c r="AE49" s="1931"/>
      <c r="AF49" s="2119"/>
      <c r="AG49" s="2134"/>
      <c r="AH49" s="2134"/>
      <c r="AI49" s="2134"/>
      <c r="AJ49" s="2134"/>
      <c r="AK49" s="2134"/>
      <c r="AL49" s="1931"/>
      <c r="AM49" s="2134"/>
      <c r="AN49" s="2134"/>
      <c r="AO49" s="2134"/>
      <c r="AP49" s="2134"/>
      <c r="AQ49" s="2134"/>
      <c r="AR49" s="1931"/>
      <c r="AS49" s="2134"/>
      <c r="AT49" s="2134"/>
      <c r="AU49" s="2134"/>
      <c r="AV49" s="2134"/>
      <c r="AW49" s="2135"/>
      <c r="AX49" s="2122"/>
      <c r="AY49" s="2127"/>
      <c r="AZ49" s="1967"/>
      <c r="BA49" s="2128"/>
      <c r="DU49" s="528"/>
      <c r="DV49" s="529" t="s">
        <v>16</v>
      </c>
      <c r="DW49" s="529" t="s">
        <v>73</v>
      </c>
      <c r="EL49" s="529" t="s">
        <v>17</v>
      </c>
      <c r="EM49" s="533" t="s">
        <v>5268</v>
      </c>
      <c r="EN49" s="534"/>
    </row>
    <row r="50" spans="1:144" ht="18" customHeight="1">
      <c r="A50" s="1956"/>
      <c r="B50" s="1930"/>
      <c r="C50" s="1930"/>
      <c r="D50" s="1930"/>
      <c r="E50" s="1930"/>
      <c r="F50" s="1930"/>
      <c r="G50" s="2136" t="s">
        <v>5269</v>
      </c>
      <c r="H50" s="2137"/>
      <c r="I50" s="2137"/>
      <c r="J50" s="2137"/>
      <c r="K50" s="2137"/>
      <c r="L50" s="2138"/>
      <c r="M50" s="2139">
        <f>★入力画面!L61</f>
        <v>0</v>
      </c>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536" t="s">
        <v>5270</v>
      </c>
      <c r="AJ50" s="2141"/>
      <c r="AK50" s="2141"/>
      <c r="AL50" s="2141"/>
      <c r="AM50" s="2141"/>
      <c r="AN50" s="2141"/>
      <c r="AO50" s="2141"/>
      <c r="AP50" s="2141"/>
      <c r="AQ50" s="2141"/>
      <c r="AR50" s="2141"/>
      <c r="AS50" s="2141"/>
      <c r="AT50" s="2141"/>
      <c r="AU50" s="2141"/>
      <c r="AV50" s="2141"/>
      <c r="AW50" s="2141"/>
      <c r="AX50" s="2141"/>
      <c r="AY50" s="2141"/>
      <c r="AZ50" s="2141"/>
      <c r="BA50" s="537" t="s">
        <v>5271</v>
      </c>
      <c r="DU50" s="528"/>
      <c r="DV50" s="529" t="s">
        <v>17</v>
      </c>
      <c r="DW50" s="529" t="s">
        <v>76</v>
      </c>
      <c r="EL50" s="529" t="s">
        <v>18</v>
      </c>
      <c r="EM50" s="533" t="s">
        <v>5272</v>
      </c>
      <c r="EN50" s="534"/>
    </row>
    <row r="51" spans="1:144" ht="11.25" customHeight="1">
      <c r="A51" s="1956"/>
      <c r="B51" s="1930"/>
      <c r="C51" s="1930"/>
      <c r="D51" s="1930"/>
      <c r="E51" s="1930"/>
      <c r="F51" s="1930"/>
      <c r="G51" s="2142" t="s">
        <v>5273</v>
      </c>
      <c r="H51" s="1962"/>
      <c r="I51" s="1962"/>
      <c r="J51" s="1962"/>
      <c r="K51" s="1962"/>
      <c r="L51" s="1963"/>
      <c r="M51" s="1905" t="s">
        <v>5244</v>
      </c>
      <c r="N51" s="1905"/>
      <c r="O51" s="2143">
        <f>★入力画面!L54</f>
        <v>0</v>
      </c>
      <c r="P51" s="2144"/>
      <c r="Q51" s="2144"/>
      <c r="R51" s="535" t="s">
        <v>90</v>
      </c>
      <c r="S51" s="2143">
        <f>★入力画面!O54</f>
        <v>0</v>
      </c>
      <c r="T51" s="2144"/>
      <c r="U51" s="2144"/>
      <c r="V51" s="2144"/>
      <c r="W51" s="2044"/>
      <c r="X51" s="2044"/>
      <c r="Y51" s="2044"/>
      <c r="Z51" s="2044"/>
      <c r="AA51" s="2044"/>
      <c r="AB51" s="2044"/>
      <c r="AC51" s="2044"/>
      <c r="AD51" s="2044"/>
      <c r="AE51" s="2044"/>
      <c r="AF51" s="2044"/>
      <c r="AG51" s="2044"/>
      <c r="AH51" s="2044"/>
      <c r="AI51" s="2044"/>
      <c r="AJ51" s="2044"/>
      <c r="AK51" s="2044"/>
      <c r="AL51" s="2044"/>
      <c r="AM51" s="2044"/>
      <c r="AN51" s="2044"/>
      <c r="AO51" s="2044"/>
      <c r="AP51" s="2044"/>
      <c r="AQ51" s="2044"/>
      <c r="AR51" s="2044"/>
      <c r="AS51" s="2044"/>
      <c r="AT51" s="2044"/>
      <c r="AU51" s="2044"/>
      <c r="AV51" s="2044"/>
      <c r="AW51" s="2044"/>
      <c r="AX51" s="2044"/>
      <c r="AY51" s="2044"/>
      <c r="AZ51" s="2044"/>
      <c r="BA51" s="2045"/>
      <c r="DU51" s="528"/>
      <c r="DV51" s="529" t="s">
        <v>18</v>
      </c>
      <c r="DW51" s="529" t="s">
        <v>77</v>
      </c>
      <c r="EL51" s="529" t="s">
        <v>19</v>
      </c>
      <c r="EM51" s="533" t="s">
        <v>5274</v>
      </c>
      <c r="EN51" s="534"/>
    </row>
    <row r="52" spans="1:144" ht="11.25" customHeight="1">
      <c r="A52" s="1956"/>
      <c r="B52" s="1930"/>
      <c r="C52" s="1930"/>
      <c r="D52" s="1930"/>
      <c r="E52" s="1930"/>
      <c r="F52" s="1930"/>
      <c r="G52" s="2142"/>
      <c r="H52" s="1962"/>
      <c r="I52" s="1962"/>
      <c r="J52" s="1962"/>
      <c r="K52" s="1962"/>
      <c r="L52" s="1963"/>
      <c r="M52" s="2145">
        <f>★入力画面!L56</f>
        <v>0</v>
      </c>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2146"/>
      <c r="AP52" s="2146"/>
      <c r="AQ52" s="2146"/>
      <c r="AR52" s="2146"/>
      <c r="AS52" s="2146"/>
      <c r="AT52" s="2146"/>
      <c r="AU52" s="2146"/>
      <c r="AV52" s="2146"/>
      <c r="AW52" s="2146"/>
      <c r="AX52" s="2146"/>
      <c r="AY52" s="2146"/>
      <c r="AZ52" s="2146"/>
      <c r="BA52" s="2147"/>
      <c r="DU52" s="528"/>
      <c r="DV52" s="529" t="s">
        <v>19</v>
      </c>
      <c r="DW52" s="529" t="s">
        <v>1</v>
      </c>
      <c r="EL52" s="529" t="s">
        <v>20</v>
      </c>
      <c r="EM52" s="533" t="s">
        <v>5275</v>
      </c>
      <c r="EN52" s="534"/>
    </row>
    <row r="53" spans="1:144" ht="11.25" customHeight="1">
      <c r="A53" s="1957"/>
      <c r="B53" s="1949"/>
      <c r="C53" s="1949"/>
      <c r="D53" s="1949"/>
      <c r="E53" s="1949"/>
      <c r="F53" s="1949"/>
      <c r="G53" s="1987"/>
      <c r="H53" s="1988"/>
      <c r="I53" s="1988"/>
      <c r="J53" s="1988"/>
      <c r="K53" s="1988"/>
      <c r="L53" s="1989"/>
      <c r="M53" s="2148"/>
      <c r="N53" s="2149"/>
      <c r="O53" s="2149"/>
      <c r="P53" s="2149"/>
      <c r="Q53" s="2149"/>
      <c r="R53" s="2149"/>
      <c r="S53" s="2149"/>
      <c r="T53" s="2149"/>
      <c r="U53" s="2149"/>
      <c r="V53" s="2149"/>
      <c r="W53" s="2149"/>
      <c r="X53" s="2149"/>
      <c r="Y53" s="2149"/>
      <c r="Z53" s="2149"/>
      <c r="AA53" s="2149"/>
      <c r="AB53" s="2149"/>
      <c r="AC53" s="2149"/>
      <c r="AD53" s="2149"/>
      <c r="AE53" s="2149"/>
      <c r="AF53" s="2149"/>
      <c r="AG53" s="2149"/>
      <c r="AH53" s="2149"/>
      <c r="AI53" s="2149"/>
      <c r="AJ53" s="2149"/>
      <c r="AK53" s="2149"/>
      <c r="AL53" s="2149"/>
      <c r="AM53" s="2149"/>
      <c r="AN53" s="2149"/>
      <c r="AO53" s="2149"/>
      <c r="AP53" s="2149"/>
      <c r="AQ53" s="2149"/>
      <c r="AR53" s="2149"/>
      <c r="AS53" s="2149"/>
      <c r="AT53" s="2149"/>
      <c r="AU53" s="2149"/>
      <c r="AV53" s="2149"/>
      <c r="AW53" s="2149"/>
      <c r="AX53" s="2149"/>
      <c r="AY53" s="2149"/>
      <c r="AZ53" s="2149"/>
      <c r="BA53" s="2150"/>
      <c r="DU53" s="528"/>
      <c r="DV53" s="529" t="s">
        <v>21</v>
      </c>
      <c r="DW53" s="529" t="s">
        <v>78</v>
      </c>
      <c r="EL53" s="529" t="s">
        <v>21</v>
      </c>
      <c r="EM53" s="533" t="s">
        <v>5276</v>
      </c>
      <c r="EN53" s="534"/>
    </row>
    <row r="54" spans="1:144" ht="11.25" customHeight="1">
      <c r="A54" s="2091" t="s">
        <v>5277</v>
      </c>
      <c r="B54" s="1971"/>
      <c r="C54" s="1971"/>
      <c r="D54" s="1971"/>
      <c r="E54" s="1971"/>
      <c r="F54" s="1971"/>
      <c r="G54" s="2151" t="s">
        <v>5278</v>
      </c>
      <c r="H54" s="2151"/>
      <c r="I54" s="2151"/>
      <c r="J54" s="2151"/>
      <c r="K54" s="2151"/>
      <c r="L54" s="2152"/>
      <c r="M54" s="2154" t="str">
        <f>★入力画面!L116</f>
        <v>□</v>
      </c>
      <c r="N54" s="2155"/>
      <c r="O54" s="2157" t="s">
        <v>5279</v>
      </c>
      <c r="P54" s="2158"/>
      <c r="Q54" s="2158"/>
      <c r="R54" s="2158"/>
      <c r="S54" s="2158"/>
      <c r="T54" s="2158"/>
      <c r="U54" s="2161" t="s">
        <v>5280</v>
      </c>
      <c r="V54" s="1971"/>
      <c r="W54" s="1971"/>
      <c r="X54" s="1971"/>
      <c r="Y54" s="1971"/>
      <c r="Z54" s="1971"/>
      <c r="AA54" s="1971"/>
      <c r="AB54" s="1971"/>
      <c r="AC54" s="1971"/>
      <c r="AD54" s="2118"/>
      <c r="AE54" s="2162">
        <f>★入力画面!U116</f>
        <v>0</v>
      </c>
      <c r="AF54" s="2163"/>
      <c r="AG54" s="2163"/>
      <c r="AH54" s="2163"/>
      <c r="AI54" s="2114">
        <f>★入力画面!X116</f>
        <v>0</v>
      </c>
      <c r="AJ54" s="2115"/>
      <c r="AK54" s="2115"/>
      <c r="AL54" s="1971" t="s">
        <v>61</v>
      </c>
      <c r="AM54" s="1971"/>
      <c r="AN54" s="2114">
        <f>★入力画面!AA116</f>
        <v>0</v>
      </c>
      <c r="AO54" s="2115"/>
      <c r="AP54" s="2115"/>
      <c r="AQ54" s="2115"/>
      <c r="AR54" s="2115"/>
      <c r="AS54" s="1971" t="s">
        <v>64</v>
      </c>
      <c r="AT54" s="1971"/>
      <c r="AU54" s="2114">
        <f>★入力画面!AD116</f>
        <v>0</v>
      </c>
      <c r="AV54" s="2115"/>
      <c r="AW54" s="2115"/>
      <c r="AX54" s="2115"/>
      <c r="AY54" s="2115"/>
      <c r="AZ54" s="1971" t="s">
        <v>62</v>
      </c>
      <c r="BA54" s="2174"/>
      <c r="DU54" s="528"/>
      <c r="DV54" s="529" t="s">
        <v>22</v>
      </c>
      <c r="DW54" s="529" t="s">
        <v>80</v>
      </c>
      <c r="EL54" s="529" t="s">
        <v>22</v>
      </c>
      <c r="EM54" s="533" t="s">
        <v>5281</v>
      </c>
      <c r="EN54" s="534"/>
    </row>
    <row r="55" spans="1:144" ht="11.25" customHeight="1">
      <c r="A55" s="1956"/>
      <c r="B55" s="1930"/>
      <c r="C55" s="1930"/>
      <c r="D55" s="1930"/>
      <c r="E55" s="1930"/>
      <c r="F55" s="1930"/>
      <c r="G55" s="2153"/>
      <c r="H55" s="2153"/>
      <c r="I55" s="2153"/>
      <c r="J55" s="2153"/>
      <c r="K55" s="2153"/>
      <c r="L55" s="2040"/>
      <c r="M55" s="2156"/>
      <c r="N55" s="2156"/>
      <c r="O55" s="2159"/>
      <c r="P55" s="2160"/>
      <c r="Q55" s="2160"/>
      <c r="R55" s="2160"/>
      <c r="S55" s="2160"/>
      <c r="T55" s="2160"/>
      <c r="U55" s="2006"/>
      <c r="V55" s="1930"/>
      <c r="W55" s="1930"/>
      <c r="X55" s="1930"/>
      <c r="Y55" s="1930"/>
      <c r="Z55" s="1930"/>
      <c r="AA55" s="1930"/>
      <c r="AB55" s="1930"/>
      <c r="AC55" s="1930"/>
      <c r="AD55" s="2000"/>
      <c r="AE55" s="2164"/>
      <c r="AF55" s="2165"/>
      <c r="AG55" s="2165"/>
      <c r="AH55" s="2165"/>
      <c r="AI55" s="2117"/>
      <c r="AJ55" s="2117"/>
      <c r="AK55" s="2117"/>
      <c r="AL55" s="1930"/>
      <c r="AM55" s="1930"/>
      <c r="AN55" s="2116"/>
      <c r="AO55" s="2116"/>
      <c r="AP55" s="2116"/>
      <c r="AQ55" s="2116"/>
      <c r="AR55" s="2116"/>
      <c r="AS55" s="1930"/>
      <c r="AT55" s="1930"/>
      <c r="AU55" s="2116"/>
      <c r="AV55" s="2116"/>
      <c r="AW55" s="2116"/>
      <c r="AX55" s="2116"/>
      <c r="AY55" s="2116"/>
      <c r="AZ55" s="1931"/>
      <c r="BA55" s="1986"/>
      <c r="DU55" s="528"/>
      <c r="DV55" s="529" t="s">
        <v>23</v>
      </c>
      <c r="DW55" s="529" t="s">
        <v>81</v>
      </c>
      <c r="EL55" s="529" t="s">
        <v>23</v>
      </c>
      <c r="EM55" s="533" t="s">
        <v>5282</v>
      </c>
      <c r="EN55" s="534"/>
    </row>
    <row r="56" spans="1:144" ht="11.25" customHeight="1">
      <c r="A56" s="1956"/>
      <c r="B56" s="1930"/>
      <c r="C56" s="1930"/>
      <c r="D56" s="1930"/>
      <c r="E56" s="1930"/>
      <c r="F56" s="1930"/>
      <c r="G56" s="2153"/>
      <c r="H56" s="2153"/>
      <c r="I56" s="2153"/>
      <c r="J56" s="2153"/>
      <c r="K56" s="2153"/>
      <c r="L56" s="2040"/>
      <c r="M56" s="2175" t="str">
        <f>★入力画面!L117</f>
        <v>□</v>
      </c>
      <c r="N56" s="2176"/>
      <c r="O56" s="2177" t="s">
        <v>5283</v>
      </c>
      <c r="P56" s="2178"/>
      <c r="Q56" s="2178"/>
      <c r="R56" s="2178"/>
      <c r="S56" s="2178"/>
      <c r="T56" s="2178"/>
      <c r="U56" s="2004" t="s">
        <v>5284</v>
      </c>
      <c r="V56" s="1929"/>
      <c r="W56" s="1929"/>
      <c r="X56" s="1929"/>
      <c r="Y56" s="1929"/>
      <c r="Z56" s="1929"/>
      <c r="AA56" s="1929"/>
      <c r="AB56" s="1929"/>
      <c r="AC56" s="1929"/>
      <c r="AD56" s="1999"/>
      <c r="AE56" s="2179">
        <f>★入力画面!U117</f>
        <v>0</v>
      </c>
      <c r="AF56" s="2180"/>
      <c r="AG56" s="2180"/>
      <c r="AH56" s="2180"/>
      <c r="AI56" s="2060">
        <f>★入力画面!X117</f>
        <v>0</v>
      </c>
      <c r="AJ56" s="2181"/>
      <c r="AK56" s="2181"/>
      <c r="AL56" s="1929" t="s">
        <v>61</v>
      </c>
      <c r="AM56" s="1929"/>
      <c r="AN56" s="2060">
        <f>★入力画面!AA117</f>
        <v>0</v>
      </c>
      <c r="AO56" s="2181"/>
      <c r="AP56" s="2181"/>
      <c r="AQ56" s="2181"/>
      <c r="AR56" s="2181"/>
      <c r="AS56" s="1929" t="s">
        <v>64</v>
      </c>
      <c r="AT56" s="1929"/>
      <c r="AU56" s="2060">
        <f>★入力画面!AD117</f>
        <v>0</v>
      </c>
      <c r="AV56" s="2181"/>
      <c r="AW56" s="2181"/>
      <c r="AX56" s="2181"/>
      <c r="AY56" s="2181"/>
      <c r="AZ56" s="1929" t="s">
        <v>62</v>
      </c>
      <c r="BA56" s="2002"/>
      <c r="DU56" s="528"/>
      <c r="DV56" s="529" t="s">
        <v>25</v>
      </c>
      <c r="DW56" s="529" t="s">
        <v>83</v>
      </c>
      <c r="EL56" s="529" t="s">
        <v>25</v>
      </c>
      <c r="EM56" s="533" t="s">
        <v>5285</v>
      </c>
      <c r="EN56" s="534"/>
    </row>
    <row r="57" spans="1:144" ht="11.25" customHeight="1">
      <c r="A57" s="1956"/>
      <c r="B57" s="1930"/>
      <c r="C57" s="1930"/>
      <c r="D57" s="1930"/>
      <c r="E57" s="1930"/>
      <c r="F57" s="1930"/>
      <c r="G57" s="2153"/>
      <c r="H57" s="2153"/>
      <c r="I57" s="2153"/>
      <c r="J57" s="2153"/>
      <c r="K57" s="2153"/>
      <c r="L57" s="2040"/>
      <c r="M57" s="2156"/>
      <c r="N57" s="2156"/>
      <c r="O57" s="2177"/>
      <c r="P57" s="2178"/>
      <c r="Q57" s="2178"/>
      <c r="R57" s="2178"/>
      <c r="S57" s="2178"/>
      <c r="T57" s="2178"/>
      <c r="U57" s="2005"/>
      <c r="V57" s="1931"/>
      <c r="W57" s="1931"/>
      <c r="X57" s="1931"/>
      <c r="Y57" s="1931"/>
      <c r="Z57" s="1931"/>
      <c r="AA57" s="1931"/>
      <c r="AB57" s="1931"/>
      <c r="AC57" s="1931"/>
      <c r="AD57" s="2119"/>
      <c r="AE57" s="2164"/>
      <c r="AF57" s="2165"/>
      <c r="AG57" s="2165"/>
      <c r="AH57" s="2165"/>
      <c r="AI57" s="2117"/>
      <c r="AJ57" s="2117"/>
      <c r="AK57" s="2117"/>
      <c r="AL57" s="1931"/>
      <c r="AM57" s="1931"/>
      <c r="AN57" s="2117"/>
      <c r="AO57" s="2117"/>
      <c r="AP57" s="2117"/>
      <c r="AQ57" s="2117"/>
      <c r="AR57" s="2117"/>
      <c r="AS57" s="1931"/>
      <c r="AT57" s="1931"/>
      <c r="AU57" s="2117"/>
      <c r="AV57" s="2117"/>
      <c r="AW57" s="2117"/>
      <c r="AX57" s="2117"/>
      <c r="AY57" s="2117"/>
      <c r="AZ57" s="1931"/>
      <c r="BA57" s="1986"/>
      <c r="DU57" s="528"/>
      <c r="DV57" s="529" t="s">
        <v>5286</v>
      </c>
      <c r="DW57" s="529" t="s">
        <v>84</v>
      </c>
      <c r="EL57" s="529" t="s">
        <v>5286</v>
      </c>
      <c r="EM57" s="533" t="s">
        <v>5287</v>
      </c>
      <c r="EN57" s="534"/>
    </row>
    <row r="58" spans="1:144" ht="11.25" customHeight="1">
      <c r="A58" s="1956"/>
      <c r="B58" s="1930"/>
      <c r="C58" s="1930"/>
      <c r="D58" s="1930"/>
      <c r="E58" s="1930"/>
      <c r="F58" s="1930"/>
      <c r="G58" s="2004" t="s">
        <v>383</v>
      </c>
      <c r="H58" s="1929"/>
      <c r="I58" s="1929"/>
      <c r="J58" s="1929"/>
      <c r="K58" s="1929"/>
      <c r="L58" s="2026"/>
      <c r="M58" s="2167">
        <f>★入力画面!L119</f>
        <v>0</v>
      </c>
      <c r="N58" s="2168"/>
      <c r="O58" s="2168"/>
      <c r="P58" s="2168"/>
      <c r="Q58" s="2168"/>
      <c r="R58" s="2168"/>
      <c r="S58" s="2168"/>
      <c r="T58" s="2171" t="s">
        <v>5288</v>
      </c>
      <c r="U58" s="1929"/>
      <c r="V58" s="1999"/>
      <c r="W58" s="2004" t="s">
        <v>5289</v>
      </c>
      <c r="X58" s="1929"/>
      <c r="Y58" s="1929"/>
      <c r="Z58" s="1929"/>
      <c r="AA58" s="1929"/>
      <c r="AB58" s="1929"/>
      <c r="AC58" s="2172">
        <f>★入力画面!L34</f>
        <v>0</v>
      </c>
      <c r="AD58" s="2168"/>
      <c r="AE58" s="2168"/>
      <c r="AF58" s="2168"/>
      <c r="AG58" s="1930" t="s">
        <v>150</v>
      </c>
      <c r="AH58" s="1930"/>
      <c r="AI58" s="2059" t="s">
        <v>5225</v>
      </c>
      <c r="AJ58" s="1929" t="s">
        <v>5290</v>
      </c>
      <c r="AK58" s="1929"/>
      <c r="AL58" s="1929"/>
      <c r="AM58" s="1929"/>
      <c r="AN58" s="1929"/>
      <c r="AO58" s="1929"/>
      <c r="AP58" s="1929"/>
      <c r="AQ58" s="1929"/>
      <c r="AR58" s="1929"/>
      <c r="AS58" s="1929"/>
      <c r="AT58" s="1929"/>
      <c r="AU58" s="1929"/>
      <c r="AV58" s="2172">
        <f>★入力画面!AE34</f>
        <v>0</v>
      </c>
      <c r="AW58" s="2168"/>
      <c r="AX58" s="2168"/>
      <c r="AY58" s="1929" t="s">
        <v>150</v>
      </c>
      <c r="AZ58" s="1929"/>
      <c r="BA58" s="2187" t="s">
        <v>5226</v>
      </c>
      <c r="DU58" s="528"/>
      <c r="DV58" s="529" t="s">
        <v>27</v>
      </c>
      <c r="DW58" s="529" t="s">
        <v>79</v>
      </c>
      <c r="EL58" s="529" t="s">
        <v>27</v>
      </c>
      <c r="EM58" s="533" t="s">
        <v>5291</v>
      </c>
      <c r="EN58" s="534"/>
    </row>
    <row r="59" spans="1:144" ht="11.25" customHeight="1">
      <c r="A59" s="1957"/>
      <c r="B59" s="1949"/>
      <c r="C59" s="1949"/>
      <c r="D59" s="1949"/>
      <c r="E59" s="1949"/>
      <c r="F59" s="1949"/>
      <c r="G59" s="1979"/>
      <c r="H59" s="1949"/>
      <c r="I59" s="1949"/>
      <c r="J59" s="1949"/>
      <c r="K59" s="1949"/>
      <c r="L59" s="2166"/>
      <c r="M59" s="2169"/>
      <c r="N59" s="2170"/>
      <c r="O59" s="2170"/>
      <c r="P59" s="2170"/>
      <c r="Q59" s="2170"/>
      <c r="R59" s="2170"/>
      <c r="S59" s="2170"/>
      <c r="T59" s="1949"/>
      <c r="U59" s="1949"/>
      <c r="V59" s="1977"/>
      <c r="W59" s="1979"/>
      <c r="X59" s="1949"/>
      <c r="Y59" s="1949"/>
      <c r="Z59" s="1949"/>
      <c r="AA59" s="1949"/>
      <c r="AB59" s="1949"/>
      <c r="AC59" s="2170"/>
      <c r="AD59" s="2170"/>
      <c r="AE59" s="2170"/>
      <c r="AF59" s="2170"/>
      <c r="AG59" s="1949"/>
      <c r="AH59" s="1949"/>
      <c r="AI59" s="2173"/>
      <c r="AJ59" s="1949"/>
      <c r="AK59" s="1949"/>
      <c r="AL59" s="1949"/>
      <c r="AM59" s="1949"/>
      <c r="AN59" s="1949"/>
      <c r="AO59" s="1949"/>
      <c r="AP59" s="1949"/>
      <c r="AQ59" s="1949"/>
      <c r="AR59" s="1949"/>
      <c r="AS59" s="1949"/>
      <c r="AT59" s="1949"/>
      <c r="AU59" s="1949"/>
      <c r="AV59" s="2170"/>
      <c r="AW59" s="2170"/>
      <c r="AX59" s="2170"/>
      <c r="AY59" s="1949"/>
      <c r="AZ59" s="1949"/>
      <c r="BA59" s="2188"/>
      <c r="DU59" s="528"/>
      <c r="DV59" s="529" t="s">
        <v>28</v>
      </c>
      <c r="DW59" s="529" t="s">
        <v>82</v>
      </c>
      <c r="EL59" s="529" t="s">
        <v>28</v>
      </c>
      <c r="EM59" s="533" t="s">
        <v>5292</v>
      </c>
      <c r="EN59" s="534"/>
    </row>
    <row r="60" spans="1:144" ht="9" customHeight="1">
      <c r="A60" s="2091" t="s">
        <v>5293</v>
      </c>
      <c r="B60" s="1971"/>
      <c r="C60" s="1971"/>
      <c r="D60" s="1971"/>
      <c r="E60" s="1971"/>
      <c r="F60" s="1971"/>
      <c r="G60" s="2092" t="s">
        <v>59</v>
      </c>
      <c r="H60" s="2185"/>
      <c r="I60" s="2185"/>
      <c r="J60" s="2185"/>
      <c r="K60" s="2185"/>
      <c r="L60" s="2186"/>
      <c r="M60" s="2099">
        <f>★入力画面!L88</f>
        <v>0</v>
      </c>
      <c r="N60" s="2099"/>
      <c r="O60" s="2099"/>
      <c r="P60" s="2099"/>
      <c r="Q60" s="2099"/>
      <c r="R60" s="2099"/>
      <c r="S60" s="2099"/>
      <c r="T60" s="2099"/>
      <c r="U60" s="2099"/>
      <c r="V60" s="2099"/>
      <c r="W60" s="2099"/>
      <c r="X60" s="2099"/>
      <c r="Y60" s="2099"/>
      <c r="Z60" s="2099"/>
      <c r="AA60" s="2099"/>
      <c r="AB60" s="2099"/>
      <c r="AC60" s="2100"/>
      <c r="AD60" s="2104" t="s">
        <v>8</v>
      </c>
      <c r="AE60" s="2105"/>
      <c r="AF60" s="2108" t="str">
        <f>★入力画面!L92</f>
        <v>平成</v>
      </c>
      <c r="AG60" s="2189"/>
      <c r="AH60" s="2189"/>
      <c r="AI60" s="2189"/>
      <c r="AJ60" s="2114">
        <f>★入力画面!O92</f>
        <v>0</v>
      </c>
      <c r="AK60" s="2115"/>
      <c r="AL60" s="2115"/>
      <c r="AM60" s="2115"/>
      <c r="AN60" s="1930" t="s">
        <v>61</v>
      </c>
      <c r="AO60" s="1930"/>
      <c r="AP60" s="2114">
        <f>★入力画面!R92</f>
        <v>0</v>
      </c>
      <c r="AQ60" s="2115"/>
      <c r="AR60" s="1971" t="s">
        <v>64</v>
      </c>
      <c r="AS60" s="1971"/>
      <c r="AT60" s="2114">
        <f>★入力画面!U92</f>
        <v>0</v>
      </c>
      <c r="AU60" s="2115"/>
      <c r="AV60" s="1971" t="s">
        <v>62</v>
      </c>
      <c r="AW60" s="2118"/>
      <c r="AX60" s="2182" t="s">
        <v>5258</v>
      </c>
      <c r="AY60" s="2108">
        <f>★入力画面!L94</f>
        <v>0</v>
      </c>
      <c r="AZ60" s="2123"/>
      <c r="BA60" s="2124"/>
      <c r="DU60" s="528"/>
      <c r="DV60" s="529" t="s">
        <v>24</v>
      </c>
      <c r="DW60" s="529" t="s">
        <v>85</v>
      </c>
      <c r="EL60" s="529" t="s">
        <v>24</v>
      </c>
      <c r="EM60" s="533" t="s">
        <v>5294</v>
      </c>
      <c r="EN60" s="534"/>
    </row>
    <row r="61" spans="1:144" ht="9" customHeight="1">
      <c r="A61" s="1956"/>
      <c r="B61" s="1930"/>
      <c r="C61" s="1930"/>
      <c r="D61" s="1930"/>
      <c r="E61" s="1930"/>
      <c r="F61" s="1930"/>
      <c r="G61" s="2005"/>
      <c r="H61" s="1931"/>
      <c r="I61" s="1931"/>
      <c r="J61" s="1931"/>
      <c r="K61" s="1931"/>
      <c r="L61" s="2028"/>
      <c r="M61" s="2102"/>
      <c r="N61" s="2102"/>
      <c r="O61" s="2102"/>
      <c r="P61" s="2102"/>
      <c r="Q61" s="2102"/>
      <c r="R61" s="2102"/>
      <c r="S61" s="2102"/>
      <c r="T61" s="2102"/>
      <c r="U61" s="2102"/>
      <c r="V61" s="2102"/>
      <c r="W61" s="2102"/>
      <c r="X61" s="2102"/>
      <c r="Y61" s="2102"/>
      <c r="Z61" s="2102"/>
      <c r="AA61" s="2102"/>
      <c r="AB61" s="2102"/>
      <c r="AC61" s="2103"/>
      <c r="AD61" s="1898"/>
      <c r="AE61" s="2106"/>
      <c r="AF61" s="2190"/>
      <c r="AG61" s="2191"/>
      <c r="AH61" s="2191"/>
      <c r="AI61" s="2191"/>
      <c r="AJ61" s="2116"/>
      <c r="AK61" s="2116"/>
      <c r="AL61" s="2116"/>
      <c r="AM61" s="2116"/>
      <c r="AN61" s="1930"/>
      <c r="AO61" s="1930"/>
      <c r="AP61" s="2116"/>
      <c r="AQ61" s="2116"/>
      <c r="AR61" s="1930"/>
      <c r="AS61" s="1930"/>
      <c r="AT61" s="2116"/>
      <c r="AU61" s="2116"/>
      <c r="AV61" s="1930"/>
      <c r="AW61" s="2000"/>
      <c r="AX61" s="2183"/>
      <c r="AY61" s="2125"/>
      <c r="AZ61" s="1993"/>
      <c r="BA61" s="2126"/>
      <c r="DU61" s="528"/>
      <c r="DV61" s="529" t="s">
        <v>26</v>
      </c>
      <c r="DW61" s="529" t="s">
        <v>86</v>
      </c>
      <c r="EL61" s="529" t="s">
        <v>26</v>
      </c>
      <c r="EM61" s="533" t="s">
        <v>5295</v>
      </c>
      <c r="EN61" s="534"/>
    </row>
    <row r="62" spans="1:144" ht="11.25" customHeight="1">
      <c r="A62" s="1956"/>
      <c r="B62" s="1930"/>
      <c r="C62" s="1930"/>
      <c r="D62" s="1930"/>
      <c r="E62" s="1930"/>
      <c r="F62" s="1930"/>
      <c r="G62" s="1961" t="s">
        <v>5264</v>
      </c>
      <c r="H62" s="1962"/>
      <c r="I62" s="1962"/>
      <c r="J62" s="1962"/>
      <c r="K62" s="1962"/>
      <c r="L62" s="1963"/>
      <c r="M62" s="2196">
        <f>★入力画面!L90</f>
        <v>0</v>
      </c>
      <c r="N62" s="2197"/>
      <c r="O62" s="2197"/>
      <c r="P62" s="2197"/>
      <c r="Q62" s="2197"/>
      <c r="R62" s="2197"/>
      <c r="S62" s="2197"/>
      <c r="T62" s="2197"/>
      <c r="U62" s="2197"/>
      <c r="V62" s="2197"/>
      <c r="W62" s="2197"/>
      <c r="X62" s="2197"/>
      <c r="Y62" s="2197"/>
      <c r="Z62" s="2197"/>
      <c r="AA62" s="2197"/>
      <c r="AB62" s="2197"/>
      <c r="AC62" s="2198"/>
      <c r="AD62" s="1900"/>
      <c r="AE62" s="2107"/>
      <c r="AF62" s="2192"/>
      <c r="AG62" s="2193"/>
      <c r="AH62" s="2193"/>
      <c r="AI62" s="2193"/>
      <c r="AJ62" s="2117"/>
      <c r="AK62" s="2117"/>
      <c r="AL62" s="2117"/>
      <c r="AM62" s="2117"/>
      <c r="AN62" s="1930"/>
      <c r="AO62" s="1930"/>
      <c r="AP62" s="2116"/>
      <c r="AQ62" s="2116"/>
      <c r="AR62" s="1931"/>
      <c r="AS62" s="1931"/>
      <c r="AT62" s="2116"/>
      <c r="AU62" s="2116"/>
      <c r="AV62" s="1931"/>
      <c r="AW62" s="2119"/>
      <c r="AX62" s="2183"/>
      <c r="AY62" s="2125"/>
      <c r="AZ62" s="1993"/>
      <c r="BA62" s="2126"/>
      <c r="DU62" s="528"/>
      <c r="DV62" s="529" t="s">
        <v>29</v>
      </c>
      <c r="DW62" s="529" t="s">
        <v>88</v>
      </c>
      <c r="EL62" s="529" t="s">
        <v>29</v>
      </c>
      <c r="EM62" s="533" t="s">
        <v>5296</v>
      </c>
      <c r="EN62" s="534"/>
    </row>
    <row r="63" spans="1:144" ht="11.25" customHeight="1">
      <c r="A63" s="1956"/>
      <c r="B63" s="1930"/>
      <c r="C63" s="1930"/>
      <c r="D63" s="1930"/>
      <c r="E63" s="1930"/>
      <c r="F63" s="1930"/>
      <c r="G63" s="1961"/>
      <c r="H63" s="1962"/>
      <c r="I63" s="1962"/>
      <c r="J63" s="1962"/>
      <c r="K63" s="1962"/>
      <c r="L63" s="1963"/>
      <c r="M63" s="2197"/>
      <c r="N63" s="2197"/>
      <c r="O63" s="2197"/>
      <c r="P63" s="2197"/>
      <c r="Q63" s="2197"/>
      <c r="R63" s="2197"/>
      <c r="S63" s="2197"/>
      <c r="T63" s="2197"/>
      <c r="U63" s="2197"/>
      <c r="V63" s="2197"/>
      <c r="W63" s="2197"/>
      <c r="X63" s="2197"/>
      <c r="Y63" s="2197"/>
      <c r="Z63" s="2197"/>
      <c r="AA63" s="2197"/>
      <c r="AB63" s="2197"/>
      <c r="AC63" s="2198"/>
      <c r="AD63" s="2004" t="s">
        <v>87</v>
      </c>
      <c r="AE63" s="1929"/>
      <c r="AF63" s="1999"/>
      <c r="AG63" s="2065">
        <f>★入力画面!L93</f>
        <v>0</v>
      </c>
      <c r="AH63" s="2057"/>
      <c r="AI63" s="2057"/>
      <c r="AJ63" s="2055"/>
      <c r="AK63" s="2055"/>
      <c r="AL63" s="1929" t="s">
        <v>5225</v>
      </c>
      <c r="AM63" s="2060">
        <f>★入力画面!O93</f>
        <v>0</v>
      </c>
      <c r="AN63" s="2055"/>
      <c r="AO63" s="2055"/>
      <c r="AP63" s="2055"/>
      <c r="AQ63" s="2055"/>
      <c r="AR63" s="1929" t="s">
        <v>5226</v>
      </c>
      <c r="AS63" s="2060">
        <f>★入力画面!S93</f>
        <v>0</v>
      </c>
      <c r="AT63" s="2055"/>
      <c r="AU63" s="2055"/>
      <c r="AV63" s="2055"/>
      <c r="AW63" s="2061"/>
      <c r="AX63" s="2183"/>
      <c r="AY63" s="2125"/>
      <c r="AZ63" s="1993"/>
      <c r="BA63" s="2126"/>
      <c r="DU63" s="528"/>
      <c r="DV63" s="529" t="s">
        <v>30</v>
      </c>
      <c r="DW63" s="529" t="s">
        <v>89</v>
      </c>
      <c r="EL63" s="529" t="s">
        <v>30</v>
      </c>
      <c r="EM63" s="533" t="s">
        <v>5297</v>
      </c>
      <c r="EN63" s="534"/>
    </row>
    <row r="64" spans="1:144" ht="11.25" customHeight="1">
      <c r="A64" s="1956"/>
      <c r="B64" s="1930"/>
      <c r="C64" s="1930"/>
      <c r="D64" s="1930"/>
      <c r="E64" s="1930"/>
      <c r="F64" s="1930"/>
      <c r="G64" s="1961"/>
      <c r="H64" s="1962"/>
      <c r="I64" s="1962"/>
      <c r="J64" s="1962"/>
      <c r="K64" s="1962"/>
      <c r="L64" s="1963"/>
      <c r="M64" s="2199"/>
      <c r="N64" s="2199"/>
      <c r="O64" s="2199"/>
      <c r="P64" s="2199"/>
      <c r="Q64" s="2199"/>
      <c r="R64" s="2199"/>
      <c r="S64" s="2199"/>
      <c r="T64" s="2199"/>
      <c r="U64" s="2199"/>
      <c r="V64" s="2199"/>
      <c r="W64" s="2199"/>
      <c r="X64" s="2199"/>
      <c r="Y64" s="2199"/>
      <c r="Z64" s="2199"/>
      <c r="AA64" s="2199"/>
      <c r="AB64" s="2199"/>
      <c r="AC64" s="2200"/>
      <c r="AD64" s="2005"/>
      <c r="AE64" s="1931"/>
      <c r="AF64" s="2119"/>
      <c r="AG64" s="2134"/>
      <c r="AH64" s="2134"/>
      <c r="AI64" s="2134"/>
      <c r="AJ64" s="2134"/>
      <c r="AK64" s="2134"/>
      <c r="AL64" s="1931"/>
      <c r="AM64" s="2134"/>
      <c r="AN64" s="2134"/>
      <c r="AO64" s="2134"/>
      <c r="AP64" s="2134"/>
      <c r="AQ64" s="2134"/>
      <c r="AR64" s="1931"/>
      <c r="AS64" s="2134"/>
      <c r="AT64" s="2134"/>
      <c r="AU64" s="2134"/>
      <c r="AV64" s="2134"/>
      <c r="AW64" s="2135"/>
      <c r="AX64" s="2184"/>
      <c r="AY64" s="2127"/>
      <c r="AZ64" s="1967"/>
      <c r="BA64" s="2128"/>
      <c r="DU64" s="528"/>
      <c r="DV64" s="529" t="s">
        <v>31</v>
      </c>
      <c r="DW64" s="529" t="s">
        <v>91</v>
      </c>
      <c r="EL64" s="529" t="s">
        <v>31</v>
      </c>
      <c r="EM64" s="533" t="s">
        <v>5298</v>
      </c>
      <c r="EN64" s="534"/>
    </row>
    <row r="65" spans="1:144" ht="11.25" customHeight="1">
      <c r="A65" s="1956"/>
      <c r="B65" s="1930"/>
      <c r="C65" s="1930"/>
      <c r="D65" s="1930"/>
      <c r="E65" s="1930"/>
      <c r="F65" s="1930"/>
      <c r="G65" s="2142" t="s">
        <v>5273</v>
      </c>
      <c r="H65" s="1962"/>
      <c r="I65" s="1962"/>
      <c r="J65" s="1962"/>
      <c r="K65" s="1962"/>
      <c r="L65" s="1963"/>
      <c r="M65" s="1906" t="s">
        <v>5244</v>
      </c>
      <c r="N65" s="1906"/>
      <c r="O65" s="2194">
        <f>★入力画面!L95</f>
        <v>0</v>
      </c>
      <c r="P65" s="2195"/>
      <c r="Q65" s="2195"/>
      <c r="R65" s="538" t="s">
        <v>90</v>
      </c>
      <c r="S65" s="2143">
        <f>★入力画面!O95</f>
        <v>0</v>
      </c>
      <c r="T65" s="2144"/>
      <c r="U65" s="2144"/>
      <c r="V65" s="2144"/>
      <c r="W65" s="2044"/>
      <c r="X65" s="2044"/>
      <c r="Y65" s="2044"/>
      <c r="Z65" s="2044"/>
      <c r="AA65" s="2044"/>
      <c r="AB65" s="2044"/>
      <c r="AC65" s="2044"/>
      <c r="AD65" s="2044"/>
      <c r="AE65" s="2044"/>
      <c r="AF65" s="2044"/>
      <c r="AG65" s="2044"/>
      <c r="AH65" s="2044"/>
      <c r="AI65" s="2044"/>
      <c r="AJ65" s="2044"/>
      <c r="AK65" s="2044"/>
      <c r="AL65" s="2044"/>
      <c r="AM65" s="2044"/>
      <c r="AN65" s="2044"/>
      <c r="AO65" s="2044"/>
      <c r="AP65" s="2044"/>
      <c r="AQ65" s="2044"/>
      <c r="AR65" s="2044"/>
      <c r="AS65" s="2044"/>
      <c r="AT65" s="2044"/>
      <c r="AU65" s="2044"/>
      <c r="AV65" s="2044"/>
      <c r="AW65" s="2044"/>
      <c r="AX65" s="2044"/>
      <c r="AY65" s="2044"/>
      <c r="AZ65" s="2044"/>
      <c r="BA65" s="2045"/>
      <c r="DU65" s="528"/>
      <c r="DV65" s="529" t="s">
        <v>32</v>
      </c>
      <c r="DW65" s="529" t="s">
        <v>92</v>
      </c>
      <c r="EL65" s="529" t="s">
        <v>32</v>
      </c>
      <c r="EM65" s="533" t="s">
        <v>5299</v>
      </c>
      <c r="EN65" s="534"/>
    </row>
    <row r="66" spans="1:144" ht="11.25" customHeight="1">
      <c r="A66" s="1956"/>
      <c r="B66" s="1930"/>
      <c r="C66" s="1930"/>
      <c r="D66" s="1930"/>
      <c r="E66" s="1930"/>
      <c r="F66" s="1930"/>
      <c r="G66" s="1961"/>
      <c r="H66" s="1962"/>
      <c r="I66" s="1962"/>
      <c r="J66" s="1962"/>
      <c r="K66" s="1962"/>
      <c r="L66" s="1963"/>
      <c r="M66" s="2145">
        <f>★入力画面!L96</f>
        <v>0</v>
      </c>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2146"/>
      <c r="AP66" s="2146"/>
      <c r="AQ66" s="2146"/>
      <c r="AR66" s="2146"/>
      <c r="AS66" s="2146"/>
      <c r="AT66" s="2146"/>
      <c r="AU66" s="2146"/>
      <c r="AV66" s="2146"/>
      <c r="AW66" s="2146"/>
      <c r="AX66" s="2146"/>
      <c r="AY66" s="2146"/>
      <c r="AZ66" s="2146"/>
      <c r="BA66" s="2147"/>
      <c r="DU66" s="528"/>
      <c r="DV66" s="529" t="s">
        <v>33</v>
      </c>
      <c r="DW66" s="529" t="s">
        <v>93</v>
      </c>
      <c r="EL66" s="529" t="s">
        <v>33</v>
      </c>
      <c r="EM66" s="533" t="s">
        <v>5300</v>
      </c>
      <c r="EN66" s="534"/>
    </row>
    <row r="67" spans="1:144" ht="11.25" customHeight="1">
      <c r="A67" s="1957"/>
      <c r="B67" s="1949"/>
      <c r="C67" s="1949"/>
      <c r="D67" s="1949"/>
      <c r="E67" s="1949"/>
      <c r="F67" s="1949"/>
      <c r="G67" s="1987"/>
      <c r="H67" s="1988"/>
      <c r="I67" s="1988"/>
      <c r="J67" s="1988"/>
      <c r="K67" s="1988"/>
      <c r="L67" s="1989"/>
      <c r="M67" s="2148"/>
      <c r="N67" s="2149"/>
      <c r="O67" s="2149"/>
      <c r="P67" s="2149"/>
      <c r="Q67" s="2149"/>
      <c r="R67" s="2149"/>
      <c r="S67" s="2149"/>
      <c r="T67" s="2149"/>
      <c r="U67" s="2149"/>
      <c r="V67" s="2149"/>
      <c r="W67" s="2149"/>
      <c r="X67" s="2149"/>
      <c r="Y67" s="2149"/>
      <c r="Z67" s="2149"/>
      <c r="AA67" s="2149"/>
      <c r="AB67" s="2149"/>
      <c r="AC67" s="2149"/>
      <c r="AD67" s="2149"/>
      <c r="AE67" s="2149"/>
      <c r="AF67" s="2149"/>
      <c r="AG67" s="2149"/>
      <c r="AH67" s="2149"/>
      <c r="AI67" s="2149"/>
      <c r="AJ67" s="2149"/>
      <c r="AK67" s="2149"/>
      <c r="AL67" s="2149"/>
      <c r="AM67" s="2149"/>
      <c r="AN67" s="2149"/>
      <c r="AO67" s="2149"/>
      <c r="AP67" s="2149"/>
      <c r="AQ67" s="2149"/>
      <c r="AR67" s="2149"/>
      <c r="AS67" s="2149"/>
      <c r="AT67" s="2149"/>
      <c r="AU67" s="2149"/>
      <c r="AV67" s="2149"/>
      <c r="AW67" s="2149"/>
      <c r="AX67" s="2149"/>
      <c r="AY67" s="2149"/>
      <c r="AZ67" s="2149"/>
      <c r="BA67" s="2150"/>
      <c r="DU67" s="528"/>
      <c r="DV67" s="529" t="s">
        <v>35</v>
      </c>
      <c r="DW67" s="529" t="s">
        <v>94</v>
      </c>
      <c r="EL67" s="529" t="s">
        <v>34</v>
      </c>
      <c r="EM67" s="533" t="s">
        <v>5301</v>
      </c>
      <c r="EN67" s="534"/>
    </row>
    <row r="68" spans="1:144" ht="9" customHeight="1">
      <c r="A68" s="2067" t="s">
        <v>5302</v>
      </c>
      <c r="B68" s="2068"/>
      <c r="C68" s="2068"/>
      <c r="D68" s="2068"/>
      <c r="E68" s="2068"/>
      <c r="F68" s="2069"/>
      <c r="G68" s="2092" t="s">
        <v>59</v>
      </c>
      <c r="H68" s="2185"/>
      <c r="I68" s="2185"/>
      <c r="J68" s="2185"/>
      <c r="K68" s="2185"/>
      <c r="L68" s="2186"/>
      <c r="M68" s="2099">
        <f>★入力画面!L152</f>
        <v>0</v>
      </c>
      <c r="N68" s="2099"/>
      <c r="O68" s="2099"/>
      <c r="P68" s="2099"/>
      <c r="Q68" s="2099"/>
      <c r="R68" s="2099"/>
      <c r="S68" s="2099"/>
      <c r="T68" s="2099"/>
      <c r="U68" s="2099"/>
      <c r="V68" s="2099"/>
      <c r="W68" s="2099"/>
      <c r="X68" s="2099"/>
      <c r="Y68" s="2099"/>
      <c r="Z68" s="2099"/>
      <c r="AA68" s="2099"/>
      <c r="AB68" s="2099"/>
      <c r="AC68" s="2100"/>
      <c r="AD68" s="2104" t="s">
        <v>8</v>
      </c>
      <c r="AE68" s="2105"/>
      <c r="AF68" s="2108" t="str">
        <f>★入力画面!L162</f>
        <v>平成</v>
      </c>
      <c r="AG68" s="2109"/>
      <c r="AH68" s="2109"/>
      <c r="AI68" s="2109"/>
      <c r="AJ68" s="2114">
        <f>★入力画面!O162</f>
        <v>0</v>
      </c>
      <c r="AK68" s="2207"/>
      <c r="AL68" s="2207"/>
      <c r="AM68" s="2207"/>
      <c r="AN68" s="1930" t="s">
        <v>61</v>
      </c>
      <c r="AO68" s="1930"/>
      <c r="AP68" s="2114">
        <f>★入力画面!R162</f>
        <v>0</v>
      </c>
      <c r="AQ68" s="2207"/>
      <c r="AR68" s="1971" t="s">
        <v>64</v>
      </c>
      <c r="AS68" s="1971"/>
      <c r="AT68" s="2114">
        <f>★入力画面!U162</f>
        <v>0</v>
      </c>
      <c r="AU68" s="2207"/>
      <c r="AV68" s="1971" t="s">
        <v>62</v>
      </c>
      <c r="AW68" s="2118"/>
      <c r="AX68" s="2182" t="s">
        <v>5258</v>
      </c>
      <c r="AY68" s="2108">
        <f>★入力画面!AI162</f>
        <v>0</v>
      </c>
      <c r="AZ68" s="2189"/>
      <c r="BA68" s="2201"/>
      <c r="DU68" s="528"/>
      <c r="DV68" s="529" t="s">
        <v>36</v>
      </c>
      <c r="DW68" s="529" t="s">
        <v>97</v>
      </c>
      <c r="EL68" s="529" t="s">
        <v>35</v>
      </c>
      <c r="EM68" s="533" t="s">
        <v>5303</v>
      </c>
      <c r="EN68" s="534"/>
    </row>
    <row r="69" spans="1:144" ht="9" customHeight="1">
      <c r="A69" s="2070"/>
      <c r="B69" s="2071"/>
      <c r="C69" s="2071"/>
      <c r="D69" s="2071"/>
      <c r="E69" s="2071"/>
      <c r="F69" s="2072"/>
      <c r="G69" s="2005"/>
      <c r="H69" s="1931"/>
      <c r="I69" s="1931"/>
      <c r="J69" s="1931"/>
      <c r="K69" s="1931"/>
      <c r="L69" s="2028"/>
      <c r="M69" s="2102"/>
      <c r="N69" s="2102"/>
      <c r="O69" s="2102"/>
      <c r="P69" s="2102"/>
      <c r="Q69" s="2102"/>
      <c r="R69" s="2102"/>
      <c r="S69" s="2102"/>
      <c r="T69" s="2102"/>
      <c r="U69" s="2102"/>
      <c r="V69" s="2102"/>
      <c r="W69" s="2102"/>
      <c r="X69" s="2102"/>
      <c r="Y69" s="2102"/>
      <c r="Z69" s="2102"/>
      <c r="AA69" s="2102"/>
      <c r="AB69" s="2102"/>
      <c r="AC69" s="2103"/>
      <c r="AD69" s="1898"/>
      <c r="AE69" s="2106"/>
      <c r="AF69" s="2110"/>
      <c r="AG69" s="2111"/>
      <c r="AH69" s="2111"/>
      <c r="AI69" s="2111"/>
      <c r="AJ69" s="2057"/>
      <c r="AK69" s="2057"/>
      <c r="AL69" s="2057"/>
      <c r="AM69" s="2057"/>
      <c r="AN69" s="1930"/>
      <c r="AO69" s="1930"/>
      <c r="AP69" s="2057"/>
      <c r="AQ69" s="2057"/>
      <c r="AR69" s="1930"/>
      <c r="AS69" s="1930"/>
      <c r="AT69" s="2057"/>
      <c r="AU69" s="2057"/>
      <c r="AV69" s="1930"/>
      <c r="AW69" s="2000"/>
      <c r="AX69" s="2183"/>
      <c r="AY69" s="2190"/>
      <c r="AZ69" s="2191"/>
      <c r="BA69" s="2202"/>
      <c r="DU69" s="528"/>
      <c r="DV69" s="529" t="s">
        <v>37</v>
      </c>
      <c r="DW69" s="529" t="s">
        <v>5304</v>
      </c>
      <c r="EL69" s="529" t="s">
        <v>36</v>
      </c>
      <c r="EM69" s="533" t="s">
        <v>5305</v>
      </c>
      <c r="EN69" s="534"/>
    </row>
    <row r="70" spans="1:144" ht="11.25" customHeight="1">
      <c r="A70" s="2070"/>
      <c r="B70" s="2071"/>
      <c r="C70" s="2071"/>
      <c r="D70" s="2071"/>
      <c r="E70" s="2071"/>
      <c r="F70" s="2072"/>
      <c r="G70" s="1961" t="s">
        <v>5264</v>
      </c>
      <c r="H70" s="1962"/>
      <c r="I70" s="1962"/>
      <c r="J70" s="1962"/>
      <c r="K70" s="1962"/>
      <c r="L70" s="1963"/>
      <c r="M70" s="2196">
        <f>★入力画面!L154</f>
        <v>0</v>
      </c>
      <c r="N70" s="2146"/>
      <c r="O70" s="2146"/>
      <c r="P70" s="2146"/>
      <c r="Q70" s="2146"/>
      <c r="R70" s="2146"/>
      <c r="S70" s="2146"/>
      <c r="T70" s="2146"/>
      <c r="U70" s="2146"/>
      <c r="V70" s="2146"/>
      <c r="W70" s="2146"/>
      <c r="X70" s="2146"/>
      <c r="Y70" s="2146"/>
      <c r="Z70" s="2146"/>
      <c r="AA70" s="2146"/>
      <c r="AB70" s="2146"/>
      <c r="AC70" s="2204"/>
      <c r="AD70" s="1900"/>
      <c r="AE70" s="2107"/>
      <c r="AF70" s="2112"/>
      <c r="AG70" s="2113"/>
      <c r="AH70" s="2113"/>
      <c r="AI70" s="2113"/>
      <c r="AJ70" s="2134"/>
      <c r="AK70" s="2134"/>
      <c r="AL70" s="2134"/>
      <c r="AM70" s="2134"/>
      <c r="AN70" s="1930"/>
      <c r="AO70" s="1930"/>
      <c r="AP70" s="2057"/>
      <c r="AQ70" s="2057"/>
      <c r="AR70" s="1931"/>
      <c r="AS70" s="1931"/>
      <c r="AT70" s="2057"/>
      <c r="AU70" s="2057"/>
      <c r="AV70" s="1931"/>
      <c r="AW70" s="2119"/>
      <c r="AX70" s="2183"/>
      <c r="AY70" s="2190"/>
      <c r="AZ70" s="2191"/>
      <c r="BA70" s="2202"/>
      <c r="DU70" s="528"/>
      <c r="DV70" s="529" t="s">
        <v>38</v>
      </c>
      <c r="DW70" s="529" t="s">
        <v>98</v>
      </c>
      <c r="EL70" s="529" t="s">
        <v>37</v>
      </c>
      <c r="EM70" s="533" t="s">
        <v>5306</v>
      </c>
      <c r="EN70" s="534"/>
    </row>
    <row r="71" spans="1:144" ht="11.25" customHeight="1">
      <c r="A71" s="2070"/>
      <c r="B71" s="2071"/>
      <c r="C71" s="2071"/>
      <c r="D71" s="2071"/>
      <c r="E71" s="2071"/>
      <c r="F71" s="2072"/>
      <c r="G71" s="1961"/>
      <c r="H71" s="1962"/>
      <c r="I71" s="1962"/>
      <c r="J71" s="1962"/>
      <c r="K71" s="1962"/>
      <c r="L71" s="1963"/>
      <c r="M71" s="2146"/>
      <c r="N71" s="2146"/>
      <c r="O71" s="2146"/>
      <c r="P71" s="2146"/>
      <c r="Q71" s="2146"/>
      <c r="R71" s="2146"/>
      <c r="S71" s="2146"/>
      <c r="T71" s="2146"/>
      <c r="U71" s="2146"/>
      <c r="V71" s="2146"/>
      <c r="W71" s="2146"/>
      <c r="X71" s="2146"/>
      <c r="Y71" s="2146"/>
      <c r="Z71" s="2146"/>
      <c r="AA71" s="2146"/>
      <c r="AB71" s="2146"/>
      <c r="AC71" s="2204"/>
      <c r="AD71" s="2004" t="s">
        <v>87</v>
      </c>
      <c r="AE71" s="1929"/>
      <c r="AF71" s="1999"/>
      <c r="AG71" s="2065">
        <f>★入力画面!L158</f>
        <v>0</v>
      </c>
      <c r="AH71" s="2057"/>
      <c r="AI71" s="2057"/>
      <c r="AJ71" s="2055"/>
      <c r="AK71" s="2055"/>
      <c r="AL71" s="1929" t="s">
        <v>5225</v>
      </c>
      <c r="AM71" s="2060">
        <f>★入力画面!O158</f>
        <v>0</v>
      </c>
      <c r="AN71" s="2055"/>
      <c r="AO71" s="2055"/>
      <c r="AP71" s="2055"/>
      <c r="AQ71" s="2055"/>
      <c r="AR71" s="1929" t="s">
        <v>5226</v>
      </c>
      <c r="AS71" s="2060">
        <f>★入力画面!S158</f>
        <v>0</v>
      </c>
      <c r="AT71" s="2055"/>
      <c r="AU71" s="2055"/>
      <c r="AV71" s="2055"/>
      <c r="AW71" s="2061"/>
      <c r="AX71" s="2183"/>
      <c r="AY71" s="2190"/>
      <c r="AZ71" s="2191"/>
      <c r="BA71" s="2202"/>
      <c r="DU71" s="528"/>
      <c r="DV71" s="529" t="s">
        <v>39</v>
      </c>
      <c r="DW71" s="529" t="s">
        <v>99</v>
      </c>
      <c r="EL71" s="529" t="s">
        <v>38</v>
      </c>
      <c r="EM71" s="533" t="s">
        <v>5307</v>
      </c>
      <c r="EN71" s="534"/>
    </row>
    <row r="72" spans="1:144" ht="11.25" customHeight="1">
      <c r="A72" s="2070"/>
      <c r="B72" s="2071"/>
      <c r="C72" s="2071"/>
      <c r="D72" s="2071"/>
      <c r="E72" s="2071"/>
      <c r="F72" s="2072"/>
      <c r="G72" s="1961"/>
      <c r="H72" s="1962"/>
      <c r="I72" s="1962"/>
      <c r="J72" s="1962"/>
      <c r="K72" s="1962"/>
      <c r="L72" s="1963"/>
      <c r="M72" s="2205"/>
      <c r="N72" s="2205"/>
      <c r="O72" s="2205"/>
      <c r="P72" s="2205"/>
      <c r="Q72" s="2205"/>
      <c r="R72" s="2205"/>
      <c r="S72" s="2205"/>
      <c r="T72" s="2205"/>
      <c r="U72" s="2205"/>
      <c r="V72" s="2205"/>
      <c r="W72" s="2205"/>
      <c r="X72" s="2205"/>
      <c r="Y72" s="2205"/>
      <c r="Z72" s="2205"/>
      <c r="AA72" s="2205"/>
      <c r="AB72" s="2205"/>
      <c r="AC72" s="2206"/>
      <c r="AD72" s="2005"/>
      <c r="AE72" s="1931"/>
      <c r="AF72" s="2119"/>
      <c r="AG72" s="2134"/>
      <c r="AH72" s="2134"/>
      <c r="AI72" s="2134"/>
      <c r="AJ72" s="2134"/>
      <c r="AK72" s="2134"/>
      <c r="AL72" s="1931"/>
      <c r="AM72" s="2134"/>
      <c r="AN72" s="2134"/>
      <c r="AO72" s="2134"/>
      <c r="AP72" s="2134"/>
      <c r="AQ72" s="2134"/>
      <c r="AR72" s="1931"/>
      <c r="AS72" s="2134"/>
      <c r="AT72" s="2134"/>
      <c r="AU72" s="2134"/>
      <c r="AV72" s="2134"/>
      <c r="AW72" s="2135"/>
      <c r="AX72" s="2184"/>
      <c r="AY72" s="2192"/>
      <c r="AZ72" s="2193"/>
      <c r="BA72" s="2203"/>
      <c r="DU72" s="528"/>
      <c r="DV72" s="529" t="s">
        <v>40</v>
      </c>
      <c r="DW72" s="529" t="s">
        <v>100</v>
      </c>
      <c r="EL72" s="529" t="s">
        <v>39</v>
      </c>
      <c r="EM72" s="533" t="s">
        <v>5308</v>
      </c>
      <c r="EN72" s="534"/>
    </row>
    <row r="73" spans="1:144" ht="11.25" customHeight="1">
      <c r="A73" s="2070"/>
      <c r="B73" s="2071"/>
      <c r="C73" s="2071"/>
      <c r="D73" s="2071"/>
      <c r="E73" s="2071"/>
      <c r="F73" s="2072"/>
      <c r="G73" s="2142" t="s">
        <v>5273</v>
      </c>
      <c r="H73" s="1962"/>
      <c r="I73" s="1962"/>
      <c r="J73" s="1962"/>
      <c r="K73" s="1962"/>
      <c r="L73" s="1963"/>
      <c r="M73" s="2041" t="s">
        <v>5244</v>
      </c>
      <c r="N73" s="1905"/>
      <c r="O73" s="2143">
        <f>★入力画面!L156</f>
        <v>0</v>
      </c>
      <c r="P73" s="2144"/>
      <c r="Q73" s="2144"/>
      <c r="R73" s="535" t="s">
        <v>90</v>
      </c>
      <c r="S73" s="2143">
        <f>★入力画面!O156</f>
        <v>0</v>
      </c>
      <c r="T73" s="2144"/>
      <c r="U73" s="2144"/>
      <c r="V73" s="2144"/>
      <c r="W73" s="2044"/>
      <c r="X73" s="2044"/>
      <c r="Y73" s="2044"/>
      <c r="Z73" s="2044"/>
      <c r="AA73" s="2044"/>
      <c r="AB73" s="2044"/>
      <c r="AC73" s="2044"/>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5"/>
      <c r="DU73" s="528"/>
      <c r="DV73" s="529" t="s">
        <v>41</v>
      </c>
      <c r="DW73" s="529" t="s">
        <v>101</v>
      </c>
      <c r="EL73" s="529" t="s">
        <v>40</v>
      </c>
      <c r="EM73" s="533" t="s">
        <v>5309</v>
      </c>
      <c r="EN73" s="534"/>
    </row>
    <row r="74" spans="1:144" ht="11.25" customHeight="1">
      <c r="A74" s="2070"/>
      <c r="B74" s="2071"/>
      <c r="C74" s="2071"/>
      <c r="D74" s="2071"/>
      <c r="E74" s="2071"/>
      <c r="F74" s="2072"/>
      <c r="G74" s="1961"/>
      <c r="H74" s="1962"/>
      <c r="I74" s="1962"/>
      <c r="J74" s="1962"/>
      <c r="K74" s="1962"/>
      <c r="L74" s="1963"/>
      <c r="M74" s="2145">
        <f>★入力画面!L157</f>
        <v>0</v>
      </c>
      <c r="N74" s="2146"/>
      <c r="O74" s="2146"/>
      <c r="P74" s="2146"/>
      <c r="Q74" s="2146"/>
      <c r="R74" s="2146"/>
      <c r="S74" s="2146"/>
      <c r="T74" s="2146"/>
      <c r="U74" s="2146"/>
      <c r="V74" s="2146"/>
      <c r="W74" s="2146"/>
      <c r="X74" s="2146"/>
      <c r="Y74" s="2146"/>
      <c r="Z74" s="2146"/>
      <c r="AA74" s="2146"/>
      <c r="AB74" s="2146"/>
      <c r="AC74" s="2146"/>
      <c r="AD74" s="2146"/>
      <c r="AE74" s="2146"/>
      <c r="AF74" s="2146"/>
      <c r="AG74" s="2146"/>
      <c r="AH74" s="2146"/>
      <c r="AI74" s="2146"/>
      <c r="AJ74" s="2146"/>
      <c r="AK74" s="2146"/>
      <c r="AL74" s="2146"/>
      <c r="AM74" s="2146"/>
      <c r="AN74" s="2146"/>
      <c r="AO74" s="2146"/>
      <c r="AP74" s="2146"/>
      <c r="AQ74" s="2146"/>
      <c r="AR74" s="2146"/>
      <c r="AS74" s="2146"/>
      <c r="AT74" s="2146"/>
      <c r="AU74" s="2146"/>
      <c r="AV74" s="2146"/>
      <c r="AW74" s="2146"/>
      <c r="AX74" s="2146"/>
      <c r="AY74" s="2146"/>
      <c r="AZ74" s="2146"/>
      <c r="BA74" s="2147"/>
      <c r="DU74" s="528"/>
      <c r="DV74" s="529" t="s">
        <v>42</v>
      </c>
      <c r="DW74" s="529" t="s">
        <v>102</v>
      </c>
      <c r="EL74" s="529" t="s">
        <v>41</v>
      </c>
      <c r="EM74" s="533" t="s">
        <v>5310</v>
      </c>
      <c r="EN74" s="534"/>
    </row>
    <row r="75" spans="1:144" ht="11.25" customHeight="1">
      <c r="A75" s="2070"/>
      <c r="B75" s="2071"/>
      <c r="C75" s="2071"/>
      <c r="D75" s="2071"/>
      <c r="E75" s="2071"/>
      <c r="F75" s="2072"/>
      <c r="G75" s="1961"/>
      <c r="H75" s="1962"/>
      <c r="I75" s="1962"/>
      <c r="J75" s="1962"/>
      <c r="K75" s="1962"/>
      <c r="L75" s="1963"/>
      <c r="M75" s="2226"/>
      <c r="N75" s="2205"/>
      <c r="O75" s="2205"/>
      <c r="P75" s="2205"/>
      <c r="Q75" s="2205"/>
      <c r="R75" s="2205"/>
      <c r="S75" s="2205"/>
      <c r="T75" s="2205"/>
      <c r="U75" s="2205"/>
      <c r="V75" s="2205"/>
      <c r="W75" s="2205"/>
      <c r="X75" s="2205"/>
      <c r="Y75" s="2205"/>
      <c r="Z75" s="2205"/>
      <c r="AA75" s="2205"/>
      <c r="AB75" s="2205"/>
      <c r="AC75" s="2205"/>
      <c r="AD75" s="2205"/>
      <c r="AE75" s="2205"/>
      <c r="AF75" s="2205"/>
      <c r="AG75" s="2205"/>
      <c r="AH75" s="2205"/>
      <c r="AI75" s="2205"/>
      <c r="AJ75" s="2205"/>
      <c r="AK75" s="2205"/>
      <c r="AL75" s="2205"/>
      <c r="AM75" s="2205"/>
      <c r="AN75" s="2205"/>
      <c r="AO75" s="2205"/>
      <c r="AP75" s="2205"/>
      <c r="AQ75" s="2205"/>
      <c r="AR75" s="2205"/>
      <c r="AS75" s="2205"/>
      <c r="AT75" s="2205"/>
      <c r="AU75" s="2205"/>
      <c r="AV75" s="2205"/>
      <c r="AW75" s="2205"/>
      <c r="AX75" s="2205"/>
      <c r="AY75" s="2205"/>
      <c r="AZ75" s="2205"/>
      <c r="BA75" s="2227"/>
      <c r="DU75" s="528"/>
      <c r="DV75" s="529" t="s">
        <v>44</v>
      </c>
      <c r="DW75" s="529" t="s">
        <v>103</v>
      </c>
      <c r="EL75" s="529" t="s">
        <v>42</v>
      </c>
      <c r="EM75" s="533" t="s">
        <v>5311</v>
      </c>
      <c r="EN75" s="534"/>
    </row>
    <row r="76" spans="1:144" ht="11.25" customHeight="1">
      <c r="A76" s="2070"/>
      <c r="B76" s="2071"/>
      <c r="C76" s="2071"/>
      <c r="D76" s="2071"/>
      <c r="E76" s="2071"/>
      <c r="F76" s="2072"/>
      <c r="G76" s="2005" t="s">
        <v>95</v>
      </c>
      <c r="H76" s="1931"/>
      <c r="I76" s="1931"/>
      <c r="J76" s="1931"/>
      <c r="K76" s="1931"/>
      <c r="L76" s="2028"/>
      <c r="M76" s="1930" t="s">
        <v>5225</v>
      </c>
      <c r="N76" s="2228" t="str">
        <f>★入力画面!L159</f>
        <v>大阪府</v>
      </c>
      <c r="O76" s="2191"/>
      <c r="P76" s="2191"/>
      <c r="Q76" s="2191"/>
      <c r="R76" s="2191"/>
      <c r="S76" s="2191"/>
      <c r="T76" s="2191"/>
      <c r="U76" s="1930" t="s">
        <v>5226</v>
      </c>
      <c r="V76" s="1930" t="s">
        <v>75</v>
      </c>
      <c r="W76" s="1930"/>
      <c r="X76" s="2065">
        <f>★入力画面!M160</f>
        <v>0</v>
      </c>
      <c r="Y76" s="2057"/>
      <c r="Z76" s="2057"/>
      <c r="AA76" s="2057"/>
      <c r="AB76" s="2057"/>
      <c r="AC76" s="2057"/>
      <c r="AD76" s="2057"/>
      <c r="AE76" s="2057"/>
      <c r="AF76" s="1930" t="s">
        <v>7</v>
      </c>
      <c r="AG76" s="2000"/>
      <c r="AH76" s="2229" t="s">
        <v>96</v>
      </c>
      <c r="AI76" s="2229"/>
      <c r="AJ76" s="2229"/>
      <c r="AK76" s="2229"/>
      <c r="AL76" s="2229"/>
      <c r="AM76" s="2110" t="str">
        <f>★入力画面!AA160</f>
        <v>平成</v>
      </c>
      <c r="AN76" s="2191"/>
      <c r="AO76" s="2191"/>
      <c r="AP76" s="2065">
        <f>★入力画面!AD160</f>
        <v>0</v>
      </c>
      <c r="AQ76" s="2057"/>
      <c r="AR76" s="1930" t="s">
        <v>61</v>
      </c>
      <c r="AS76" s="1930"/>
      <c r="AT76" s="2065">
        <f>★入力画面!AG160</f>
        <v>0</v>
      </c>
      <c r="AU76" s="2057"/>
      <c r="AV76" s="1930" t="s">
        <v>64</v>
      </c>
      <c r="AW76" s="1930"/>
      <c r="AX76" s="2065">
        <f>★入力画面!AJ160</f>
        <v>0</v>
      </c>
      <c r="AY76" s="2057"/>
      <c r="AZ76" s="1930" t="s">
        <v>62</v>
      </c>
      <c r="BA76" s="1985"/>
      <c r="DU76" s="528"/>
      <c r="DV76" s="529" t="s">
        <v>45</v>
      </c>
      <c r="DW76" s="529" t="s">
        <v>104</v>
      </c>
      <c r="EL76" s="529" t="s">
        <v>43</v>
      </c>
      <c r="EM76" s="533" t="s">
        <v>5312</v>
      </c>
      <c r="EN76" s="534"/>
    </row>
    <row r="77" spans="1:144" ht="11.25" customHeight="1" thickBot="1">
      <c r="A77" s="2223"/>
      <c r="B77" s="2224"/>
      <c r="C77" s="2224"/>
      <c r="D77" s="2224"/>
      <c r="E77" s="2224"/>
      <c r="F77" s="2225"/>
      <c r="G77" s="1961"/>
      <c r="H77" s="1962"/>
      <c r="I77" s="1962"/>
      <c r="J77" s="1962"/>
      <c r="K77" s="1962"/>
      <c r="L77" s="1963"/>
      <c r="M77" s="1931"/>
      <c r="N77" s="2193"/>
      <c r="O77" s="2193"/>
      <c r="P77" s="2193"/>
      <c r="Q77" s="2193"/>
      <c r="R77" s="2193"/>
      <c r="S77" s="2193"/>
      <c r="T77" s="2193"/>
      <c r="U77" s="1931"/>
      <c r="V77" s="1931"/>
      <c r="W77" s="1931"/>
      <c r="X77" s="2134"/>
      <c r="Y77" s="2134"/>
      <c r="Z77" s="2134"/>
      <c r="AA77" s="2134"/>
      <c r="AB77" s="2134"/>
      <c r="AC77" s="2134"/>
      <c r="AD77" s="2134"/>
      <c r="AE77" s="2134"/>
      <c r="AF77" s="1931"/>
      <c r="AG77" s="2119"/>
      <c r="AH77" s="2230"/>
      <c r="AI77" s="2230"/>
      <c r="AJ77" s="2230"/>
      <c r="AK77" s="2230"/>
      <c r="AL77" s="2230"/>
      <c r="AM77" s="2220"/>
      <c r="AN77" s="2221"/>
      <c r="AO77" s="2221"/>
      <c r="AP77" s="2222"/>
      <c r="AQ77" s="2222"/>
      <c r="AR77" s="1931"/>
      <c r="AS77" s="1931"/>
      <c r="AT77" s="2134"/>
      <c r="AU77" s="2134"/>
      <c r="AV77" s="1931"/>
      <c r="AW77" s="1931"/>
      <c r="AX77" s="2134"/>
      <c r="AY77" s="2134"/>
      <c r="AZ77" s="1931"/>
      <c r="BA77" s="1986"/>
      <c r="DU77" s="528"/>
      <c r="DV77" s="529" t="s">
        <v>46</v>
      </c>
      <c r="DW77" s="529" t="s">
        <v>105</v>
      </c>
      <c r="EL77" s="529" t="s">
        <v>44</v>
      </c>
      <c r="EM77" s="533" t="s">
        <v>5313</v>
      </c>
      <c r="EN77" s="534"/>
    </row>
    <row r="78" spans="1:144" ht="11.25" customHeight="1">
      <c r="A78" s="2091" t="s">
        <v>5314</v>
      </c>
      <c r="B78" s="1971"/>
      <c r="C78" s="1971"/>
      <c r="D78" s="1971"/>
      <c r="E78" s="1971"/>
      <c r="F78" s="1971"/>
      <c r="G78" s="1971"/>
      <c r="H78" s="1971"/>
      <c r="I78" s="1971"/>
      <c r="J78" s="1971"/>
      <c r="K78" s="1971"/>
      <c r="L78" s="2208"/>
      <c r="M78" s="2212" t="str">
        <f>★入力画面!L123</f>
        <v>0</v>
      </c>
      <c r="N78" s="2213"/>
      <c r="O78" s="2213"/>
      <c r="P78" s="2213"/>
      <c r="Q78" s="2213"/>
      <c r="R78" s="2213"/>
      <c r="S78" s="2213"/>
      <c r="T78" s="2216" t="s">
        <v>5315</v>
      </c>
      <c r="U78" s="2216"/>
      <c r="V78" s="2216"/>
      <c r="W78" s="2217"/>
      <c r="X78" s="2218"/>
      <c r="Y78" s="2218"/>
      <c r="Z78" s="2218"/>
      <c r="AA78" s="2218"/>
      <c r="AB78" s="2218"/>
      <c r="AC78" s="2218"/>
      <c r="AD78" s="2218"/>
      <c r="AE78" s="2218"/>
      <c r="AF78" s="2218"/>
      <c r="AG78" s="2218"/>
      <c r="AH78" s="2218"/>
      <c r="AI78" s="2218"/>
      <c r="AJ78" s="2218"/>
      <c r="AK78" s="2218"/>
      <c r="AL78" s="2218"/>
      <c r="AM78" s="2218"/>
      <c r="AN78" s="2218"/>
      <c r="AO78" s="2218"/>
      <c r="AP78" s="2218"/>
      <c r="AQ78" s="2218"/>
      <c r="AR78" s="2218"/>
      <c r="AS78" s="2218"/>
      <c r="AT78" s="2218"/>
      <c r="AU78" s="2218"/>
      <c r="AV78" s="2218"/>
      <c r="AW78" s="2218"/>
      <c r="AX78" s="2218"/>
      <c r="AY78" s="2218"/>
      <c r="AZ78" s="2218"/>
      <c r="BA78" s="2218"/>
      <c r="DU78" s="528"/>
      <c r="DV78" s="529" t="s">
        <v>47</v>
      </c>
      <c r="DW78" s="529" t="s">
        <v>106</v>
      </c>
      <c r="EL78" s="529" t="s">
        <v>45</v>
      </c>
      <c r="EM78" s="533" t="s">
        <v>5316</v>
      </c>
      <c r="EN78" s="534"/>
    </row>
    <row r="79" spans="1:144" ht="11.25" customHeight="1" thickBot="1">
      <c r="A79" s="2209"/>
      <c r="B79" s="2210"/>
      <c r="C79" s="2210"/>
      <c r="D79" s="2210"/>
      <c r="E79" s="2210"/>
      <c r="F79" s="2210"/>
      <c r="G79" s="2210"/>
      <c r="H79" s="2210"/>
      <c r="I79" s="2210"/>
      <c r="J79" s="2210"/>
      <c r="K79" s="2210"/>
      <c r="L79" s="2211"/>
      <c r="M79" s="2214"/>
      <c r="N79" s="2215"/>
      <c r="O79" s="2215"/>
      <c r="P79" s="2215"/>
      <c r="Q79" s="2215"/>
      <c r="R79" s="2215"/>
      <c r="S79" s="2215"/>
      <c r="T79" s="1974"/>
      <c r="U79" s="1974"/>
      <c r="V79" s="1974"/>
      <c r="W79" s="1975"/>
      <c r="X79" s="2219"/>
      <c r="Y79" s="2219"/>
      <c r="Z79" s="2219"/>
      <c r="AA79" s="2219"/>
      <c r="AB79" s="2219"/>
      <c r="AC79" s="2219"/>
      <c r="AD79" s="2219"/>
      <c r="AE79" s="2219"/>
      <c r="AF79" s="2219"/>
      <c r="AG79" s="2219"/>
      <c r="AH79" s="2219"/>
      <c r="AI79" s="2219"/>
      <c r="AJ79" s="2219"/>
      <c r="AK79" s="2219"/>
      <c r="AL79" s="2219"/>
      <c r="AM79" s="2219"/>
      <c r="AN79" s="2219"/>
      <c r="AO79" s="2219"/>
      <c r="AP79" s="2219"/>
      <c r="AQ79" s="2219"/>
      <c r="AR79" s="2219"/>
      <c r="AS79" s="2219"/>
      <c r="AT79" s="2219"/>
      <c r="AU79" s="2219"/>
      <c r="AV79" s="2219"/>
      <c r="AW79" s="2219"/>
      <c r="AX79" s="2219"/>
      <c r="AY79" s="2219"/>
      <c r="AZ79" s="2219"/>
      <c r="BA79" s="2219"/>
      <c r="DU79" s="528"/>
      <c r="DV79" s="529" t="s">
        <v>48</v>
      </c>
      <c r="DW79" s="529" t="s">
        <v>5317</v>
      </c>
      <c r="EL79" s="529" t="s">
        <v>46</v>
      </c>
      <c r="EM79" s="533" t="s">
        <v>5318</v>
      </c>
      <c r="EN79" s="534"/>
    </row>
    <row r="80" spans="1:144" ht="11.25" customHeight="1">
      <c r="A80" s="2218"/>
      <c r="B80" s="2218"/>
      <c r="C80" s="2218"/>
      <c r="D80" s="2218"/>
      <c r="E80" s="2218"/>
      <c r="F80" s="2218"/>
      <c r="G80" s="2218"/>
      <c r="H80" s="2218"/>
      <c r="I80" s="2218"/>
      <c r="J80" s="2218"/>
      <c r="K80" s="2218"/>
      <c r="L80" s="2218"/>
      <c r="M80" s="2218"/>
      <c r="N80" s="2218"/>
      <c r="O80" s="2218"/>
      <c r="P80" s="2218"/>
      <c r="Q80" s="2218"/>
      <c r="R80" s="2218"/>
      <c r="S80" s="2218"/>
      <c r="T80" s="2218"/>
      <c r="U80" s="2218"/>
      <c r="V80" s="2218"/>
      <c r="W80" s="2218"/>
      <c r="X80" s="2219"/>
      <c r="Y80" s="2219"/>
      <c r="Z80" s="2219"/>
      <c r="AA80" s="2219"/>
      <c r="AB80" s="2219"/>
      <c r="AC80" s="2219"/>
      <c r="AD80" s="2219"/>
      <c r="AE80" s="2219"/>
      <c r="AF80" s="2219"/>
      <c r="AG80" s="2219"/>
      <c r="AH80" s="2219"/>
      <c r="AI80" s="2219"/>
      <c r="AJ80" s="2219"/>
      <c r="AK80" s="2219"/>
      <c r="AL80" s="2219"/>
      <c r="AM80" s="2219"/>
      <c r="AN80" s="2219"/>
      <c r="AO80" s="2219"/>
      <c r="AP80" s="2219"/>
      <c r="AQ80" s="2219"/>
      <c r="AR80" s="2219"/>
      <c r="AS80" s="2219"/>
      <c r="AT80" s="2219"/>
      <c r="AU80" s="2219"/>
      <c r="AV80" s="2219"/>
      <c r="AW80" s="2219"/>
      <c r="AX80" s="2219"/>
      <c r="AY80" s="2219"/>
      <c r="AZ80" s="2219"/>
      <c r="BA80" s="2219"/>
      <c r="DU80" s="528"/>
      <c r="DV80" s="529" t="s">
        <v>49</v>
      </c>
      <c r="DW80" s="529" t="s">
        <v>108</v>
      </c>
      <c r="EL80" s="529" t="s">
        <v>47</v>
      </c>
      <c r="EM80" s="533" t="s">
        <v>5319</v>
      </c>
      <c r="EN80" s="534"/>
    </row>
    <row r="81" spans="1:144" ht="11.25" customHeight="1">
      <c r="A81" s="2004" t="s">
        <v>5320</v>
      </c>
      <c r="B81" s="2058"/>
      <c r="C81" s="2058"/>
      <c r="D81" s="2058"/>
      <c r="E81" s="2058"/>
      <c r="F81" s="2058"/>
      <c r="G81" s="2058"/>
      <c r="H81" s="2058"/>
      <c r="I81" s="2233"/>
      <c r="J81" s="2004" t="s">
        <v>5321</v>
      </c>
      <c r="K81" s="2240"/>
      <c r="L81" s="2239" t="s">
        <v>5322</v>
      </c>
      <c r="M81" s="2239"/>
      <c r="N81" s="2239"/>
      <c r="O81" s="2239"/>
      <c r="P81" s="2239"/>
      <c r="Q81" s="2239"/>
      <c r="R81" s="2239"/>
      <c r="S81" s="2239"/>
      <c r="T81" s="2239"/>
      <c r="U81" s="2239"/>
      <c r="V81" s="2004" t="s">
        <v>5323</v>
      </c>
      <c r="W81" s="2240"/>
      <c r="X81" s="2239" t="s">
        <v>5324</v>
      </c>
      <c r="Y81" s="2239"/>
      <c r="Z81" s="2239"/>
      <c r="AA81" s="2239"/>
      <c r="AB81" s="2239"/>
      <c r="AC81" s="2239"/>
      <c r="AD81" s="2239"/>
      <c r="AE81" s="2239"/>
      <c r="AF81" s="2239"/>
      <c r="AG81" s="2239"/>
      <c r="AH81" s="2239" t="s">
        <v>5325</v>
      </c>
      <c r="AI81" s="2239"/>
      <c r="AJ81" s="2239"/>
      <c r="AK81" s="2239"/>
      <c r="AL81" s="2239"/>
      <c r="AM81" s="2239"/>
      <c r="AN81" s="2239"/>
      <c r="AO81" s="2239"/>
      <c r="AP81" s="2239"/>
      <c r="AQ81" s="2239"/>
      <c r="AR81" s="2239" t="s">
        <v>5322</v>
      </c>
      <c r="AS81" s="2239"/>
      <c r="AT81" s="2239"/>
      <c r="AU81" s="2239"/>
      <c r="AV81" s="2239"/>
      <c r="AW81" s="2239"/>
      <c r="AX81" s="2239"/>
      <c r="AY81" s="2239"/>
      <c r="AZ81" s="2239"/>
      <c r="BA81" s="2239"/>
      <c r="DU81" s="528"/>
      <c r="DV81" s="529" t="s">
        <v>50</v>
      </c>
      <c r="DW81" s="529" t="s">
        <v>5326</v>
      </c>
      <c r="EL81" s="529" t="s">
        <v>48</v>
      </c>
      <c r="EM81" s="533" t="s">
        <v>5327</v>
      </c>
      <c r="EN81" s="534"/>
    </row>
    <row r="82" spans="1:144" ht="21.75" customHeight="1">
      <c r="A82" s="2236"/>
      <c r="B82" s="2237"/>
      <c r="C82" s="2237"/>
      <c r="D82" s="2237"/>
      <c r="E82" s="2237"/>
      <c r="F82" s="2237"/>
      <c r="G82" s="2237"/>
      <c r="H82" s="2237"/>
      <c r="I82" s="2238"/>
      <c r="J82" s="2095"/>
      <c r="K82" s="2241"/>
      <c r="L82" s="2153"/>
      <c r="M82" s="2153"/>
      <c r="N82" s="2153"/>
      <c r="O82" s="2153"/>
      <c r="P82" s="2153"/>
      <c r="Q82" s="2153"/>
      <c r="R82" s="2153"/>
      <c r="S82" s="2153"/>
      <c r="T82" s="2153"/>
      <c r="U82" s="2153"/>
      <c r="V82" s="2095"/>
      <c r="W82" s="2241"/>
      <c r="X82" s="2153"/>
      <c r="Y82" s="2153"/>
      <c r="Z82" s="2153"/>
      <c r="AA82" s="2153"/>
      <c r="AB82" s="2153"/>
      <c r="AC82" s="2153"/>
      <c r="AD82" s="2153"/>
      <c r="AE82" s="2153"/>
      <c r="AF82" s="2153"/>
      <c r="AG82" s="2153"/>
      <c r="AH82" s="2153"/>
      <c r="AI82" s="2153"/>
      <c r="AJ82" s="2153"/>
      <c r="AK82" s="2153"/>
      <c r="AL82" s="2153"/>
      <c r="AM82" s="2153"/>
      <c r="AN82" s="2153"/>
      <c r="AO82" s="2153"/>
      <c r="AP82" s="2153"/>
      <c r="AQ82" s="2153"/>
      <c r="AR82" s="2153"/>
      <c r="AS82" s="2153"/>
      <c r="AT82" s="2153"/>
      <c r="AU82" s="2153"/>
      <c r="AV82" s="2153"/>
      <c r="AW82" s="2153"/>
      <c r="AX82" s="2153"/>
      <c r="AY82" s="2153"/>
      <c r="AZ82" s="2153"/>
      <c r="BA82" s="2153"/>
      <c r="DU82" s="528"/>
      <c r="DV82" s="529" t="s">
        <v>51</v>
      </c>
      <c r="DW82" s="529" t="s">
        <v>110</v>
      </c>
      <c r="EL82" s="529" t="s">
        <v>49</v>
      </c>
      <c r="EM82" s="533" t="s">
        <v>5328</v>
      </c>
      <c r="EN82" s="534"/>
    </row>
    <row r="83" spans="1:144" ht="11.25" customHeight="1">
      <c r="A83" s="1932"/>
      <c r="B83" s="1932"/>
      <c r="C83" s="1932"/>
      <c r="D83" s="1932"/>
      <c r="E83" s="1932"/>
      <c r="F83" s="1932"/>
      <c r="G83" s="1932"/>
      <c r="H83" s="1932"/>
      <c r="I83" s="1932"/>
      <c r="J83" s="1932"/>
      <c r="K83" s="1932"/>
      <c r="L83" s="1932"/>
      <c r="M83" s="1932"/>
      <c r="N83" s="1932"/>
      <c r="O83" s="1932"/>
      <c r="P83" s="1932"/>
      <c r="Q83" s="1932"/>
      <c r="R83" s="1932"/>
      <c r="S83" s="1932"/>
      <c r="T83" s="1932"/>
      <c r="U83" s="1932"/>
      <c r="V83" s="1932"/>
      <c r="W83" s="1932"/>
      <c r="X83" s="1932"/>
      <c r="Y83" s="1932"/>
      <c r="Z83" s="1932"/>
      <c r="AA83" s="1932"/>
      <c r="AB83" s="1932"/>
      <c r="AC83" s="1932"/>
      <c r="AD83" s="1932"/>
      <c r="AE83" s="1932"/>
      <c r="AF83" s="1932"/>
      <c r="AG83" s="1932"/>
      <c r="AH83" s="1932"/>
      <c r="AI83" s="1932"/>
      <c r="AJ83" s="1932"/>
      <c r="AK83" s="1932"/>
      <c r="AL83" s="1932"/>
      <c r="AM83" s="1932"/>
      <c r="AN83" s="1932"/>
      <c r="AO83" s="1932"/>
      <c r="AP83" s="1932"/>
      <c r="AQ83" s="1932"/>
      <c r="AR83" s="1932"/>
      <c r="AS83" s="1932"/>
      <c r="AT83" s="1932"/>
      <c r="AU83" s="1932"/>
      <c r="AV83" s="1932"/>
      <c r="AW83" s="1932"/>
      <c r="AX83" s="1932"/>
      <c r="AY83" s="1932"/>
      <c r="AZ83" s="1932"/>
      <c r="BA83" s="1932"/>
      <c r="DU83" s="528"/>
      <c r="DV83" s="529" t="s">
        <v>52</v>
      </c>
      <c r="DW83" s="529" t="s">
        <v>5329</v>
      </c>
      <c r="EL83" s="529" t="s">
        <v>50</v>
      </c>
      <c r="EM83" s="533" t="s">
        <v>5330</v>
      </c>
      <c r="EN83" s="534"/>
    </row>
    <row r="84" spans="1:144" ht="11.25" customHeight="1">
      <c r="A84" s="2219"/>
      <c r="B84" s="2219"/>
      <c r="C84" s="2219"/>
      <c r="D84" s="2219"/>
      <c r="E84" s="2219"/>
      <c r="F84" s="2219"/>
      <c r="G84" s="2219"/>
      <c r="H84" s="2219"/>
      <c r="I84" s="2219"/>
      <c r="J84" s="2219"/>
      <c r="K84" s="2219"/>
      <c r="L84" s="2219"/>
      <c r="M84" s="2219"/>
      <c r="N84" s="2219"/>
      <c r="O84" s="2219"/>
      <c r="P84" s="2219"/>
      <c r="Q84" s="2219"/>
      <c r="R84" s="2219"/>
      <c r="S84" s="2219"/>
      <c r="T84" s="2219"/>
      <c r="U84" s="2219"/>
      <c r="V84" s="2219"/>
      <c r="W84" s="2219"/>
      <c r="X84" s="2219"/>
      <c r="Y84" s="2219"/>
      <c r="Z84" s="2219"/>
      <c r="AA84" s="2219"/>
      <c r="AB84" s="2219"/>
      <c r="AC84" s="2219"/>
      <c r="AD84" s="2219"/>
      <c r="AE84" s="2219"/>
      <c r="AF84" s="2219"/>
      <c r="AG84" s="2219"/>
      <c r="AH84" s="2219"/>
      <c r="AI84" s="2219"/>
      <c r="AJ84" s="2219"/>
      <c r="AK84" s="2219"/>
      <c r="AL84" s="2219"/>
      <c r="AM84" s="2219"/>
      <c r="AN84" s="2219"/>
      <c r="AO84" s="2231"/>
      <c r="AP84" s="2232"/>
      <c r="AQ84" s="2058"/>
      <c r="AR84" s="2058"/>
      <c r="AS84" s="2233"/>
      <c r="AT84" s="2232"/>
      <c r="AU84" s="2058"/>
      <c r="AV84" s="2058"/>
      <c r="AW84" s="2233"/>
      <c r="AX84" s="2232"/>
      <c r="AY84" s="2058"/>
      <c r="AZ84" s="2058"/>
      <c r="BA84" s="2233"/>
      <c r="DU84" s="528"/>
      <c r="DV84" s="529" t="s">
        <v>5331</v>
      </c>
      <c r="DW84" s="529" t="s">
        <v>112</v>
      </c>
      <c r="EL84" s="529" t="s">
        <v>51</v>
      </c>
      <c r="EM84" s="533" t="s">
        <v>5332</v>
      </c>
      <c r="EN84" s="534"/>
    </row>
    <row r="85" spans="1:144" ht="11.25" customHeight="1">
      <c r="A85" s="2219"/>
      <c r="B85" s="2219"/>
      <c r="C85" s="2219"/>
      <c r="D85" s="2219"/>
      <c r="E85" s="2219"/>
      <c r="F85" s="2219"/>
      <c r="G85" s="2219"/>
      <c r="H85" s="2219"/>
      <c r="I85" s="2219"/>
      <c r="J85" s="2219"/>
      <c r="K85" s="2219"/>
      <c r="L85" s="2219"/>
      <c r="M85" s="2219"/>
      <c r="N85" s="2219"/>
      <c r="O85" s="2219"/>
      <c r="P85" s="2219"/>
      <c r="Q85" s="2219"/>
      <c r="R85" s="2219"/>
      <c r="S85" s="2219"/>
      <c r="T85" s="2219"/>
      <c r="U85" s="2219"/>
      <c r="V85" s="2219"/>
      <c r="W85" s="2219"/>
      <c r="X85" s="2219"/>
      <c r="Y85" s="2219"/>
      <c r="Z85" s="2219"/>
      <c r="AA85" s="2219"/>
      <c r="AB85" s="2219"/>
      <c r="AC85" s="2219"/>
      <c r="AD85" s="2219"/>
      <c r="AE85" s="2219"/>
      <c r="AF85" s="2219"/>
      <c r="AG85" s="2219"/>
      <c r="AH85" s="2219"/>
      <c r="AI85" s="2219"/>
      <c r="AJ85" s="2219"/>
      <c r="AK85" s="2219"/>
      <c r="AL85" s="2219"/>
      <c r="AM85" s="2219"/>
      <c r="AN85" s="2219"/>
      <c r="AO85" s="2231"/>
      <c r="AP85" s="2234"/>
      <c r="AQ85" s="2059"/>
      <c r="AR85" s="2059"/>
      <c r="AS85" s="2235"/>
      <c r="AT85" s="2234"/>
      <c r="AU85" s="2059"/>
      <c r="AV85" s="2059"/>
      <c r="AW85" s="2235"/>
      <c r="AX85" s="2234"/>
      <c r="AY85" s="2059"/>
      <c r="AZ85" s="2059"/>
      <c r="BA85" s="2235"/>
      <c r="DU85" s="528"/>
      <c r="DV85" s="529" t="s">
        <v>53</v>
      </c>
      <c r="DW85" s="529" t="s">
        <v>113</v>
      </c>
      <c r="EL85" s="529" t="s">
        <v>52</v>
      </c>
      <c r="EM85" s="533" t="s">
        <v>5333</v>
      </c>
      <c r="EN85" s="534"/>
    </row>
    <row r="86" spans="1:144" ht="11.25" customHeight="1">
      <c r="A86" s="2219"/>
      <c r="B86" s="2219"/>
      <c r="C86" s="2219"/>
      <c r="D86" s="2219"/>
      <c r="E86" s="2219"/>
      <c r="F86" s="2219"/>
      <c r="G86" s="2219"/>
      <c r="H86" s="2219"/>
      <c r="I86" s="2219"/>
      <c r="J86" s="2219"/>
      <c r="K86" s="2219"/>
      <c r="L86" s="2219"/>
      <c r="M86" s="2219"/>
      <c r="N86" s="2219"/>
      <c r="O86" s="2219"/>
      <c r="P86" s="2219"/>
      <c r="Q86" s="2219"/>
      <c r="R86" s="2219"/>
      <c r="S86" s="2219"/>
      <c r="T86" s="2219"/>
      <c r="U86" s="2219"/>
      <c r="V86" s="2219"/>
      <c r="W86" s="2219"/>
      <c r="X86" s="2219"/>
      <c r="Y86" s="2219"/>
      <c r="Z86" s="2219"/>
      <c r="AA86" s="2219"/>
      <c r="AB86" s="2219"/>
      <c r="AC86" s="2219"/>
      <c r="AD86" s="2219"/>
      <c r="AE86" s="2219"/>
      <c r="AF86" s="2219"/>
      <c r="AG86" s="2219"/>
      <c r="AH86" s="2219"/>
      <c r="AI86" s="2219"/>
      <c r="AJ86" s="2219"/>
      <c r="AK86" s="2219"/>
      <c r="AL86" s="2219"/>
      <c r="AM86" s="2219"/>
      <c r="AN86" s="2219"/>
      <c r="AO86" s="2231"/>
      <c r="AP86" s="2236"/>
      <c r="AQ86" s="2237"/>
      <c r="AR86" s="2237"/>
      <c r="AS86" s="2238"/>
      <c r="AT86" s="2236"/>
      <c r="AU86" s="2237"/>
      <c r="AV86" s="2237"/>
      <c r="AW86" s="2238"/>
      <c r="AX86" s="2236"/>
      <c r="AY86" s="2237"/>
      <c r="AZ86" s="2237"/>
      <c r="BA86" s="2238"/>
      <c r="DU86" s="528"/>
      <c r="DV86" s="529" t="s">
        <v>54</v>
      </c>
      <c r="DW86" s="529" t="s">
        <v>114</v>
      </c>
      <c r="EL86" s="529" t="s">
        <v>5331</v>
      </c>
      <c r="EM86" s="533" t="s">
        <v>5334</v>
      </c>
      <c r="EN86" s="534"/>
    </row>
    <row r="87" spans="1:144">
      <c r="DU87" s="528"/>
      <c r="DV87" s="528"/>
      <c r="EL87" s="529" t="s">
        <v>53</v>
      </c>
      <c r="EM87" s="533" t="s">
        <v>5335</v>
      </c>
      <c r="EN87" s="534"/>
    </row>
    <row r="88" spans="1:144">
      <c r="EL88" s="529" t="s">
        <v>54</v>
      </c>
      <c r="EM88" s="533" t="s">
        <v>5336</v>
      </c>
      <c r="EN88" s="534"/>
    </row>
  </sheetData>
  <sheetProtection algorithmName="SHA-512" hashValue="fU88soYuRUkegZZFVe4xCQhu434Ao5H3ljFy3J7FztqQ8f5rfCdpBe9qrFjzF7xNOR3HBH8aJXEeD4uwG9A70A==" saltValue="hOBNYIsq0bQS7Uueszq9Kw==" spinCount="100000" sheet="1" objects="1" scenarios="1"/>
  <dataConsolidate link="1"/>
  <mergeCells count="274">
    <mergeCell ref="A84:AO86"/>
    <mergeCell ref="AP84:AS86"/>
    <mergeCell ref="AT84:AW86"/>
    <mergeCell ref="AX84:BA86"/>
    <mergeCell ref="AR81:BA81"/>
    <mergeCell ref="L82:U82"/>
    <mergeCell ref="X82:AG82"/>
    <mergeCell ref="AH82:AQ82"/>
    <mergeCell ref="AR82:BA82"/>
    <mergeCell ref="A83:BA83"/>
    <mergeCell ref="A81:I82"/>
    <mergeCell ref="J81:K82"/>
    <mergeCell ref="L81:U81"/>
    <mergeCell ref="V81:W82"/>
    <mergeCell ref="X81:AG81"/>
    <mergeCell ref="AH81:AQ81"/>
    <mergeCell ref="A78:L79"/>
    <mergeCell ref="M78:S79"/>
    <mergeCell ref="T78:W79"/>
    <mergeCell ref="X78:BA80"/>
    <mergeCell ref="A80:W80"/>
    <mergeCell ref="AM76:AO77"/>
    <mergeCell ref="AP76:AQ77"/>
    <mergeCell ref="AR76:AS77"/>
    <mergeCell ref="AT76:AU77"/>
    <mergeCell ref="AV76:AW77"/>
    <mergeCell ref="AX76:AY77"/>
    <mergeCell ref="A68:F77"/>
    <mergeCell ref="AF68:AI70"/>
    <mergeCell ref="AJ68:AM70"/>
    <mergeCell ref="W73:BA73"/>
    <mergeCell ref="M74:BA75"/>
    <mergeCell ref="G76:L77"/>
    <mergeCell ref="M76:M77"/>
    <mergeCell ref="N76:T77"/>
    <mergeCell ref="U76:U77"/>
    <mergeCell ref="V76:W77"/>
    <mergeCell ref="X76:AE77"/>
    <mergeCell ref="AF76:AG77"/>
    <mergeCell ref="AH76:AL77"/>
    <mergeCell ref="G73:L75"/>
    <mergeCell ref="M73:N73"/>
    <mergeCell ref="O73:Q73"/>
    <mergeCell ref="S73:V73"/>
    <mergeCell ref="AZ76:BA77"/>
    <mergeCell ref="AN60:AO62"/>
    <mergeCell ref="AP60:AQ62"/>
    <mergeCell ref="AR60:AS62"/>
    <mergeCell ref="AT60:AU62"/>
    <mergeCell ref="AV60:AW62"/>
    <mergeCell ref="AX60:AX64"/>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V58:AX59"/>
    <mergeCell ref="AY58:AZ59"/>
    <mergeCell ref="BA58:BA59"/>
    <mergeCell ref="A60:F67"/>
    <mergeCell ref="G60:L61"/>
    <mergeCell ref="M60:AC61"/>
    <mergeCell ref="AD60:AE62"/>
    <mergeCell ref="AF60:AI62"/>
    <mergeCell ref="AJ60:AM62"/>
    <mergeCell ref="G65:L67"/>
    <mergeCell ref="M65:N65"/>
    <mergeCell ref="O65:Q65"/>
    <mergeCell ref="S65:V65"/>
    <mergeCell ref="W65:BA65"/>
    <mergeCell ref="M66:BA67"/>
    <mergeCell ref="AY60:BA64"/>
    <mergeCell ref="G62:L64"/>
    <mergeCell ref="M62:AC64"/>
    <mergeCell ref="AD63:AF64"/>
    <mergeCell ref="AG63:AK64"/>
    <mergeCell ref="AL63:AL64"/>
    <mergeCell ref="AM63:AQ64"/>
    <mergeCell ref="AR63:AR64"/>
    <mergeCell ref="AS63:AW64"/>
    <mergeCell ref="AS54:AT55"/>
    <mergeCell ref="AU54:AY55"/>
    <mergeCell ref="AZ54:BA55"/>
    <mergeCell ref="M56:N57"/>
    <mergeCell ref="O56:T57"/>
    <mergeCell ref="U56:AD57"/>
    <mergeCell ref="AE56:AH57"/>
    <mergeCell ref="AI56:AK57"/>
    <mergeCell ref="AL56:AM57"/>
    <mergeCell ref="AN56:AR57"/>
    <mergeCell ref="AS56:AT57"/>
    <mergeCell ref="AU56:AY57"/>
    <mergeCell ref="AZ56:BA57"/>
    <mergeCell ref="A54:F59"/>
    <mergeCell ref="G54:L57"/>
    <mergeCell ref="M54:N55"/>
    <mergeCell ref="O54:T55"/>
    <mergeCell ref="U54:AD55"/>
    <mergeCell ref="AE54:AH55"/>
    <mergeCell ref="AI54:AK55"/>
    <mergeCell ref="AL54:AM55"/>
    <mergeCell ref="AN54:AR55"/>
    <mergeCell ref="G58:L59"/>
    <mergeCell ref="M58:S59"/>
    <mergeCell ref="T58:V59"/>
    <mergeCell ref="W58:AB59"/>
    <mergeCell ref="AC58:AF59"/>
    <mergeCell ref="AG58:AH59"/>
    <mergeCell ref="AI58:AI59"/>
    <mergeCell ref="AJ58:AU59"/>
    <mergeCell ref="AL48:AL49"/>
    <mergeCell ref="AM48:AQ49"/>
    <mergeCell ref="AR48:AR49"/>
    <mergeCell ref="AS48:AW49"/>
    <mergeCell ref="G50:L50"/>
    <mergeCell ref="M50:AH50"/>
    <mergeCell ref="AJ50:AZ50"/>
    <mergeCell ref="G51:L53"/>
    <mergeCell ref="M51:N51"/>
    <mergeCell ref="O51:Q51"/>
    <mergeCell ref="S51:V51"/>
    <mergeCell ref="W51:BA51"/>
    <mergeCell ref="M52:BA53"/>
    <mergeCell ref="A43:F44"/>
    <mergeCell ref="G43:L43"/>
    <mergeCell ref="M43:AK43"/>
    <mergeCell ref="AL43:BA43"/>
    <mergeCell ref="G44:L44"/>
    <mergeCell ref="M44:AK44"/>
    <mergeCell ref="AL44:BA44"/>
    <mergeCell ref="A45:F53"/>
    <mergeCell ref="G45:L46"/>
    <mergeCell ref="M45:AC46"/>
    <mergeCell ref="AD45:AE47"/>
    <mergeCell ref="AF45:AI47"/>
    <mergeCell ref="AJ45:AM47"/>
    <mergeCell ref="AN45:AO47"/>
    <mergeCell ref="AP45:AQ47"/>
    <mergeCell ref="AR45:AS47"/>
    <mergeCell ref="AT45:AU47"/>
    <mergeCell ref="AV45:AW47"/>
    <mergeCell ref="AX45:AX49"/>
    <mergeCell ref="AY45:BA49"/>
    <mergeCell ref="G47:L49"/>
    <mergeCell ref="M47:AC49"/>
    <mergeCell ref="AD48:AF49"/>
    <mergeCell ref="AG48:AK49"/>
    <mergeCell ref="A33:F42"/>
    <mergeCell ref="G33:L34"/>
    <mergeCell ref="M33:BA34"/>
    <mergeCell ref="G35:L37"/>
    <mergeCell ref="M35:BA37"/>
    <mergeCell ref="G38:L40"/>
    <mergeCell ref="M38:N38"/>
    <mergeCell ref="O38:Q38"/>
    <mergeCell ref="S38:V38"/>
    <mergeCell ref="W38:BA38"/>
    <mergeCell ref="M39:BA40"/>
    <mergeCell ref="G41:L42"/>
    <mergeCell ref="M41:Q42"/>
    <mergeCell ref="R41:R42"/>
    <mergeCell ref="S41:W42"/>
    <mergeCell ref="X41:X42"/>
    <mergeCell ref="Y41:AD42"/>
    <mergeCell ref="AE41:AJ42"/>
    <mergeCell ref="AK41:AO42"/>
    <mergeCell ref="AP41:AP42"/>
    <mergeCell ref="AQ41:AU42"/>
    <mergeCell ref="AV41:AV42"/>
    <mergeCell ref="AW41:BA42"/>
    <mergeCell ref="AB29:AD32"/>
    <mergeCell ref="AE29:AF32"/>
    <mergeCell ref="AV29:AW30"/>
    <mergeCell ref="AX29:AY30"/>
    <mergeCell ref="AZ29:BA30"/>
    <mergeCell ref="AL31:AM32"/>
    <mergeCell ref="AN31:AO32"/>
    <mergeCell ref="AP31:AQ32"/>
    <mergeCell ref="AR31:AS32"/>
    <mergeCell ref="AT31:AU32"/>
    <mergeCell ref="AV31:AW32"/>
    <mergeCell ref="AX31:AY32"/>
    <mergeCell ref="AL29:AM30"/>
    <mergeCell ref="AN29:AO30"/>
    <mergeCell ref="AP29:AQ30"/>
    <mergeCell ref="AR29:AS30"/>
    <mergeCell ref="AT29:AU30"/>
    <mergeCell ref="AZ31:BA32"/>
    <mergeCell ref="AG29:AK32"/>
    <mergeCell ref="AV25:AW26"/>
    <mergeCell ref="AX25:AY26"/>
    <mergeCell ref="AZ25:BA26"/>
    <mergeCell ref="A27:F32"/>
    <mergeCell ref="G27:L28"/>
    <mergeCell ref="M27:AG28"/>
    <mergeCell ref="AH27:AH28"/>
    <mergeCell ref="AI27:AL28"/>
    <mergeCell ref="AM27:AM28"/>
    <mergeCell ref="AN27:AO28"/>
    <mergeCell ref="A25:AJ26"/>
    <mergeCell ref="AK25:AM26"/>
    <mergeCell ref="AN25:AO26"/>
    <mergeCell ref="AP25:AQ26"/>
    <mergeCell ref="AR25:AS26"/>
    <mergeCell ref="AT25:AU26"/>
    <mergeCell ref="AP27:AY28"/>
    <mergeCell ref="AZ27:BA28"/>
    <mergeCell ref="G29:L32"/>
    <mergeCell ref="M29:Q32"/>
    <mergeCell ref="R29:T32"/>
    <mergeCell ref="U29:V32"/>
    <mergeCell ref="W29:Y32"/>
    <mergeCell ref="Z29:AA32"/>
    <mergeCell ref="A17:BA17"/>
    <mergeCell ref="A18:BA20"/>
    <mergeCell ref="A21:F22"/>
    <mergeCell ref="G21:P22"/>
    <mergeCell ref="Q21:R24"/>
    <mergeCell ref="S21:BA24"/>
    <mergeCell ref="A23:F24"/>
    <mergeCell ref="G23:P24"/>
    <mergeCell ref="AA14:AB16"/>
    <mergeCell ref="AC14:AC16"/>
    <mergeCell ref="AD14:AE16"/>
    <mergeCell ref="AF14:AF16"/>
    <mergeCell ref="AG14:AW16"/>
    <mergeCell ref="AX14:BA16"/>
    <mergeCell ref="Q14:Q16"/>
    <mergeCell ref="R14:S16"/>
    <mergeCell ref="T14:T16"/>
    <mergeCell ref="U14:W16"/>
    <mergeCell ref="X14:Y16"/>
    <mergeCell ref="Z14:Z16"/>
    <mergeCell ref="A13:H13"/>
    <mergeCell ref="I13:T13"/>
    <mergeCell ref="U13:AF13"/>
    <mergeCell ref="AG13:AW13"/>
    <mergeCell ref="AX13:BA13"/>
    <mergeCell ref="A14:H16"/>
    <mergeCell ref="I14:K16"/>
    <mergeCell ref="L14:M16"/>
    <mergeCell ref="N14:N16"/>
    <mergeCell ref="O14:P16"/>
    <mergeCell ref="AC1:AM6"/>
    <mergeCell ref="AN1:AO6"/>
    <mergeCell ref="AP1:BA6"/>
    <mergeCell ref="G5:H8"/>
    <mergeCell ref="I5:T8"/>
    <mergeCell ref="AA7:AB12"/>
    <mergeCell ref="AC7:AM12"/>
    <mergeCell ref="AN7:AO12"/>
    <mergeCell ref="AP7:BA12"/>
    <mergeCell ref="A1:B12"/>
    <mergeCell ref="C1:F12"/>
    <mergeCell ref="G1:H4"/>
    <mergeCell ref="I1:T4"/>
    <mergeCell ref="U1:V12"/>
    <mergeCell ref="W1:Z12"/>
    <mergeCell ref="G9:H12"/>
    <mergeCell ref="I9:T12"/>
    <mergeCell ref="AA1:AB6"/>
  </mergeCells>
  <phoneticPr fontId="55"/>
  <dataValidations count="10">
    <dataValidation type="list" errorStyle="information" allowBlank="1" showInputMessage="1" sqref="M27:AG28" xr:uid="{13F4FFAC-5617-4559-81E2-ECADA708466E}">
      <formula1>$EL$26:$EL$88</formula1>
    </dataValidation>
    <dataValidation type="list" errorStyle="information" imeMode="hiragana" allowBlank="1" showInputMessage="1" sqref="N76:T77" xr:uid="{A3BEC4AA-4465-4A42-93FB-6059A63E349C}">
      <formula1>$DW$26:$DW$86</formula1>
    </dataValidation>
    <dataValidation imeMode="hiragana" allowBlank="1" showInputMessage="1" showErrorMessage="1" sqref="A14:H16 AG14:AW16 M39:BA40 M52:BA53 M47:AC49 AJ50:AZ50 M62:AC64 M70:AC72 M66:BA67 M74:BA75 M35:BA37" xr:uid="{740E0B33-5099-4D35-BCC3-AE9C0D6E64BC}"/>
    <dataValidation imeMode="halfAlpha" allowBlank="1" showInputMessage="1" showErrorMessage="1" sqref="AI27:AL28 AP25:AQ26 AT25:AU26 AX25:AY26 AP27:AY28 AX14:BA16 M78:S79 M43" xr:uid="{6B07B81C-9D5D-43EC-9316-CBFB51AE86B3}"/>
    <dataValidation type="list" errorStyle="information" imeMode="hiragana" allowBlank="1" showInputMessage="1" sqref="AN29:AO30 M29:Q32" xr:uid="{A83C3C4D-AF9F-4467-B163-B60F11722448}">
      <formula1>"平成,令和"</formula1>
    </dataValidation>
    <dataValidation type="list" errorStyle="information" imeMode="hiragana" allowBlank="1" showInputMessage="1" sqref="AM76:AO77" xr:uid="{CA9FCCA5-928F-43A5-B3CA-72F2F89831FA}">
      <formula1>"▼選択,昭和,平成,令和"</formula1>
    </dataValidation>
    <dataValidation imeMode="fullKatakana" allowBlank="1" showInputMessage="1" showErrorMessage="1" sqref="M68:AC69 M33 M60:AC61 M45:AC46" xr:uid="{3C23E080-32EE-44FA-8B5E-24AABCC96BA9}"/>
    <dataValidation type="list" errorStyle="information" imeMode="hiragana" allowBlank="1" showInputMessage="1" sqref="AE54:AH57" xr:uid="{2299E0A2-48F6-4BD1-8036-7116B712BB66}">
      <formula1>"昭和,平成,令和"</formula1>
    </dataValidation>
    <dataValidation type="list" errorStyle="information" imeMode="hiragana" allowBlank="1" showInputMessage="1" sqref="AF68:AI70 AF45:AI47" xr:uid="{32163DA6-126B-40DB-A592-7CDE1DF1D9DE}">
      <formula1>"▼選択,大正,昭和,平成"</formula1>
    </dataValidation>
    <dataValidation errorStyle="information" imeMode="hiragana" allowBlank="1" showInputMessage="1" sqref="AF60:AI62" xr:uid="{DB31D6F1-319C-4F6B-8C38-5B4E08367C12}"/>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03" r:id="rId4" name="Check Box 3">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04804" r:id="rId5" name="Check Box 4">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204805" r:id="rId6" name="Check Box 5">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204806" r:id="rId7" name="Check Box 6">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204807" r:id="rId8" name="Check Box 7">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204808" r:id="rId9" name="Check Box 8">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204809" r:id="rId10" name="Check Box 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204810" r:id="rId11" name="Check Box 10">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204811" r:id="rId12" name="Check Box 11">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8CDF-BB00-4DD4-9E3B-40D886FE03E5}">
  <dimension ref="A1:I31"/>
  <sheetViews>
    <sheetView zoomScaleNormal="100" zoomScaleSheetLayoutView="100" workbookViewId="0">
      <selection activeCell="B4" sqref="B4:H4"/>
    </sheetView>
  </sheetViews>
  <sheetFormatPr defaultRowHeight="20.100000000000001" customHeight="1"/>
  <cols>
    <col min="1" max="1" width="3.625" style="13" customWidth="1"/>
    <col min="2" max="4" width="2.625" style="13" customWidth="1"/>
    <col min="5" max="5" width="20.625" style="13" customWidth="1"/>
    <col min="6" max="6" width="2.625" style="13" customWidth="1"/>
    <col min="7" max="8" width="28.625" style="13" customWidth="1"/>
    <col min="9" max="9" width="3.625" style="13" customWidth="1"/>
    <col min="10" max="256" width="9" style="13"/>
    <col min="257" max="257" width="3.625" style="13" customWidth="1"/>
    <col min="258" max="260" width="2.625" style="13" customWidth="1"/>
    <col min="261" max="261" width="20.625" style="13" customWidth="1"/>
    <col min="262" max="262" width="2.625" style="13" customWidth="1"/>
    <col min="263" max="264" width="28.625" style="13" customWidth="1"/>
    <col min="265" max="265" width="3.625" style="13" customWidth="1"/>
    <col min="266" max="512" width="9" style="13"/>
    <col min="513" max="513" width="3.625" style="13" customWidth="1"/>
    <col min="514" max="516" width="2.625" style="13" customWidth="1"/>
    <col min="517" max="517" width="20.625" style="13" customWidth="1"/>
    <col min="518" max="518" width="2.625" style="13" customWidth="1"/>
    <col min="519" max="520" width="28.625" style="13" customWidth="1"/>
    <col min="521" max="521" width="3.625" style="13" customWidth="1"/>
    <col min="522" max="768" width="9" style="13"/>
    <col min="769" max="769" width="3.625" style="13" customWidth="1"/>
    <col min="770" max="772" width="2.625" style="13" customWidth="1"/>
    <col min="773" max="773" width="20.625" style="13" customWidth="1"/>
    <col min="774" max="774" width="2.625" style="13" customWidth="1"/>
    <col min="775" max="776" width="28.625" style="13" customWidth="1"/>
    <col min="777" max="777" width="3.625" style="13" customWidth="1"/>
    <col min="778" max="1024" width="9" style="13"/>
    <col min="1025" max="1025" width="3.625" style="13" customWidth="1"/>
    <col min="1026" max="1028" width="2.625" style="13" customWidth="1"/>
    <col min="1029" max="1029" width="20.625" style="13" customWidth="1"/>
    <col min="1030" max="1030" width="2.625" style="13" customWidth="1"/>
    <col min="1031" max="1032" width="28.625" style="13" customWidth="1"/>
    <col min="1033" max="1033" width="3.625" style="13" customWidth="1"/>
    <col min="1034" max="1280" width="9" style="13"/>
    <col min="1281" max="1281" width="3.625" style="13" customWidth="1"/>
    <col min="1282" max="1284" width="2.625" style="13" customWidth="1"/>
    <col min="1285" max="1285" width="20.625" style="13" customWidth="1"/>
    <col min="1286" max="1286" width="2.625" style="13" customWidth="1"/>
    <col min="1287" max="1288" width="28.625" style="13" customWidth="1"/>
    <col min="1289" max="1289" width="3.625" style="13" customWidth="1"/>
    <col min="1290" max="1536" width="9" style="13"/>
    <col min="1537" max="1537" width="3.625" style="13" customWidth="1"/>
    <col min="1538" max="1540" width="2.625" style="13" customWidth="1"/>
    <col min="1541" max="1541" width="20.625" style="13" customWidth="1"/>
    <col min="1542" max="1542" width="2.625" style="13" customWidth="1"/>
    <col min="1543" max="1544" width="28.625" style="13" customWidth="1"/>
    <col min="1545" max="1545" width="3.625" style="13" customWidth="1"/>
    <col min="1546" max="1792" width="9" style="13"/>
    <col min="1793" max="1793" width="3.625" style="13" customWidth="1"/>
    <col min="1794" max="1796" width="2.625" style="13" customWidth="1"/>
    <col min="1797" max="1797" width="20.625" style="13" customWidth="1"/>
    <col min="1798" max="1798" width="2.625" style="13" customWidth="1"/>
    <col min="1799" max="1800" width="28.625" style="13" customWidth="1"/>
    <col min="1801" max="1801" width="3.625" style="13" customWidth="1"/>
    <col min="1802" max="2048" width="9" style="13"/>
    <col min="2049" max="2049" width="3.625" style="13" customWidth="1"/>
    <col min="2050" max="2052" width="2.625" style="13" customWidth="1"/>
    <col min="2053" max="2053" width="20.625" style="13" customWidth="1"/>
    <col min="2054" max="2054" width="2.625" style="13" customWidth="1"/>
    <col min="2055" max="2056" width="28.625" style="13" customWidth="1"/>
    <col min="2057" max="2057" width="3.625" style="13" customWidth="1"/>
    <col min="2058" max="2304" width="9" style="13"/>
    <col min="2305" max="2305" width="3.625" style="13" customWidth="1"/>
    <col min="2306" max="2308" width="2.625" style="13" customWidth="1"/>
    <col min="2309" max="2309" width="20.625" style="13" customWidth="1"/>
    <col min="2310" max="2310" width="2.625" style="13" customWidth="1"/>
    <col min="2311" max="2312" width="28.625" style="13" customWidth="1"/>
    <col min="2313" max="2313" width="3.625" style="13" customWidth="1"/>
    <col min="2314" max="2560" width="9" style="13"/>
    <col min="2561" max="2561" width="3.625" style="13" customWidth="1"/>
    <col min="2562" max="2564" width="2.625" style="13" customWidth="1"/>
    <col min="2565" max="2565" width="20.625" style="13" customWidth="1"/>
    <col min="2566" max="2566" width="2.625" style="13" customWidth="1"/>
    <col min="2567" max="2568" width="28.625" style="13" customWidth="1"/>
    <col min="2569" max="2569" width="3.625" style="13" customWidth="1"/>
    <col min="2570" max="2816" width="9" style="13"/>
    <col min="2817" max="2817" width="3.625" style="13" customWidth="1"/>
    <col min="2818" max="2820" width="2.625" style="13" customWidth="1"/>
    <col min="2821" max="2821" width="20.625" style="13" customWidth="1"/>
    <col min="2822" max="2822" width="2.625" style="13" customWidth="1"/>
    <col min="2823" max="2824" width="28.625" style="13" customWidth="1"/>
    <col min="2825" max="2825" width="3.625" style="13" customWidth="1"/>
    <col min="2826" max="3072" width="9" style="13"/>
    <col min="3073" max="3073" width="3.625" style="13" customWidth="1"/>
    <col min="3074" max="3076" width="2.625" style="13" customWidth="1"/>
    <col min="3077" max="3077" width="20.625" style="13" customWidth="1"/>
    <col min="3078" max="3078" width="2.625" style="13" customWidth="1"/>
    <col min="3079" max="3080" width="28.625" style="13" customWidth="1"/>
    <col min="3081" max="3081" width="3.625" style="13" customWidth="1"/>
    <col min="3082" max="3328" width="9" style="13"/>
    <col min="3329" max="3329" width="3.625" style="13" customWidth="1"/>
    <col min="3330" max="3332" width="2.625" style="13" customWidth="1"/>
    <col min="3333" max="3333" width="20.625" style="13" customWidth="1"/>
    <col min="3334" max="3334" width="2.625" style="13" customWidth="1"/>
    <col min="3335" max="3336" width="28.625" style="13" customWidth="1"/>
    <col min="3337" max="3337" width="3.625" style="13" customWidth="1"/>
    <col min="3338" max="3584" width="9" style="13"/>
    <col min="3585" max="3585" width="3.625" style="13" customWidth="1"/>
    <col min="3586" max="3588" width="2.625" style="13" customWidth="1"/>
    <col min="3589" max="3589" width="20.625" style="13" customWidth="1"/>
    <col min="3590" max="3590" width="2.625" style="13" customWidth="1"/>
    <col min="3591" max="3592" width="28.625" style="13" customWidth="1"/>
    <col min="3593" max="3593" width="3.625" style="13" customWidth="1"/>
    <col min="3594" max="3840" width="9" style="13"/>
    <col min="3841" max="3841" width="3.625" style="13" customWidth="1"/>
    <col min="3842" max="3844" width="2.625" style="13" customWidth="1"/>
    <col min="3845" max="3845" width="20.625" style="13" customWidth="1"/>
    <col min="3846" max="3846" width="2.625" style="13" customWidth="1"/>
    <col min="3847" max="3848" width="28.625" style="13" customWidth="1"/>
    <col min="3849" max="3849" width="3.625" style="13" customWidth="1"/>
    <col min="3850" max="4096" width="9" style="13"/>
    <col min="4097" max="4097" width="3.625" style="13" customWidth="1"/>
    <col min="4098" max="4100" width="2.625" style="13" customWidth="1"/>
    <col min="4101" max="4101" width="20.625" style="13" customWidth="1"/>
    <col min="4102" max="4102" width="2.625" style="13" customWidth="1"/>
    <col min="4103" max="4104" width="28.625" style="13" customWidth="1"/>
    <col min="4105" max="4105" width="3.625" style="13" customWidth="1"/>
    <col min="4106" max="4352" width="9" style="13"/>
    <col min="4353" max="4353" width="3.625" style="13" customWidth="1"/>
    <col min="4354" max="4356" width="2.625" style="13" customWidth="1"/>
    <col min="4357" max="4357" width="20.625" style="13" customWidth="1"/>
    <col min="4358" max="4358" width="2.625" style="13" customWidth="1"/>
    <col min="4359" max="4360" width="28.625" style="13" customWidth="1"/>
    <col min="4361" max="4361" width="3.625" style="13" customWidth="1"/>
    <col min="4362" max="4608" width="9" style="13"/>
    <col min="4609" max="4609" width="3.625" style="13" customWidth="1"/>
    <col min="4610" max="4612" width="2.625" style="13" customWidth="1"/>
    <col min="4613" max="4613" width="20.625" style="13" customWidth="1"/>
    <col min="4614" max="4614" width="2.625" style="13" customWidth="1"/>
    <col min="4615" max="4616" width="28.625" style="13" customWidth="1"/>
    <col min="4617" max="4617" width="3.625" style="13" customWidth="1"/>
    <col min="4618" max="4864" width="9" style="13"/>
    <col min="4865" max="4865" width="3.625" style="13" customWidth="1"/>
    <col min="4866" max="4868" width="2.625" style="13" customWidth="1"/>
    <col min="4869" max="4869" width="20.625" style="13" customWidth="1"/>
    <col min="4870" max="4870" width="2.625" style="13" customWidth="1"/>
    <col min="4871" max="4872" width="28.625" style="13" customWidth="1"/>
    <col min="4873" max="4873" width="3.625" style="13" customWidth="1"/>
    <col min="4874" max="5120" width="9" style="13"/>
    <col min="5121" max="5121" width="3.625" style="13" customWidth="1"/>
    <col min="5122" max="5124" width="2.625" style="13" customWidth="1"/>
    <col min="5125" max="5125" width="20.625" style="13" customWidth="1"/>
    <col min="5126" max="5126" width="2.625" style="13" customWidth="1"/>
    <col min="5127" max="5128" width="28.625" style="13" customWidth="1"/>
    <col min="5129" max="5129" width="3.625" style="13" customWidth="1"/>
    <col min="5130" max="5376" width="9" style="13"/>
    <col min="5377" max="5377" width="3.625" style="13" customWidth="1"/>
    <col min="5378" max="5380" width="2.625" style="13" customWidth="1"/>
    <col min="5381" max="5381" width="20.625" style="13" customWidth="1"/>
    <col min="5382" max="5382" width="2.625" style="13" customWidth="1"/>
    <col min="5383" max="5384" width="28.625" style="13" customWidth="1"/>
    <col min="5385" max="5385" width="3.625" style="13" customWidth="1"/>
    <col min="5386" max="5632" width="9" style="13"/>
    <col min="5633" max="5633" width="3.625" style="13" customWidth="1"/>
    <col min="5634" max="5636" width="2.625" style="13" customWidth="1"/>
    <col min="5637" max="5637" width="20.625" style="13" customWidth="1"/>
    <col min="5638" max="5638" width="2.625" style="13" customWidth="1"/>
    <col min="5639" max="5640" width="28.625" style="13" customWidth="1"/>
    <col min="5641" max="5641" width="3.625" style="13" customWidth="1"/>
    <col min="5642" max="5888" width="9" style="13"/>
    <col min="5889" max="5889" width="3.625" style="13" customWidth="1"/>
    <col min="5890" max="5892" width="2.625" style="13" customWidth="1"/>
    <col min="5893" max="5893" width="20.625" style="13" customWidth="1"/>
    <col min="5894" max="5894" width="2.625" style="13" customWidth="1"/>
    <col min="5895" max="5896" width="28.625" style="13" customWidth="1"/>
    <col min="5897" max="5897" width="3.625" style="13" customWidth="1"/>
    <col min="5898" max="6144" width="9" style="13"/>
    <col min="6145" max="6145" width="3.625" style="13" customWidth="1"/>
    <col min="6146" max="6148" width="2.625" style="13" customWidth="1"/>
    <col min="6149" max="6149" width="20.625" style="13" customWidth="1"/>
    <col min="6150" max="6150" width="2.625" style="13" customWidth="1"/>
    <col min="6151" max="6152" width="28.625" style="13" customWidth="1"/>
    <col min="6153" max="6153" width="3.625" style="13" customWidth="1"/>
    <col min="6154" max="6400" width="9" style="13"/>
    <col min="6401" max="6401" width="3.625" style="13" customWidth="1"/>
    <col min="6402" max="6404" width="2.625" style="13" customWidth="1"/>
    <col min="6405" max="6405" width="20.625" style="13" customWidth="1"/>
    <col min="6406" max="6406" width="2.625" style="13" customWidth="1"/>
    <col min="6407" max="6408" width="28.625" style="13" customWidth="1"/>
    <col min="6409" max="6409" width="3.625" style="13" customWidth="1"/>
    <col min="6410" max="6656" width="9" style="13"/>
    <col min="6657" max="6657" width="3.625" style="13" customWidth="1"/>
    <col min="6658" max="6660" width="2.625" style="13" customWidth="1"/>
    <col min="6661" max="6661" width="20.625" style="13" customWidth="1"/>
    <col min="6662" max="6662" width="2.625" style="13" customWidth="1"/>
    <col min="6663" max="6664" width="28.625" style="13" customWidth="1"/>
    <col min="6665" max="6665" width="3.625" style="13" customWidth="1"/>
    <col min="6666" max="6912" width="9" style="13"/>
    <col min="6913" max="6913" width="3.625" style="13" customWidth="1"/>
    <col min="6914" max="6916" width="2.625" style="13" customWidth="1"/>
    <col min="6917" max="6917" width="20.625" style="13" customWidth="1"/>
    <col min="6918" max="6918" width="2.625" style="13" customWidth="1"/>
    <col min="6919" max="6920" width="28.625" style="13" customWidth="1"/>
    <col min="6921" max="6921" width="3.625" style="13" customWidth="1"/>
    <col min="6922" max="7168" width="9" style="13"/>
    <col min="7169" max="7169" width="3.625" style="13" customWidth="1"/>
    <col min="7170" max="7172" width="2.625" style="13" customWidth="1"/>
    <col min="7173" max="7173" width="20.625" style="13" customWidth="1"/>
    <col min="7174" max="7174" width="2.625" style="13" customWidth="1"/>
    <col min="7175" max="7176" width="28.625" style="13" customWidth="1"/>
    <col min="7177" max="7177" width="3.625" style="13" customWidth="1"/>
    <col min="7178" max="7424" width="9" style="13"/>
    <col min="7425" max="7425" width="3.625" style="13" customWidth="1"/>
    <col min="7426" max="7428" width="2.625" style="13" customWidth="1"/>
    <col min="7429" max="7429" width="20.625" style="13" customWidth="1"/>
    <col min="7430" max="7430" width="2.625" style="13" customWidth="1"/>
    <col min="7431" max="7432" width="28.625" style="13" customWidth="1"/>
    <col min="7433" max="7433" width="3.625" style="13" customWidth="1"/>
    <col min="7434" max="7680" width="9" style="13"/>
    <col min="7681" max="7681" width="3.625" style="13" customWidth="1"/>
    <col min="7682" max="7684" width="2.625" style="13" customWidth="1"/>
    <col min="7685" max="7685" width="20.625" style="13" customWidth="1"/>
    <col min="7686" max="7686" width="2.625" style="13" customWidth="1"/>
    <col min="7687" max="7688" width="28.625" style="13" customWidth="1"/>
    <col min="7689" max="7689" width="3.625" style="13" customWidth="1"/>
    <col min="7690" max="7936" width="9" style="13"/>
    <col min="7937" max="7937" width="3.625" style="13" customWidth="1"/>
    <col min="7938" max="7940" width="2.625" style="13" customWidth="1"/>
    <col min="7941" max="7941" width="20.625" style="13" customWidth="1"/>
    <col min="7942" max="7942" width="2.625" style="13" customWidth="1"/>
    <col min="7943" max="7944" width="28.625" style="13" customWidth="1"/>
    <col min="7945" max="7945" width="3.625" style="13" customWidth="1"/>
    <col min="7946" max="8192" width="9" style="13"/>
    <col min="8193" max="8193" width="3.625" style="13" customWidth="1"/>
    <col min="8194" max="8196" width="2.625" style="13" customWidth="1"/>
    <col min="8197" max="8197" width="20.625" style="13" customWidth="1"/>
    <col min="8198" max="8198" width="2.625" style="13" customWidth="1"/>
    <col min="8199" max="8200" width="28.625" style="13" customWidth="1"/>
    <col min="8201" max="8201" width="3.625" style="13" customWidth="1"/>
    <col min="8202" max="8448" width="9" style="13"/>
    <col min="8449" max="8449" width="3.625" style="13" customWidth="1"/>
    <col min="8450" max="8452" width="2.625" style="13" customWidth="1"/>
    <col min="8453" max="8453" width="20.625" style="13" customWidth="1"/>
    <col min="8454" max="8454" width="2.625" style="13" customWidth="1"/>
    <col min="8455" max="8456" width="28.625" style="13" customWidth="1"/>
    <col min="8457" max="8457" width="3.625" style="13" customWidth="1"/>
    <col min="8458" max="8704" width="9" style="13"/>
    <col min="8705" max="8705" width="3.625" style="13" customWidth="1"/>
    <col min="8706" max="8708" width="2.625" style="13" customWidth="1"/>
    <col min="8709" max="8709" width="20.625" style="13" customWidth="1"/>
    <col min="8710" max="8710" width="2.625" style="13" customWidth="1"/>
    <col min="8711" max="8712" width="28.625" style="13" customWidth="1"/>
    <col min="8713" max="8713" width="3.625" style="13" customWidth="1"/>
    <col min="8714" max="8960" width="9" style="13"/>
    <col min="8961" max="8961" width="3.625" style="13" customWidth="1"/>
    <col min="8962" max="8964" width="2.625" style="13" customWidth="1"/>
    <col min="8965" max="8965" width="20.625" style="13" customWidth="1"/>
    <col min="8966" max="8966" width="2.625" style="13" customWidth="1"/>
    <col min="8967" max="8968" width="28.625" style="13" customWidth="1"/>
    <col min="8969" max="8969" width="3.625" style="13" customWidth="1"/>
    <col min="8970" max="9216" width="9" style="13"/>
    <col min="9217" max="9217" width="3.625" style="13" customWidth="1"/>
    <col min="9218" max="9220" width="2.625" style="13" customWidth="1"/>
    <col min="9221" max="9221" width="20.625" style="13" customWidth="1"/>
    <col min="9222" max="9222" width="2.625" style="13" customWidth="1"/>
    <col min="9223" max="9224" width="28.625" style="13" customWidth="1"/>
    <col min="9225" max="9225" width="3.625" style="13" customWidth="1"/>
    <col min="9226" max="9472" width="9" style="13"/>
    <col min="9473" max="9473" width="3.625" style="13" customWidth="1"/>
    <col min="9474" max="9476" width="2.625" style="13" customWidth="1"/>
    <col min="9477" max="9477" width="20.625" style="13" customWidth="1"/>
    <col min="9478" max="9478" width="2.625" style="13" customWidth="1"/>
    <col min="9479" max="9480" width="28.625" style="13" customWidth="1"/>
    <col min="9481" max="9481" width="3.625" style="13" customWidth="1"/>
    <col min="9482" max="9728" width="9" style="13"/>
    <col min="9729" max="9729" width="3.625" style="13" customWidth="1"/>
    <col min="9730" max="9732" width="2.625" style="13" customWidth="1"/>
    <col min="9733" max="9733" width="20.625" style="13" customWidth="1"/>
    <col min="9734" max="9734" width="2.625" style="13" customWidth="1"/>
    <col min="9735" max="9736" width="28.625" style="13" customWidth="1"/>
    <col min="9737" max="9737" width="3.625" style="13" customWidth="1"/>
    <col min="9738" max="9984" width="9" style="13"/>
    <col min="9985" max="9985" width="3.625" style="13" customWidth="1"/>
    <col min="9986" max="9988" width="2.625" style="13" customWidth="1"/>
    <col min="9989" max="9989" width="20.625" style="13" customWidth="1"/>
    <col min="9990" max="9990" width="2.625" style="13" customWidth="1"/>
    <col min="9991" max="9992" width="28.625" style="13" customWidth="1"/>
    <col min="9993" max="9993" width="3.625" style="13" customWidth="1"/>
    <col min="9994" max="10240" width="9" style="13"/>
    <col min="10241" max="10241" width="3.625" style="13" customWidth="1"/>
    <col min="10242" max="10244" width="2.625" style="13" customWidth="1"/>
    <col min="10245" max="10245" width="20.625" style="13" customWidth="1"/>
    <col min="10246" max="10246" width="2.625" style="13" customWidth="1"/>
    <col min="10247" max="10248" width="28.625" style="13" customWidth="1"/>
    <col min="10249" max="10249" width="3.625" style="13" customWidth="1"/>
    <col min="10250" max="10496" width="9" style="13"/>
    <col min="10497" max="10497" width="3.625" style="13" customWidth="1"/>
    <col min="10498" max="10500" width="2.625" style="13" customWidth="1"/>
    <col min="10501" max="10501" width="20.625" style="13" customWidth="1"/>
    <col min="10502" max="10502" width="2.625" style="13" customWidth="1"/>
    <col min="10503" max="10504" width="28.625" style="13" customWidth="1"/>
    <col min="10505" max="10505" width="3.625" style="13" customWidth="1"/>
    <col min="10506" max="10752" width="9" style="13"/>
    <col min="10753" max="10753" width="3.625" style="13" customWidth="1"/>
    <col min="10754" max="10756" width="2.625" style="13" customWidth="1"/>
    <col min="10757" max="10757" width="20.625" style="13" customWidth="1"/>
    <col min="10758" max="10758" width="2.625" style="13" customWidth="1"/>
    <col min="10759" max="10760" width="28.625" style="13" customWidth="1"/>
    <col min="10761" max="10761" width="3.625" style="13" customWidth="1"/>
    <col min="10762" max="11008" width="9" style="13"/>
    <col min="11009" max="11009" width="3.625" style="13" customWidth="1"/>
    <col min="11010" max="11012" width="2.625" style="13" customWidth="1"/>
    <col min="11013" max="11013" width="20.625" style="13" customWidth="1"/>
    <col min="11014" max="11014" width="2.625" style="13" customWidth="1"/>
    <col min="11015" max="11016" width="28.625" style="13" customWidth="1"/>
    <col min="11017" max="11017" width="3.625" style="13" customWidth="1"/>
    <col min="11018" max="11264" width="9" style="13"/>
    <col min="11265" max="11265" width="3.625" style="13" customWidth="1"/>
    <col min="11266" max="11268" width="2.625" style="13" customWidth="1"/>
    <col min="11269" max="11269" width="20.625" style="13" customWidth="1"/>
    <col min="11270" max="11270" width="2.625" style="13" customWidth="1"/>
    <col min="11271" max="11272" width="28.625" style="13" customWidth="1"/>
    <col min="11273" max="11273" width="3.625" style="13" customWidth="1"/>
    <col min="11274" max="11520" width="9" style="13"/>
    <col min="11521" max="11521" width="3.625" style="13" customWidth="1"/>
    <col min="11522" max="11524" width="2.625" style="13" customWidth="1"/>
    <col min="11525" max="11525" width="20.625" style="13" customWidth="1"/>
    <col min="11526" max="11526" width="2.625" style="13" customWidth="1"/>
    <col min="11527" max="11528" width="28.625" style="13" customWidth="1"/>
    <col min="11529" max="11529" width="3.625" style="13" customWidth="1"/>
    <col min="11530" max="11776" width="9" style="13"/>
    <col min="11777" max="11777" width="3.625" style="13" customWidth="1"/>
    <col min="11778" max="11780" width="2.625" style="13" customWidth="1"/>
    <col min="11781" max="11781" width="20.625" style="13" customWidth="1"/>
    <col min="11782" max="11782" width="2.625" style="13" customWidth="1"/>
    <col min="11783" max="11784" width="28.625" style="13" customWidth="1"/>
    <col min="11785" max="11785" width="3.625" style="13" customWidth="1"/>
    <col min="11786" max="12032" width="9" style="13"/>
    <col min="12033" max="12033" width="3.625" style="13" customWidth="1"/>
    <col min="12034" max="12036" width="2.625" style="13" customWidth="1"/>
    <col min="12037" max="12037" width="20.625" style="13" customWidth="1"/>
    <col min="12038" max="12038" width="2.625" style="13" customWidth="1"/>
    <col min="12039" max="12040" width="28.625" style="13" customWidth="1"/>
    <col min="12041" max="12041" width="3.625" style="13" customWidth="1"/>
    <col min="12042" max="12288" width="9" style="13"/>
    <col min="12289" max="12289" width="3.625" style="13" customWidth="1"/>
    <col min="12290" max="12292" width="2.625" style="13" customWidth="1"/>
    <col min="12293" max="12293" width="20.625" style="13" customWidth="1"/>
    <col min="12294" max="12294" width="2.625" style="13" customWidth="1"/>
    <col min="12295" max="12296" width="28.625" style="13" customWidth="1"/>
    <col min="12297" max="12297" width="3.625" style="13" customWidth="1"/>
    <col min="12298" max="12544" width="9" style="13"/>
    <col min="12545" max="12545" width="3.625" style="13" customWidth="1"/>
    <col min="12546" max="12548" width="2.625" style="13" customWidth="1"/>
    <col min="12549" max="12549" width="20.625" style="13" customWidth="1"/>
    <col min="12550" max="12550" width="2.625" style="13" customWidth="1"/>
    <col min="12551" max="12552" width="28.625" style="13" customWidth="1"/>
    <col min="12553" max="12553" width="3.625" style="13" customWidth="1"/>
    <col min="12554" max="12800" width="9" style="13"/>
    <col min="12801" max="12801" width="3.625" style="13" customWidth="1"/>
    <col min="12802" max="12804" width="2.625" style="13" customWidth="1"/>
    <col min="12805" max="12805" width="20.625" style="13" customWidth="1"/>
    <col min="12806" max="12806" width="2.625" style="13" customWidth="1"/>
    <col min="12807" max="12808" width="28.625" style="13" customWidth="1"/>
    <col min="12809" max="12809" width="3.625" style="13" customWidth="1"/>
    <col min="12810" max="13056" width="9" style="13"/>
    <col min="13057" max="13057" width="3.625" style="13" customWidth="1"/>
    <col min="13058" max="13060" width="2.625" style="13" customWidth="1"/>
    <col min="13061" max="13061" width="20.625" style="13" customWidth="1"/>
    <col min="13062" max="13062" width="2.625" style="13" customWidth="1"/>
    <col min="13063" max="13064" width="28.625" style="13" customWidth="1"/>
    <col min="13065" max="13065" width="3.625" style="13" customWidth="1"/>
    <col min="13066" max="13312" width="9" style="13"/>
    <col min="13313" max="13313" width="3.625" style="13" customWidth="1"/>
    <col min="13314" max="13316" width="2.625" style="13" customWidth="1"/>
    <col min="13317" max="13317" width="20.625" style="13" customWidth="1"/>
    <col min="13318" max="13318" width="2.625" style="13" customWidth="1"/>
    <col min="13319" max="13320" width="28.625" style="13" customWidth="1"/>
    <col min="13321" max="13321" width="3.625" style="13" customWidth="1"/>
    <col min="13322" max="13568" width="9" style="13"/>
    <col min="13569" max="13569" width="3.625" style="13" customWidth="1"/>
    <col min="13570" max="13572" width="2.625" style="13" customWidth="1"/>
    <col min="13573" max="13573" width="20.625" style="13" customWidth="1"/>
    <col min="13574" max="13574" width="2.625" style="13" customWidth="1"/>
    <col min="13575" max="13576" width="28.625" style="13" customWidth="1"/>
    <col min="13577" max="13577" width="3.625" style="13" customWidth="1"/>
    <col min="13578" max="13824" width="9" style="13"/>
    <col min="13825" max="13825" width="3.625" style="13" customWidth="1"/>
    <col min="13826" max="13828" width="2.625" style="13" customWidth="1"/>
    <col min="13829" max="13829" width="20.625" style="13" customWidth="1"/>
    <col min="13830" max="13830" width="2.625" style="13" customWidth="1"/>
    <col min="13831" max="13832" width="28.625" style="13" customWidth="1"/>
    <col min="13833" max="13833" width="3.625" style="13" customWidth="1"/>
    <col min="13834" max="14080" width="9" style="13"/>
    <col min="14081" max="14081" width="3.625" style="13" customWidth="1"/>
    <col min="14082" max="14084" width="2.625" style="13" customWidth="1"/>
    <col min="14085" max="14085" width="20.625" style="13" customWidth="1"/>
    <col min="14086" max="14086" width="2.625" style="13" customWidth="1"/>
    <col min="14087" max="14088" width="28.625" style="13" customWidth="1"/>
    <col min="14089" max="14089" width="3.625" style="13" customWidth="1"/>
    <col min="14090" max="14336" width="9" style="13"/>
    <col min="14337" max="14337" width="3.625" style="13" customWidth="1"/>
    <col min="14338" max="14340" width="2.625" style="13" customWidth="1"/>
    <col min="14341" max="14341" width="20.625" style="13" customWidth="1"/>
    <col min="14342" max="14342" width="2.625" style="13" customWidth="1"/>
    <col min="14343" max="14344" width="28.625" style="13" customWidth="1"/>
    <col min="14345" max="14345" width="3.625" style="13" customWidth="1"/>
    <col min="14346" max="14592" width="9" style="13"/>
    <col min="14593" max="14593" width="3.625" style="13" customWidth="1"/>
    <col min="14594" max="14596" width="2.625" style="13" customWidth="1"/>
    <col min="14597" max="14597" width="20.625" style="13" customWidth="1"/>
    <col min="14598" max="14598" width="2.625" style="13" customWidth="1"/>
    <col min="14599" max="14600" width="28.625" style="13" customWidth="1"/>
    <col min="14601" max="14601" width="3.625" style="13" customWidth="1"/>
    <col min="14602" max="14848" width="9" style="13"/>
    <col min="14849" max="14849" width="3.625" style="13" customWidth="1"/>
    <col min="14850" max="14852" width="2.625" style="13" customWidth="1"/>
    <col min="14853" max="14853" width="20.625" style="13" customWidth="1"/>
    <col min="14854" max="14854" width="2.625" style="13" customWidth="1"/>
    <col min="14855" max="14856" width="28.625" style="13" customWidth="1"/>
    <col min="14857" max="14857" width="3.625" style="13" customWidth="1"/>
    <col min="14858" max="15104" width="9" style="13"/>
    <col min="15105" max="15105" width="3.625" style="13" customWidth="1"/>
    <col min="15106" max="15108" width="2.625" style="13" customWidth="1"/>
    <col min="15109" max="15109" width="20.625" style="13" customWidth="1"/>
    <col min="15110" max="15110" width="2.625" style="13" customWidth="1"/>
    <col min="15111" max="15112" width="28.625" style="13" customWidth="1"/>
    <col min="15113" max="15113" width="3.625" style="13" customWidth="1"/>
    <col min="15114" max="15360" width="9" style="13"/>
    <col min="15361" max="15361" width="3.625" style="13" customWidth="1"/>
    <col min="15362" max="15364" width="2.625" style="13" customWidth="1"/>
    <col min="15365" max="15365" width="20.625" style="13" customWidth="1"/>
    <col min="15366" max="15366" width="2.625" style="13" customWidth="1"/>
    <col min="15367" max="15368" width="28.625" style="13" customWidth="1"/>
    <col min="15369" max="15369" width="3.625" style="13" customWidth="1"/>
    <col min="15370" max="15616" width="9" style="13"/>
    <col min="15617" max="15617" width="3.625" style="13" customWidth="1"/>
    <col min="15618" max="15620" width="2.625" style="13" customWidth="1"/>
    <col min="15621" max="15621" width="20.625" style="13" customWidth="1"/>
    <col min="15622" max="15622" width="2.625" style="13" customWidth="1"/>
    <col min="15623" max="15624" width="28.625" style="13" customWidth="1"/>
    <col min="15625" max="15625" width="3.625" style="13" customWidth="1"/>
    <col min="15626" max="15872" width="9" style="13"/>
    <col min="15873" max="15873" width="3.625" style="13" customWidth="1"/>
    <col min="15874" max="15876" width="2.625" style="13" customWidth="1"/>
    <col min="15877" max="15877" width="20.625" style="13" customWidth="1"/>
    <col min="15878" max="15878" width="2.625" style="13" customWidth="1"/>
    <col min="15879" max="15880" width="28.625" style="13" customWidth="1"/>
    <col min="15881" max="15881" width="3.625" style="13" customWidth="1"/>
    <col min="15882" max="16128" width="9" style="13"/>
    <col min="16129" max="16129" width="3.625" style="13" customWidth="1"/>
    <col min="16130" max="16132" width="2.625" style="13" customWidth="1"/>
    <col min="16133" max="16133" width="20.625" style="13" customWidth="1"/>
    <col min="16134" max="16134" width="2.625" style="13" customWidth="1"/>
    <col min="16135" max="16136" width="28.625" style="13" customWidth="1"/>
    <col min="16137" max="16137" width="3.625" style="13" customWidth="1"/>
    <col min="16138" max="16384" width="9" style="13"/>
  </cols>
  <sheetData>
    <row r="1" spans="1:9" ht="20.100000000000001" customHeight="1">
      <c r="A1" s="3490" t="s">
        <v>186</v>
      </c>
      <c r="B1" s="3490"/>
      <c r="C1" s="3490"/>
      <c r="D1" s="3490"/>
      <c r="E1" s="3490"/>
      <c r="F1" s="3490"/>
      <c r="G1" s="3490"/>
      <c r="H1" s="3490"/>
      <c r="I1" s="3490"/>
    </row>
    <row r="2" spans="1:9" ht="24.95" customHeight="1">
      <c r="B2" s="3451" t="s">
        <v>339</v>
      </c>
      <c r="C2" s="3451"/>
      <c r="D2" s="3451"/>
      <c r="E2" s="3451"/>
      <c r="F2" s="3451"/>
      <c r="G2" s="3451"/>
      <c r="H2" s="3451"/>
    </row>
    <row r="3" spans="1:9" ht="12" customHeight="1">
      <c r="B3" s="35"/>
      <c r="C3" s="35"/>
      <c r="D3" s="35"/>
      <c r="E3" s="35"/>
      <c r="F3" s="35"/>
      <c r="G3" s="35"/>
      <c r="H3" s="35"/>
    </row>
    <row r="4" spans="1:9" ht="24.95" customHeight="1">
      <c r="B4" s="3453" t="s">
        <v>340</v>
      </c>
      <c r="C4" s="3453"/>
      <c r="D4" s="3453"/>
      <c r="E4" s="3453"/>
      <c r="F4" s="3453"/>
      <c r="G4" s="3453"/>
      <c r="H4" s="3453"/>
    </row>
    <row r="5" spans="1:9" ht="20.100000000000001" customHeight="1">
      <c r="H5" s="36" t="s">
        <v>341</v>
      </c>
    </row>
    <row r="6" spans="1:9" ht="35.1" customHeight="1">
      <c r="B6" s="3491" t="s">
        <v>342</v>
      </c>
      <c r="C6" s="3492"/>
      <c r="D6" s="3492"/>
      <c r="E6" s="3492"/>
      <c r="F6" s="3493"/>
      <c r="G6" s="37" t="s">
        <v>343</v>
      </c>
      <c r="H6" s="37" t="s">
        <v>344</v>
      </c>
    </row>
    <row r="7" spans="1:9" ht="35.1" customHeight="1">
      <c r="B7" s="38"/>
      <c r="C7" s="3494" t="s">
        <v>345</v>
      </c>
      <c r="D7" s="3494"/>
      <c r="E7" s="3494"/>
      <c r="F7" s="39"/>
      <c r="G7" s="40"/>
      <c r="H7" s="40"/>
    </row>
    <row r="8" spans="1:9" ht="35.1" customHeight="1">
      <c r="B8" s="41"/>
      <c r="E8" s="42" t="s">
        <v>346</v>
      </c>
      <c r="F8" s="43"/>
      <c r="G8" s="44"/>
      <c r="H8" s="45"/>
    </row>
    <row r="9" spans="1:9" ht="35.1" customHeight="1">
      <c r="B9" s="41"/>
      <c r="E9" s="42" t="s">
        <v>347</v>
      </c>
      <c r="F9" s="43"/>
      <c r="G9" s="44"/>
      <c r="H9" s="45"/>
    </row>
    <row r="10" spans="1:9" ht="35.1" customHeight="1">
      <c r="B10" s="41"/>
      <c r="E10" s="42" t="s">
        <v>348</v>
      </c>
      <c r="F10" s="43"/>
      <c r="G10" s="44"/>
      <c r="H10" s="45"/>
    </row>
    <row r="11" spans="1:9" ht="35.1" customHeight="1">
      <c r="B11" s="41"/>
      <c r="E11" s="42" t="s">
        <v>349</v>
      </c>
      <c r="F11" s="43"/>
      <c r="G11" s="44"/>
      <c r="H11" s="45"/>
    </row>
    <row r="12" spans="1:9" ht="35.1" customHeight="1">
      <c r="B12" s="41"/>
      <c r="E12" s="42" t="s">
        <v>329</v>
      </c>
      <c r="F12" s="43"/>
      <c r="G12" s="44"/>
      <c r="H12" s="45"/>
    </row>
    <row r="13" spans="1:9" ht="35.1" customHeight="1">
      <c r="B13" s="41"/>
      <c r="E13" s="42" t="s">
        <v>350</v>
      </c>
      <c r="F13" s="43"/>
      <c r="G13" s="44"/>
      <c r="H13" s="45"/>
    </row>
    <row r="14" spans="1:9" ht="35.1" customHeight="1">
      <c r="B14" s="41"/>
      <c r="E14" s="42" t="s">
        <v>351</v>
      </c>
      <c r="F14" s="43"/>
      <c r="G14" s="44"/>
      <c r="H14" s="45"/>
    </row>
    <row r="15" spans="1:9" ht="35.1" customHeight="1">
      <c r="B15" s="41"/>
      <c r="E15" s="42" t="s">
        <v>139</v>
      </c>
      <c r="F15" s="43"/>
      <c r="G15" s="44"/>
      <c r="H15" s="45"/>
    </row>
    <row r="16" spans="1:9" ht="35.1" customHeight="1" thickBot="1">
      <c r="B16" s="46"/>
      <c r="C16" s="47"/>
      <c r="D16" s="47"/>
      <c r="E16" s="48" t="s">
        <v>352</v>
      </c>
      <c r="F16" s="49"/>
      <c r="G16" s="50"/>
      <c r="H16" s="51"/>
    </row>
    <row r="17" spans="2:8" ht="35.1" customHeight="1" thickTop="1">
      <c r="B17" s="41"/>
      <c r="C17" s="13" t="s">
        <v>353</v>
      </c>
      <c r="F17" s="43"/>
      <c r="G17" s="52"/>
      <c r="H17" s="53"/>
    </row>
    <row r="18" spans="2:8" ht="35.1" customHeight="1">
      <c r="B18" s="41"/>
      <c r="E18" s="42" t="s">
        <v>354</v>
      </c>
      <c r="F18" s="43"/>
      <c r="G18" s="54"/>
      <c r="H18" s="45"/>
    </row>
    <row r="19" spans="2:8" ht="35.1" customHeight="1">
      <c r="B19" s="41"/>
      <c r="E19" s="42" t="s">
        <v>355</v>
      </c>
      <c r="F19" s="43"/>
      <c r="G19" s="54"/>
      <c r="H19" s="45"/>
    </row>
    <row r="20" spans="2:8" ht="35.1" customHeight="1">
      <c r="B20" s="41"/>
      <c r="E20" s="42" t="s">
        <v>356</v>
      </c>
      <c r="F20" s="43"/>
      <c r="G20" s="54"/>
      <c r="H20" s="45"/>
    </row>
    <row r="21" spans="2:8" ht="35.1" customHeight="1">
      <c r="B21" s="41"/>
      <c r="E21" s="42" t="s">
        <v>357</v>
      </c>
      <c r="F21" s="43"/>
      <c r="G21" s="54"/>
      <c r="H21" s="45"/>
    </row>
    <row r="22" spans="2:8" ht="35.1" customHeight="1">
      <c r="B22" s="41"/>
      <c r="E22" s="42" t="s">
        <v>139</v>
      </c>
      <c r="F22" s="43"/>
      <c r="G22" s="54"/>
      <c r="H22" s="45"/>
    </row>
    <row r="23" spans="2:8" ht="35.1" customHeight="1">
      <c r="B23" s="55"/>
      <c r="C23" s="56"/>
      <c r="D23" s="56"/>
      <c r="E23" s="57" t="s">
        <v>352</v>
      </c>
      <c r="F23" s="58"/>
      <c r="G23" s="59"/>
      <c r="H23" s="60"/>
    </row>
    <row r="24" spans="2:8" ht="20.100000000000001" customHeight="1">
      <c r="B24" s="13" t="s">
        <v>334</v>
      </c>
    </row>
    <row r="25" spans="2:8" ht="20.100000000000001" customHeight="1">
      <c r="C25" s="61" t="s">
        <v>153</v>
      </c>
      <c r="D25" s="3489" t="s">
        <v>358</v>
      </c>
      <c r="E25" s="3489"/>
      <c r="F25" s="3489"/>
      <c r="G25" s="3489"/>
      <c r="H25" s="3489"/>
    </row>
    <row r="26" spans="2:8" ht="20.100000000000001" customHeight="1">
      <c r="C26" s="61" t="s">
        <v>133</v>
      </c>
      <c r="D26" s="3489" t="s">
        <v>359</v>
      </c>
      <c r="E26" s="3489"/>
      <c r="F26" s="3489"/>
      <c r="G26" s="3489"/>
      <c r="H26" s="3489"/>
    </row>
    <row r="27" spans="2:8" ht="20.100000000000001" customHeight="1">
      <c r="C27" s="61"/>
      <c r="D27" s="62"/>
      <c r="E27" s="62"/>
      <c r="F27" s="62"/>
      <c r="G27" s="62"/>
      <c r="H27" s="62"/>
    </row>
    <row r="28" spans="2:8" ht="20.100000000000001" customHeight="1">
      <c r="C28" s="61"/>
      <c r="D28" s="62"/>
      <c r="E28" s="62"/>
      <c r="F28" s="62"/>
      <c r="G28" s="62"/>
      <c r="H28" s="63"/>
    </row>
    <row r="29" spans="2:8" ht="20.100000000000001" customHeight="1">
      <c r="C29" s="61"/>
      <c r="D29" s="62"/>
      <c r="E29" s="62"/>
      <c r="F29" s="62"/>
      <c r="G29" s="62"/>
      <c r="H29" s="62"/>
    </row>
    <row r="30" spans="2:8" ht="20.100000000000001" customHeight="1">
      <c r="C30" s="61"/>
      <c r="D30" s="62"/>
      <c r="E30" s="62"/>
      <c r="F30" s="62"/>
      <c r="G30" s="62"/>
      <c r="H30" s="62"/>
    </row>
    <row r="31" spans="2:8" ht="20.100000000000001" customHeight="1">
      <c r="C31" s="61"/>
      <c r="D31" s="62"/>
      <c r="E31" s="62"/>
      <c r="F31" s="62"/>
      <c r="G31" s="62"/>
      <c r="H31" s="62"/>
    </row>
  </sheetData>
  <sheetProtection algorithmName="SHA-512" hashValue="IzrYT7cdOR8KCjtv+j7emasO2+oSVz9+K+n8wKgvxuebdxb+IMl28jT6z0KPSSq9T6nXs5yoj1v+9zQmQSVmnA==" saltValue="J9JHtUNFVr9+stRzYUoOfA==" spinCount="100000" sheet="1" formatCells="0" formatColumns="0" formatRows="0" insertColumns="0" insertRows="0" insertHyperlinks="0" deleteColumns="0" deleteRows="0" sort="0" autoFilter="0" pivotTables="0"/>
  <mergeCells count="7">
    <mergeCell ref="D26:H26"/>
    <mergeCell ref="A1:I1"/>
    <mergeCell ref="B2:H2"/>
    <mergeCell ref="B4:H4"/>
    <mergeCell ref="B6:F6"/>
    <mergeCell ref="C7:E7"/>
    <mergeCell ref="D25:H25"/>
  </mergeCells>
  <phoneticPr fontId="55"/>
  <pageMargins left="0.39370078740157483" right="0.39370078740157483" top="0.59055118110236227" bottom="0.59055118110236227" header="0.51181102362204722" footer="0.51181102362204722"/>
  <pageSetup paperSize="9"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922DA-E4D8-48FF-AB63-75B3BAC13EEA}">
  <dimension ref="B1:AD24"/>
  <sheetViews>
    <sheetView zoomScaleNormal="100" zoomScaleSheetLayoutView="85" workbookViewId="0">
      <selection activeCell="O19" sqref="O19:AA19"/>
    </sheetView>
  </sheetViews>
  <sheetFormatPr defaultColWidth="3.375" defaultRowHeight="15.95" customHeight="1"/>
  <cols>
    <col min="1" max="1" width="3.375" style="8"/>
    <col min="2" max="44" width="2.875" style="8" customWidth="1"/>
    <col min="45" max="257" width="3.375" style="8"/>
    <col min="258" max="300" width="2.875" style="8" customWidth="1"/>
    <col min="301" max="513" width="3.375" style="8"/>
    <col min="514" max="556" width="2.875" style="8" customWidth="1"/>
    <col min="557" max="769" width="3.375" style="8"/>
    <col min="770" max="812" width="2.875" style="8" customWidth="1"/>
    <col min="813" max="1025" width="3.375" style="8"/>
    <col min="1026" max="1068" width="2.875" style="8" customWidth="1"/>
    <col min="1069" max="1281" width="3.375" style="8"/>
    <col min="1282" max="1324" width="2.875" style="8" customWidth="1"/>
    <col min="1325" max="1537" width="3.375" style="8"/>
    <col min="1538" max="1580" width="2.875" style="8" customWidth="1"/>
    <col min="1581" max="1793" width="3.375" style="8"/>
    <col min="1794" max="1836" width="2.875" style="8" customWidth="1"/>
    <col min="1837" max="2049" width="3.375" style="8"/>
    <col min="2050" max="2092" width="2.875" style="8" customWidth="1"/>
    <col min="2093" max="2305" width="3.375" style="8"/>
    <col min="2306" max="2348" width="2.875" style="8" customWidth="1"/>
    <col min="2349" max="2561" width="3.375" style="8"/>
    <col min="2562" max="2604" width="2.875" style="8" customWidth="1"/>
    <col min="2605" max="2817" width="3.375" style="8"/>
    <col min="2818" max="2860" width="2.875" style="8" customWidth="1"/>
    <col min="2861" max="3073" width="3.375" style="8"/>
    <col min="3074" max="3116" width="2.875" style="8" customWidth="1"/>
    <col min="3117" max="3329" width="3.375" style="8"/>
    <col min="3330" max="3372" width="2.875" style="8" customWidth="1"/>
    <col min="3373" max="3585" width="3.375" style="8"/>
    <col min="3586" max="3628" width="2.875" style="8" customWidth="1"/>
    <col min="3629" max="3841" width="3.375" style="8"/>
    <col min="3842" max="3884" width="2.875" style="8" customWidth="1"/>
    <col min="3885" max="4097" width="3.375" style="8"/>
    <col min="4098" max="4140" width="2.875" style="8" customWidth="1"/>
    <col min="4141" max="4353" width="3.375" style="8"/>
    <col min="4354" max="4396" width="2.875" style="8" customWidth="1"/>
    <col min="4397" max="4609" width="3.375" style="8"/>
    <col min="4610" max="4652" width="2.875" style="8" customWidth="1"/>
    <col min="4653" max="4865" width="3.375" style="8"/>
    <col min="4866" max="4908" width="2.875" style="8" customWidth="1"/>
    <col min="4909" max="5121" width="3.375" style="8"/>
    <col min="5122" max="5164" width="2.875" style="8" customWidth="1"/>
    <col min="5165" max="5377" width="3.375" style="8"/>
    <col min="5378" max="5420" width="2.875" style="8" customWidth="1"/>
    <col min="5421" max="5633" width="3.375" style="8"/>
    <col min="5634" max="5676" width="2.875" style="8" customWidth="1"/>
    <col min="5677" max="5889" width="3.375" style="8"/>
    <col min="5890" max="5932" width="2.875" style="8" customWidth="1"/>
    <col min="5933" max="6145" width="3.375" style="8"/>
    <col min="6146" max="6188" width="2.875" style="8" customWidth="1"/>
    <col min="6189" max="6401" width="3.375" style="8"/>
    <col min="6402" max="6444" width="2.875" style="8" customWidth="1"/>
    <col min="6445" max="6657" width="3.375" style="8"/>
    <col min="6658" max="6700" width="2.875" style="8" customWidth="1"/>
    <col min="6701" max="6913" width="3.375" style="8"/>
    <col min="6914" max="6956" width="2.875" style="8" customWidth="1"/>
    <col min="6957" max="7169" width="3.375" style="8"/>
    <col min="7170" max="7212" width="2.875" style="8" customWidth="1"/>
    <col min="7213" max="7425" width="3.375" style="8"/>
    <col min="7426" max="7468" width="2.875" style="8" customWidth="1"/>
    <col min="7469" max="7681" width="3.375" style="8"/>
    <col min="7682" max="7724" width="2.875" style="8" customWidth="1"/>
    <col min="7725" max="7937" width="3.375" style="8"/>
    <col min="7938" max="7980" width="2.875" style="8" customWidth="1"/>
    <col min="7981" max="8193" width="3.375" style="8"/>
    <col min="8194" max="8236" width="2.875" style="8" customWidth="1"/>
    <col min="8237" max="8449" width="3.375" style="8"/>
    <col min="8450" max="8492" width="2.875" style="8" customWidth="1"/>
    <col min="8493" max="8705" width="3.375" style="8"/>
    <col min="8706" max="8748" width="2.875" style="8" customWidth="1"/>
    <col min="8749" max="8961" width="3.375" style="8"/>
    <col min="8962" max="9004" width="2.875" style="8" customWidth="1"/>
    <col min="9005" max="9217" width="3.375" style="8"/>
    <col min="9218" max="9260" width="2.875" style="8" customWidth="1"/>
    <col min="9261" max="9473" width="3.375" style="8"/>
    <col min="9474" max="9516" width="2.875" style="8" customWidth="1"/>
    <col min="9517" max="9729" width="3.375" style="8"/>
    <col min="9730" max="9772" width="2.875" style="8" customWidth="1"/>
    <col min="9773" max="9985" width="3.375" style="8"/>
    <col min="9986" max="10028" width="2.875" style="8" customWidth="1"/>
    <col min="10029" max="10241" width="3.375" style="8"/>
    <col min="10242" max="10284" width="2.875" style="8" customWidth="1"/>
    <col min="10285" max="10497" width="3.375" style="8"/>
    <col min="10498" max="10540" width="2.875" style="8" customWidth="1"/>
    <col min="10541" max="10753" width="3.375" style="8"/>
    <col min="10754" max="10796" width="2.875" style="8" customWidth="1"/>
    <col min="10797" max="11009" width="3.375" style="8"/>
    <col min="11010" max="11052" width="2.875" style="8" customWidth="1"/>
    <col min="11053" max="11265" width="3.375" style="8"/>
    <col min="11266" max="11308" width="2.875" style="8" customWidth="1"/>
    <col min="11309" max="11521" width="3.375" style="8"/>
    <col min="11522" max="11564" width="2.875" style="8" customWidth="1"/>
    <col min="11565" max="11777" width="3.375" style="8"/>
    <col min="11778" max="11820" width="2.875" style="8" customWidth="1"/>
    <col min="11821" max="12033" width="3.375" style="8"/>
    <col min="12034" max="12076" width="2.875" style="8" customWidth="1"/>
    <col min="12077" max="12289" width="3.375" style="8"/>
    <col min="12290" max="12332" width="2.875" style="8" customWidth="1"/>
    <col min="12333" max="12545" width="3.375" style="8"/>
    <col min="12546" max="12588" width="2.875" style="8" customWidth="1"/>
    <col min="12589" max="12801" width="3.375" style="8"/>
    <col min="12802" max="12844" width="2.875" style="8" customWidth="1"/>
    <col min="12845" max="13057" width="3.375" style="8"/>
    <col min="13058" max="13100" width="2.875" style="8" customWidth="1"/>
    <col min="13101" max="13313" width="3.375" style="8"/>
    <col min="13314" max="13356" width="2.875" style="8" customWidth="1"/>
    <col min="13357" max="13569" width="3.375" style="8"/>
    <col min="13570" max="13612" width="2.875" style="8" customWidth="1"/>
    <col min="13613" max="13825" width="3.375" style="8"/>
    <col min="13826" max="13868" width="2.875" style="8" customWidth="1"/>
    <col min="13869" max="14081" width="3.375" style="8"/>
    <col min="14082" max="14124" width="2.875" style="8" customWidth="1"/>
    <col min="14125" max="14337" width="3.375" style="8"/>
    <col min="14338" max="14380" width="2.875" style="8" customWidth="1"/>
    <col min="14381" max="14593" width="3.375" style="8"/>
    <col min="14594" max="14636" width="2.875" style="8" customWidth="1"/>
    <col min="14637" max="14849" width="3.375" style="8"/>
    <col min="14850" max="14892" width="2.875" style="8" customWidth="1"/>
    <col min="14893" max="15105" width="3.375" style="8"/>
    <col min="15106" max="15148" width="2.875" style="8" customWidth="1"/>
    <col min="15149" max="15361" width="3.375" style="8"/>
    <col min="15362" max="15404" width="2.875" style="8" customWidth="1"/>
    <col min="15405" max="15617" width="3.375" style="8"/>
    <col min="15618" max="15660" width="2.875" style="8" customWidth="1"/>
    <col min="15661" max="15873" width="3.375" style="8"/>
    <col min="15874" max="15916" width="2.875" style="8" customWidth="1"/>
    <col min="15917" max="16129" width="3.375" style="8"/>
    <col min="16130" max="16172" width="2.875" style="8" customWidth="1"/>
    <col min="16173" max="16384" width="3.375" style="8"/>
  </cols>
  <sheetData>
    <row r="1" spans="2:30" ht="20.100000000000001" customHeight="1">
      <c r="B1" s="3490" t="s">
        <v>186</v>
      </c>
      <c r="C1" s="3498"/>
      <c r="D1" s="3498"/>
      <c r="E1" s="3498"/>
      <c r="F1" s="3498"/>
      <c r="G1" s="3498"/>
      <c r="H1" s="3498"/>
      <c r="I1" s="3498"/>
      <c r="J1" s="3498"/>
      <c r="K1" s="3498"/>
      <c r="L1" s="3498"/>
      <c r="M1" s="3498"/>
      <c r="N1" s="3498"/>
      <c r="O1" s="3498"/>
      <c r="P1" s="3498"/>
      <c r="Q1" s="3498"/>
      <c r="R1" s="3498"/>
      <c r="S1" s="3498"/>
      <c r="T1" s="3498"/>
      <c r="U1" s="3498"/>
      <c r="V1" s="3498"/>
      <c r="W1" s="3498"/>
      <c r="X1" s="3498"/>
      <c r="Y1" s="3498"/>
      <c r="Z1" s="3498"/>
      <c r="AA1" s="3498"/>
      <c r="AB1" s="3498"/>
      <c r="AC1" s="3498"/>
      <c r="AD1" s="3498"/>
    </row>
    <row r="2" spans="2:30" ht="20.100000000000001" customHeight="1">
      <c r="B2" s="3499" t="s">
        <v>360</v>
      </c>
      <c r="C2" s="3499"/>
      <c r="D2" s="3499"/>
      <c r="E2" s="3499"/>
      <c r="F2" s="3499"/>
      <c r="G2" s="3499"/>
      <c r="H2" s="3499"/>
      <c r="I2" s="3499"/>
      <c r="J2" s="3499"/>
      <c r="K2" s="3499"/>
      <c r="L2" s="3499"/>
      <c r="M2" s="3499"/>
      <c r="N2" s="3499"/>
      <c r="O2" s="3499"/>
      <c r="P2" s="3500"/>
      <c r="Q2" s="3500"/>
      <c r="R2" s="3500"/>
      <c r="S2" s="3500"/>
      <c r="T2" s="3500"/>
      <c r="U2" s="3500"/>
      <c r="V2" s="3500"/>
      <c r="W2" s="3500"/>
      <c r="X2" s="3500"/>
      <c r="Y2" s="3500"/>
      <c r="Z2" s="3500"/>
      <c r="AA2" s="3500"/>
      <c r="AB2" s="3500"/>
      <c r="AC2" s="3500"/>
      <c r="AD2" s="3500"/>
    </row>
    <row r="3" spans="2:30" ht="9.75" customHeight="1">
      <c r="B3" s="12"/>
      <c r="C3" s="12"/>
      <c r="D3" s="12"/>
      <c r="E3" s="12"/>
      <c r="F3" s="12"/>
      <c r="G3" s="12"/>
      <c r="H3" s="12"/>
      <c r="I3" s="12"/>
      <c r="J3" s="12"/>
      <c r="K3" s="12"/>
      <c r="L3" s="12"/>
      <c r="M3" s="12"/>
      <c r="N3" s="12"/>
      <c r="O3" s="12"/>
      <c r="P3" s="64"/>
      <c r="Q3" s="64"/>
      <c r="R3" s="64"/>
      <c r="S3" s="64"/>
      <c r="T3" s="64"/>
      <c r="U3" s="64"/>
      <c r="V3" s="64"/>
      <c r="W3" s="64"/>
      <c r="X3" s="64"/>
      <c r="Y3" s="64"/>
      <c r="Z3" s="64"/>
      <c r="AA3" s="64"/>
      <c r="AB3" s="64"/>
      <c r="AC3" s="64"/>
      <c r="AD3" s="64"/>
    </row>
    <row r="4" spans="2:30" ht="20.100000000000001" customHeight="1">
      <c r="B4" s="3453" t="s">
        <v>361</v>
      </c>
      <c r="C4" s="3453"/>
      <c r="D4" s="3453"/>
      <c r="E4" s="3453"/>
      <c r="F4" s="3453"/>
      <c r="G4" s="3453"/>
      <c r="H4" s="3453"/>
      <c r="I4" s="3453"/>
      <c r="J4" s="3453"/>
      <c r="K4" s="3453"/>
      <c r="L4" s="3453"/>
      <c r="M4" s="3453"/>
      <c r="N4" s="3453"/>
      <c r="O4" s="3453"/>
      <c r="P4" s="3501"/>
      <c r="Q4" s="3501"/>
      <c r="R4" s="3501"/>
      <c r="S4" s="3501"/>
      <c r="T4" s="3501"/>
      <c r="U4" s="3501"/>
      <c r="V4" s="3501"/>
      <c r="W4" s="3501"/>
      <c r="X4" s="3501"/>
      <c r="Y4" s="3501"/>
      <c r="Z4" s="3501"/>
      <c r="AA4" s="3501"/>
      <c r="AB4" s="3501"/>
      <c r="AC4" s="3501"/>
      <c r="AD4" s="3501"/>
    </row>
    <row r="5" spans="2:30" ht="9.75" customHeight="1" thickBot="1">
      <c r="B5" s="65"/>
      <c r="C5" s="65"/>
      <c r="D5" s="65"/>
      <c r="E5" s="65"/>
      <c r="F5" s="65"/>
      <c r="G5" s="65"/>
      <c r="H5" s="65"/>
      <c r="I5" s="65"/>
      <c r="J5" s="65"/>
      <c r="K5" s="65"/>
      <c r="L5" s="65"/>
      <c r="M5" s="65"/>
      <c r="N5" s="65"/>
      <c r="O5" s="65"/>
      <c r="P5" s="66"/>
      <c r="Q5" s="66"/>
      <c r="R5" s="66"/>
      <c r="S5" s="66"/>
      <c r="T5" s="66"/>
      <c r="U5" s="66"/>
      <c r="V5" s="66"/>
      <c r="W5" s="66"/>
      <c r="X5" s="66"/>
      <c r="Y5" s="66"/>
      <c r="Z5" s="66"/>
      <c r="AA5" s="66"/>
      <c r="AB5" s="66"/>
      <c r="AC5" s="66"/>
      <c r="AD5" s="66"/>
    </row>
    <row r="6" spans="2:30" ht="30" customHeight="1">
      <c r="B6" s="3502"/>
      <c r="C6" s="3503"/>
      <c r="D6" s="3503"/>
      <c r="E6" s="3503"/>
      <c r="F6" s="3503"/>
      <c r="G6" s="3503"/>
      <c r="H6" s="3503"/>
      <c r="I6" s="3503"/>
      <c r="J6" s="3503"/>
      <c r="K6" s="3503"/>
      <c r="L6" s="3503"/>
      <c r="M6" s="3503"/>
      <c r="N6" s="3503"/>
      <c r="O6" s="3503"/>
      <c r="P6" s="3503"/>
      <c r="Q6" s="3503"/>
      <c r="R6" s="3503"/>
      <c r="S6" s="3503"/>
      <c r="T6" s="3503"/>
      <c r="U6" s="3503"/>
      <c r="V6" s="3503"/>
      <c r="W6" s="3503"/>
      <c r="X6" s="3503"/>
      <c r="Y6" s="3503"/>
      <c r="Z6" s="3503"/>
      <c r="AA6" s="3503"/>
      <c r="AB6" s="3503"/>
      <c r="AC6" s="3503"/>
      <c r="AD6" s="3504"/>
    </row>
    <row r="7" spans="2:30" ht="30" customHeight="1">
      <c r="B7" s="3505"/>
      <c r="C7" s="3499"/>
      <c r="D7" s="3499"/>
      <c r="E7" s="3499"/>
      <c r="F7" s="3499"/>
      <c r="G7" s="3499"/>
      <c r="H7" s="3499"/>
      <c r="I7" s="3499"/>
      <c r="J7" s="3499"/>
      <c r="K7" s="3499"/>
      <c r="L7" s="3499"/>
      <c r="M7" s="3499"/>
      <c r="N7" s="3499"/>
      <c r="O7" s="3499"/>
      <c r="P7" s="3499"/>
      <c r="Q7" s="3499"/>
      <c r="R7" s="3499"/>
      <c r="S7" s="3499"/>
      <c r="T7" s="3499"/>
      <c r="U7" s="3499"/>
      <c r="V7" s="3499"/>
      <c r="W7" s="3499"/>
      <c r="X7" s="3499"/>
      <c r="Y7" s="3499"/>
      <c r="Z7" s="3499"/>
      <c r="AA7" s="3499"/>
      <c r="AB7" s="3499"/>
      <c r="AC7" s="3499"/>
      <c r="AD7" s="3506"/>
    </row>
    <row r="8" spans="2:30" ht="35.1" customHeight="1">
      <c r="B8" s="67"/>
      <c r="C8" s="3507" t="s">
        <v>362</v>
      </c>
      <c r="D8" s="3507"/>
      <c r="E8" s="3507"/>
      <c r="F8" s="3507"/>
      <c r="G8" s="3507"/>
      <c r="H8" s="3507"/>
      <c r="I8" s="3507"/>
      <c r="J8" s="3507"/>
      <c r="K8" s="3507"/>
      <c r="L8" s="3507"/>
      <c r="M8" s="3507"/>
      <c r="N8" s="3507"/>
      <c r="O8" s="3507"/>
      <c r="P8" s="3507"/>
      <c r="Q8" s="3507"/>
      <c r="R8" s="3507"/>
      <c r="S8" s="3507"/>
      <c r="T8" s="3507"/>
      <c r="U8" s="3507"/>
      <c r="V8" s="3507"/>
      <c r="W8" s="3507"/>
      <c r="X8" s="3507"/>
      <c r="Y8" s="3507"/>
      <c r="Z8" s="3507"/>
      <c r="AA8" s="3507"/>
      <c r="AB8" s="3507"/>
      <c r="AC8" s="3507"/>
      <c r="AD8" s="3508"/>
    </row>
    <row r="9" spans="2:30" ht="35.1" customHeight="1">
      <c r="B9" s="67"/>
      <c r="C9" s="3507" t="s">
        <v>363</v>
      </c>
      <c r="D9" s="3507"/>
      <c r="E9" s="3507"/>
      <c r="F9" s="3507"/>
      <c r="G9" s="3507"/>
      <c r="H9" s="3507"/>
      <c r="I9" s="3507"/>
      <c r="J9" s="3507"/>
      <c r="K9" s="3507"/>
      <c r="L9" s="3507"/>
      <c r="M9" s="3507"/>
      <c r="N9" s="3507"/>
      <c r="O9" s="3507"/>
      <c r="P9" s="3507"/>
      <c r="Q9" s="3507"/>
      <c r="R9" s="3507"/>
      <c r="S9" s="3507"/>
      <c r="T9" s="3507"/>
      <c r="U9" s="3507"/>
      <c r="V9" s="3507"/>
      <c r="W9" s="3507"/>
      <c r="X9" s="3507"/>
      <c r="Y9" s="3507"/>
      <c r="Z9" s="3507"/>
      <c r="AA9" s="3507"/>
      <c r="AB9" s="3507"/>
      <c r="AC9" s="3507"/>
      <c r="AD9" s="3508"/>
    </row>
    <row r="10" spans="2:30" ht="35.1" customHeight="1">
      <c r="B10" s="67"/>
      <c r="C10" s="3507" t="s">
        <v>364</v>
      </c>
      <c r="D10" s="3507"/>
      <c r="E10" s="3507"/>
      <c r="F10" s="3507"/>
      <c r="G10" s="3507"/>
      <c r="H10" s="3507"/>
      <c r="I10" s="3507"/>
      <c r="J10" s="3507"/>
      <c r="K10" s="3507"/>
      <c r="L10" s="3507"/>
      <c r="M10" s="3507"/>
      <c r="N10" s="3507"/>
      <c r="O10" s="3507"/>
      <c r="P10" s="3507"/>
      <c r="Q10" s="3507"/>
      <c r="R10" s="3507"/>
      <c r="S10" s="3507"/>
      <c r="T10" s="3507"/>
      <c r="U10" s="3507"/>
      <c r="V10" s="3507"/>
      <c r="W10" s="3507"/>
      <c r="X10" s="3507"/>
      <c r="Y10" s="3507"/>
      <c r="Z10" s="3507"/>
      <c r="AA10" s="3507"/>
      <c r="AB10" s="3507"/>
      <c r="AC10" s="3507"/>
      <c r="AD10" s="3508"/>
    </row>
    <row r="11" spans="2:30" ht="50.25" customHeight="1">
      <c r="B11" s="68"/>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69"/>
    </row>
    <row r="12" spans="2:30" ht="30" customHeight="1">
      <c r="B12" s="70"/>
      <c r="C12" s="71"/>
      <c r="D12" s="71"/>
      <c r="E12" s="71"/>
      <c r="F12" s="3509" t="str">
        <f>★入力画面!$L$5</f>
        <v>令和</v>
      </c>
      <c r="G12" s="3511"/>
      <c r="H12" s="3509">
        <f>★入力画面!N3</f>
        <v>0</v>
      </c>
      <c r="I12" s="3510"/>
      <c r="J12" s="813" t="s">
        <v>61</v>
      </c>
      <c r="K12" s="3509">
        <f>★入力画面!Q3</f>
        <v>0</v>
      </c>
      <c r="L12" s="3510"/>
      <c r="M12" s="814" t="s">
        <v>63</v>
      </c>
      <c r="N12" s="3509">
        <f>★入力画面!T3</f>
        <v>0</v>
      </c>
      <c r="O12" s="3510"/>
      <c r="P12" s="814" t="s">
        <v>148</v>
      </c>
      <c r="Q12" s="71"/>
      <c r="R12" s="71"/>
      <c r="S12" s="71"/>
      <c r="T12" s="71"/>
      <c r="U12" s="71"/>
      <c r="V12" s="71"/>
      <c r="W12" s="71"/>
      <c r="X12" s="71"/>
      <c r="Y12" s="71"/>
      <c r="Z12" s="71"/>
      <c r="AA12" s="71"/>
      <c r="AB12" s="71"/>
      <c r="AC12" s="71"/>
      <c r="AD12" s="72"/>
    </row>
    <row r="13" spans="2:30" ht="30" customHeight="1">
      <c r="B13" s="68"/>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69"/>
    </row>
    <row r="14" spans="2:30" ht="30" customHeight="1">
      <c r="B14" s="3505"/>
      <c r="C14" s="3499"/>
      <c r="D14" s="3499"/>
      <c r="E14" s="3499"/>
      <c r="F14" s="3499"/>
      <c r="G14" s="3499"/>
      <c r="H14" s="3499"/>
      <c r="I14" s="3499"/>
      <c r="J14" s="3499"/>
      <c r="K14" s="3499"/>
      <c r="L14" s="3499"/>
      <c r="M14" s="3499"/>
      <c r="N14" s="3499"/>
      <c r="O14" s="3499"/>
      <c r="P14" s="3499"/>
      <c r="Q14" s="3499"/>
      <c r="R14" s="3499"/>
      <c r="S14" s="3499"/>
      <c r="T14" s="3499"/>
      <c r="U14" s="3499"/>
      <c r="V14" s="3499"/>
      <c r="W14" s="3499"/>
      <c r="X14" s="3499"/>
      <c r="Y14" s="3499"/>
      <c r="Z14" s="3499"/>
      <c r="AA14" s="3499"/>
      <c r="AB14" s="3499"/>
      <c r="AC14" s="3499"/>
      <c r="AD14" s="3506"/>
    </row>
    <row r="15" spans="2:30" ht="30" customHeight="1">
      <c r="B15" s="3505"/>
      <c r="C15" s="3499"/>
      <c r="D15" s="3499"/>
      <c r="E15" s="3499"/>
      <c r="F15" s="3499"/>
      <c r="G15" s="3499"/>
      <c r="H15" s="3499"/>
      <c r="I15" s="3499"/>
      <c r="J15" s="3499"/>
      <c r="K15" s="3499"/>
      <c r="L15" s="3499"/>
      <c r="M15" s="3499"/>
      <c r="N15" s="3499"/>
      <c r="O15" s="3499"/>
      <c r="P15" s="3499"/>
      <c r="Q15" s="3499"/>
      <c r="R15" s="3499"/>
      <c r="S15" s="3499"/>
      <c r="T15" s="3499"/>
      <c r="U15" s="3499"/>
      <c r="V15" s="3499"/>
      <c r="W15" s="3499"/>
      <c r="X15" s="3499"/>
      <c r="Y15" s="3499"/>
      <c r="Z15" s="3499"/>
      <c r="AA15" s="3499"/>
      <c r="AB15" s="3499"/>
      <c r="AC15" s="3499"/>
      <c r="AD15" s="3506"/>
    </row>
    <row r="16" spans="2:30" ht="30" customHeight="1">
      <c r="B16" s="3505"/>
      <c r="C16" s="3499"/>
      <c r="D16" s="3499"/>
      <c r="E16" s="3499"/>
      <c r="F16" s="3499"/>
      <c r="G16" s="3499"/>
      <c r="H16" s="3499"/>
      <c r="I16" s="3499"/>
      <c r="J16" s="3499"/>
      <c r="K16" s="3499"/>
      <c r="L16" s="3499"/>
      <c r="M16" s="3499"/>
      <c r="N16" s="3499"/>
      <c r="O16" s="3499"/>
      <c r="P16" s="3499"/>
      <c r="Q16" s="3499"/>
      <c r="R16" s="3499"/>
      <c r="S16" s="3499"/>
      <c r="T16" s="3499"/>
      <c r="U16" s="3499"/>
      <c r="V16" s="3499"/>
      <c r="W16" s="3499"/>
      <c r="X16" s="3499"/>
      <c r="Y16" s="3499"/>
      <c r="Z16" s="3499"/>
      <c r="AA16" s="3499"/>
      <c r="AB16" s="3499"/>
      <c r="AC16" s="3499"/>
      <c r="AD16" s="3506"/>
    </row>
    <row r="17" spans="2:30" ht="39.950000000000003" customHeight="1">
      <c r="B17" s="70"/>
      <c r="C17" s="71"/>
      <c r="D17" s="71"/>
      <c r="E17" s="71"/>
      <c r="F17" s="3495" t="s">
        <v>140</v>
      </c>
      <c r="G17" s="3495"/>
      <c r="H17" s="3495"/>
      <c r="I17" s="3495"/>
      <c r="J17" s="3495"/>
      <c r="K17" s="3495"/>
      <c r="L17" s="3495"/>
      <c r="M17" s="3495"/>
      <c r="O17" s="3496">
        <f>'①入会申込書（全日・保証）'!M35</f>
        <v>0</v>
      </c>
      <c r="P17" s="3497"/>
      <c r="Q17" s="3497"/>
      <c r="R17" s="3497"/>
      <c r="S17" s="3497"/>
      <c r="T17" s="3497"/>
      <c r="U17" s="3497"/>
      <c r="V17" s="3497"/>
      <c r="W17" s="3497"/>
      <c r="X17" s="3497"/>
      <c r="Y17" s="3497"/>
      <c r="Z17" s="3497"/>
      <c r="AA17" s="3497"/>
      <c r="AB17" s="71"/>
      <c r="AC17" s="71"/>
      <c r="AD17" s="72"/>
    </row>
    <row r="18" spans="2:30" ht="39.950000000000003" customHeight="1">
      <c r="B18" s="70"/>
      <c r="C18" s="71"/>
      <c r="D18" s="71"/>
      <c r="E18" s="71"/>
      <c r="F18" s="3495" t="s">
        <v>3</v>
      </c>
      <c r="G18" s="3495"/>
      <c r="H18" s="3495"/>
      <c r="I18" s="3495"/>
      <c r="J18" s="3495"/>
      <c r="K18" s="3495"/>
      <c r="L18" s="3495"/>
      <c r="M18" s="3495"/>
      <c r="O18" s="3496">
        <f>'①入会申込書（全日・保証）'!M47</f>
        <v>0</v>
      </c>
      <c r="P18" s="3497"/>
      <c r="Q18" s="3497"/>
      <c r="R18" s="3497"/>
      <c r="S18" s="3497"/>
      <c r="T18" s="3497"/>
      <c r="U18" s="3497"/>
      <c r="V18" s="3497"/>
      <c r="W18" s="3497"/>
      <c r="X18" s="3497"/>
      <c r="Y18" s="3497"/>
      <c r="Z18" s="3497"/>
      <c r="AA18" s="3497"/>
      <c r="AB18" s="9" t="s">
        <v>262</v>
      </c>
      <c r="AC18" s="71"/>
      <c r="AD18" s="72"/>
    </row>
    <row r="19" spans="2:30" ht="30" customHeight="1">
      <c r="B19" s="70"/>
      <c r="C19" s="71"/>
      <c r="D19" s="71"/>
      <c r="E19" s="71"/>
      <c r="F19" s="3512" t="s">
        <v>365</v>
      </c>
      <c r="G19" s="3512"/>
      <c r="H19" s="3512"/>
      <c r="I19" s="3512"/>
      <c r="J19" s="3512"/>
      <c r="K19" s="3512"/>
      <c r="L19" s="3512"/>
      <c r="M19" s="3512"/>
      <c r="O19" s="3513"/>
      <c r="P19" s="3513"/>
      <c r="Q19" s="3513"/>
      <c r="R19" s="3513"/>
      <c r="S19" s="3513"/>
      <c r="T19" s="3513"/>
      <c r="U19" s="3513"/>
      <c r="V19" s="3513"/>
      <c r="W19" s="3513"/>
      <c r="X19" s="3513"/>
      <c r="Y19" s="3513"/>
      <c r="Z19" s="3513"/>
      <c r="AA19" s="3513"/>
      <c r="AB19" s="9" t="s">
        <v>262</v>
      </c>
      <c r="AC19" s="71"/>
      <c r="AD19" s="72"/>
    </row>
    <row r="20" spans="2:30" ht="30" customHeight="1">
      <c r="B20" s="70"/>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2"/>
    </row>
    <row r="21" spans="2:30" ht="30" customHeight="1">
      <c r="B21" s="70"/>
      <c r="C21" s="71"/>
      <c r="D21" s="3514"/>
      <c r="E21" s="3514"/>
      <c r="F21" s="3514"/>
      <c r="G21" s="3514"/>
      <c r="H21" s="3514"/>
      <c r="I21" s="3514"/>
      <c r="J21" s="3514"/>
      <c r="K21" s="3514"/>
      <c r="L21" s="3514"/>
      <c r="M21" s="3514"/>
      <c r="N21" s="3514"/>
      <c r="O21" s="3514"/>
      <c r="P21" s="3514"/>
      <c r="Q21" s="73"/>
      <c r="R21" s="73"/>
      <c r="S21" s="73"/>
      <c r="T21" s="73"/>
      <c r="U21" s="73"/>
      <c r="V21" s="73"/>
      <c r="W21" s="73"/>
      <c r="X21" s="73"/>
      <c r="Y21" s="73"/>
      <c r="Z21" s="73"/>
      <c r="AA21" s="73"/>
      <c r="AB21" s="73"/>
      <c r="AC21" s="73"/>
      <c r="AD21" s="74"/>
    </row>
    <row r="22" spans="2:30" ht="30" customHeight="1">
      <c r="B22" s="68"/>
      <c r="C22" s="7"/>
      <c r="D22" s="3514"/>
      <c r="E22" s="3514"/>
      <c r="F22" s="3514"/>
      <c r="G22" s="3514"/>
      <c r="H22" s="3514"/>
      <c r="I22" s="3514"/>
      <c r="J22" s="3514"/>
      <c r="K22" s="3514"/>
      <c r="L22" s="3514"/>
      <c r="M22" s="3514"/>
      <c r="N22" s="3514"/>
      <c r="O22" s="3514"/>
      <c r="P22" s="3514"/>
      <c r="Q22" s="7"/>
      <c r="R22" s="7"/>
      <c r="S22" s="7"/>
      <c r="T22" s="7"/>
      <c r="U22" s="7"/>
      <c r="V22" s="7"/>
      <c r="W22" s="7"/>
      <c r="X22" s="7"/>
      <c r="Y22" s="7"/>
      <c r="Z22" s="7"/>
      <c r="AA22" s="7"/>
      <c r="AB22" s="7"/>
      <c r="AC22" s="7"/>
      <c r="AD22" s="69"/>
    </row>
    <row r="23" spans="2:30" ht="30" customHeight="1">
      <c r="B23" s="68"/>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69"/>
    </row>
    <row r="24" spans="2:30" ht="30" customHeight="1" thickBot="1">
      <c r="B24" s="75"/>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7"/>
    </row>
  </sheetData>
  <sheetProtection algorithmName="SHA-512" hashValue="VHX1VDp6paLENneasXo2XG5+Rc2dLG2BTuncPlC9ElOgTiHHPunZ5ILiCb+Ub5izHXxeRL+7XYhyIMp3n16a/Q==" saltValue="Zkl/gLpxrZQ/suKiIrl4iA==" spinCount="100000" sheet="1" formatCells="0" formatColumns="0" formatRows="0" insertColumns="0" insertRows="0" insertHyperlinks="0" deleteColumns="0" deleteRows="0" sort="0" autoFilter="0" pivotTables="0"/>
  <mergeCells count="19">
    <mergeCell ref="F18:M18"/>
    <mergeCell ref="O18:AA18"/>
    <mergeCell ref="F19:M19"/>
    <mergeCell ref="O19:AA19"/>
    <mergeCell ref="D21:P22"/>
    <mergeCell ref="F17:M17"/>
    <mergeCell ref="O17:AA17"/>
    <mergeCell ref="B1:AD1"/>
    <mergeCell ref="B2:AD2"/>
    <mergeCell ref="B4:AD4"/>
    <mergeCell ref="B6:AD7"/>
    <mergeCell ref="C8:AD8"/>
    <mergeCell ref="C9:AD9"/>
    <mergeCell ref="C10:AD10"/>
    <mergeCell ref="K12:L12"/>
    <mergeCell ref="N12:O12"/>
    <mergeCell ref="B14:AD16"/>
    <mergeCell ref="H12:I12"/>
    <mergeCell ref="F12:G12"/>
  </mergeCells>
  <phoneticPr fontId="55"/>
  <pageMargins left="0.59055118110236227" right="0" top="0.98425196850393704" bottom="0.39370078740157483" header="0.51181102362204722" footer="0.51181102362204722"/>
  <pageSetup paperSize="9"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CA00-EAF8-454C-99B9-FC73272C128B}">
  <dimension ref="A1:AE47"/>
  <sheetViews>
    <sheetView topLeftCell="A11" zoomScaleNormal="100" zoomScaleSheetLayoutView="100" workbookViewId="0">
      <selection activeCell="O35" sqref="O35"/>
    </sheetView>
  </sheetViews>
  <sheetFormatPr defaultRowHeight="13.5"/>
  <cols>
    <col min="1" max="29" width="3" style="241" customWidth="1"/>
    <col min="30" max="30" width="3.125" style="241" customWidth="1"/>
    <col min="31" max="31" width="3.625" style="241" customWidth="1"/>
    <col min="32" max="256" width="8.875" style="241"/>
    <col min="257" max="285" width="3" style="241" customWidth="1"/>
    <col min="286" max="286" width="3.125" style="241" customWidth="1"/>
    <col min="287" max="287" width="3.625" style="241" customWidth="1"/>
    <col min="288" max="512" width="8.875" style="241"/>
    <col min="513" max="541" width="3" style="241" customWidth="1"/>
    <col min="542" max="542" width="3.125" style="241" customWidth="1"/>
    <col min="543" max="543" width="3.625" style="241" customWidth="1"/>
    <col min="544" max="768" width="8.875" style="241"/>
    <col min="769" max="797" width="3" style="241" customWidth="1"/>
    <col min="798" max="798" width="3.125" style="241" customWidth="1"/>
    <col min="799" max="799" width="3.625" style="241" customWidth="1"/>
    <col min="800" max="1024" width="8.875" style="241"/>
    <col min="1025" max="1053" width="3" style="241" customWidth="1"/>
    <col min="1054" max="1054" width="3.125" style="241" customWidth="1"/>
    <col min="1055" max="1055" width="3.625" style="241" customWidth="1"/>
    <col min="1056" max="1280" width="8.875" style="241"/>
    <col min="1281" max="1309" width="3" style="241" customWidth="1"/>
    <col min="1310" max="1310" width="3.125" style="241" customWidth="1"/>
    <col min="1311" max="1311" width="3.625" style="241" customWidth="1"/>
    <col min="1312" max="1536" width="8.875" style="241"/>
    <col min="1537" max="1565" width="3" style="241" customWidth="1"/>
    <col min="1566" max="1566" width="3.125" style="241" customWidth="1"/>
    <col min="1567" max="1567" width="3.625" style="241" customWidth="1"/>
    <col min="1568" max="1792" width="8.875" style="241"/>
    <col min="1793" max="1821" width="3" style="241" customWidth="1"/>
    <col min="1822" max="1822" width="3.125" style="241" customWidth="1"/>
    <col min="1823" max="1823" width="3.625" style="241" customWidth="1"/>
    <col min="1824" max="2048" width="8.875" style="241"/>
    <col min="2049" max="2077" width="3" style="241" customWidth="1"/>
    <col min="2078" max="2078" width="3.125" style="241" customWidth="1"/>
    <col min="2079" max="2079" width="3.625" style="241" customWidth="1"/>
    <col min="2080" max="2304" width="8.875" style="241"/>
    <col min="2305" max="2333" width="3" style="241" customWidth="1"/>
    <col min="2334" max="2334" width="3.125" style="241" customWidth="1"/>
    <col min="2335" max="2335" width="3.625" style="241" customWidth="1"/>
    <col min="2336" max="2560" width="8.875" style="241"/>
    <col min="2561" max="2589" width="3" style="241" customWidth="1"/>
    <col min="2590" max="2590" width="3.125" style="241" customWidth="1"/>
    <col min="2591" max="2591" width="3.625" style="241" customWidth="1"/>
    <col min="2592" max="2816" width="8.875" style="241"/>
    <col min="2817" max="2845" width="3" style="241" customWidth="1"/>
    <col min="2846" max="2846" width="3.125" style="241" customWidth="1"/>
    <col min="2847" max="2847" width="3.625" style="241" customWidth="1"/>
    <col min="2848" max="3072" width="8.875" style="241"/>
    <col min="3073" max="3101" width="3" style="241" customWidth="1"/>
    <col min="3102" max="3102" width="3.125" style="241" customWidth="1"/>
    <col min="3103" max="3103" width="3.625" style="241" customWidth="1"/>
    <col min="3104" max="3328" width="8.875" style="241"/>
    <col min="3329" max="3357" width="3" style="241" customWidth="1"/>
    <col min="3358" max="3358" width="3.125" style="241" customWidth="1"/>
    <col min="3359" max="3359" width="3.625" style="241" customWidth="1"/>
    <col min="3360" max="3584" width="8.875" style="241"/>
    <col min="3585" max="3613" width="3" style="241" customWidth="1"/>
    <col min="3614" max="3614" width="3.125" style="241" customWidth="1"/>
    <col min="3615" max="3615" width="3.625" style="241" customWidth="1"/>
    <col min="3616" max="3840" width="8.875" style="241"/>
    <col min="3841" max="3869" width="3" style="241" customWidth="1"/>
    <col min="3870" max="3870" width="3.125" style="241" customWidth="1"/>
    <col min="3871" max="3871" width="3.625" style="241" customWidth="1"/>
    <col min="3872" max="4096" width="8.875" style="241"/>
    <col min="4097" max="4125" width="3" style="241" customWidth="1"/>
    <col min="4126" max="4126" width="3.125" style="241" customWidth="1"/>
    <col min="4127" max="4127" width="3.625" style="241" customWidth="1"/>
    <col min="4128" max="4352" width="8.875" style="241"/>
    <col min="4353" max="4381" width="3" style="241" customWidth="1"/>
    <col min="4382" max="4382" width="3.125" style="241" customWidth="1"/>
    <col min="4383" max="4383" width="3.625" style="241" customWidth="1"/>
    <col min="4384" max="4608" width="8.875" style="241"/>
    <col min="4609" max="4637" width="3" style="241" customWidth="1"/>
    <col min="4638" max="4638" width="3.125" style="241" customWidth="1"/>
    <col min="4639" max="4639" width="3.625" style="241" customWidth="1"/>
    <col min="4640" max="4864" width="8.875" style="241"/>
    <col min="4865" max="4893" width="3" style="241" customWidth="1"/>
    <col min="4894" max="4894" width="3.125" style="241" customWidth="1"/>
    <col min="4895" max="4895" width="3.625" style="241" customWidth="1"/>
    <col min="4896" max="5120" width="8.875" style="241"/>
    <col min="5121" max="5149" width="3" style="241" customWidth="1"/>
    <col min="5150" max="5150" width="3.125" style="241" customWidth="1"/>
    <col min="5151" max="5151" width="3.625" style="241" customWidth="1"/>
    <col min="5152" max="5376" width="8.875" style="241"/>
    <col min="5377" max="5405" width="3" style="241" customWidth="1"/>
    <col min="5406" max="5406" width="3.125" style="241" customWidth="1"/>
    <col min="5407" max="5407" width="3.625" style="241" customWidth="1"/>
    <col min="5408" max="5632" width="8.875" style="241"/>
    <col min="5633" max="5661" width="3" style="241" customWidth="1"/>
    <col min="5662" max="5662" width="3.125" style="241" customWidth="1"/>
    <col min="5663" max="5663" width="3.625" style="241" customWidth="1"/>
    <col min="5664" max="5888" width="8.875" style="241"/>
    <col min="5889" max="5917" width="3" style="241" customWidth="1"/>
    <col min="5918" max="5918" width="3.125" style="241" customWidth="1"/>
    <col min="5919" max="5919" width="3.625" style="241" customWidth="1"/>
    <col min="5920" max="6144" width="8.875" style="241"/>
    <col min="6145" max="6173" width="3" style="241" customWidth="1"/>
    <col min="6174" max="6174" width="3.125" style="241" customWidth="1"/>
    <col min="6175" max="6175" width="3.625" style="241" customWidth="1"/>
    <col min="6176" max="6400" width="8.875" style="241"/>
    <col min="6401" max="6429" width="3" style="241" customWidth="1"/>
    <col min="6430" max="6430" width="3.125" style="241" customWidth="1"/>
    <col min="6431" max="6431" width="3.625" style="241" customWidth="1"/>
    <col min="6432" max="6656" width="8.875" style="241"/>
    <col min="6657" max="6685" width="3" style="241" customWidth="1"/>
    <col min="6686" max="6686" width="3.125" style="241" customWidth="1"/>
    <col min="6687" max="6687" width="3.625" style="241" customWidth="1"/>
    <col min="6688" max="6912" width="8.875" style="241"/>
    <col min="6913" max="6941" width="3" style="241" customWidth="1"/>
    <col min="6942" max="6942" width="3.125" style="241" customWidth="1"/>
    <col min="6943" max="6943" width="3.625" style="241" customWidth="1"/>
    <col min="6944" max="7168" width="8.875" style="241"/>
    <col min="7169" max="7197" width="3" style="241" customWidth="1"/>
    <col min="7198" max="7198" width="3.125" style="241" customWidth="1"/>
    <col min="7199" max="7199" width="3.625" style="241" customWidth="1"/>
    <col min="7200" max="7424" width="8.875" style="241"/>
    <col min="7425" max="7453" width="3" style="241" customWidth="1"/>
    <col min="7454" max="7454" width="3.125" style="241" customWidth="1"/>
    <col min="7455" max="7455" width="3.625" style="241" customWidth="1"/>
    <col min="7456" max="7680" width="8.875" style="241"/>
    <col min="7681" max="7709" width="3" style="241" customWidth="1"/>
    <col min="7710" max="7710" width="3.125" style="241" customWidth="1"/>
    <col min="7711" max="7711" width="3.625" style="241" customWidth="1"/>
    <col min="7712" max="7936" width="8.875" style="241"/>
    <col min="7937" max="7965" width="3" style="241" customWidth="1"/>
    <col min="7966" max="7966" width="3.125" style="241" customWidth="1"/>
    <col min="7967" max="7967" width="3.625" style="241" customWidth="1"/>
    <col min="7968" max="8192" width="8.875" style="241"/>
    <col min="8193" max="8221" width="3" style="241" customWidth="1"/>
    <col min="8222" max="8222" width="3.125" style="241" customWidth="1"/>
    <col min="8223" max="8223" width="3.625" style="241" customWidth="1"/>
    <col min="8224" max="8448" width="8.875" style="241"/>
    <col min="8449" max="8477" width="3" style="241" customWidth="1"/>
    <col min="8478" max="8478" width="3.125" style="241" customWidth="1"/>
    <col min="8479" max="8479" width="3.625" style="241" customWidth="1"/>
    <col min="8480" max="8704" width="8.875" style="241"/>
    <col min="8705" max="8733" width="3" style="241" customWidth="1"/>
    <col min="8734" max="8734" width="3.125" style="241" customWidth="1"/>
    <col min="8735" max="8735" width="3.625" style="241" customWidth="1"/>
    <col min="8736" max="8960" width="8.875" style="241"/>
    <col min="8961" max="8989" width="3" style="241" customWidth="1"/>
    <col min="8990" max="8990" width="3.125" style="241" customWidth="1"/>
    <col min="8991" max="8991" width="3.625" style="241" customWidth="1"/>
    <col min="8992" max="9216" width="8.875" style="241"/>
    <col min="9217" max="9245" width="3" style="241" customWidth="1"/>
    <col min="9246" max="9246" width="3.125" style="241" customWidth="1"/>
    <col min="9247" max="9247" width="3.625" style="241" customWidth="1"/>
    <col min="9248" max="9472" width="8.875" style="241"/>
    <col min="9473" max="9501" width="3" style="241" customWidth="1"/>
    <col min="9502" max="9502" width="3.125" style="241" customWidth="1"/>
    <col min="9503" max="9503" width="3.625" style="241" customWidth="1"/>
    <col min="9504" max="9728" width="8.875" style="241"/>
    <col min="9729" max="9757" width="3" style="241" customWidth="1"/>
    <col min="9758" max="9758" width="3.125" style="241" customWidth="1"/>
    <col min="9759" max="9759" width="3.625" style="241" customWidth="1"/>
    <col min="9760" max="9984" width="8.875" style="241"/>
    <col min="9985" max="10013" width="3" style="241" customWidth="1"/>
    <col min="10014" max="10014" width="3.125" style="241" customWidth="1"/>
    <col min="10015" max="10015" width="3.625" style="241" customWidth="1"/>
    <col min="10016" max="10240" width="8.875" style="241"/>
    <col min="10241" max="10269" width="3" style="241" customWidth="1"/>
    <col min="10270" max="10270" width="3.125" style="241" customWidth="1"/>
    <col min="10271" max="10271" width="3.625" style="241" customWidth="1"/>
    <col min="10272" max="10496" width="8.875" style="241"/>
    <col min="10497" max="10525" width="3" style="241" customWidth="1"/>
    <col min="10526" max="10526" width="3.125" style="241" customWidth="1"/>
    <col min="10527" max="10527" width="3.625" style="241" customWidth="1"/>
    <col min="10528" max="10752" width="8.875" style="241"/>
    <col min="10753" max="10781" width="3" style="241" customWidth="1"/>
    <col min="10782" max="10782" width="3.125" style="241" customWidth="1"/>
    <col min="10783" max="10783" width="3.625" style="241" customWidth="1"/>
    <col min="10784" max="11008" width="8.875" style="241"/>
    <col min="11009" max="11037" width="3" style="241" customWidth="1"/>
    <col min="11038" max="11038" width="3.125" style="241" customWidth="1"/>
    <col min="11039" max="11039" width="3.625" style="241" customWidth="1"/>
    <col min="11040" max="11264" width="8.875" style="241"/>
    <col min="11265" max="11293" width="3" style="241" customWidth="1"/>
    <col min="11294" max="11294" width="3.125" style="241" customWidth="1"/>
    <col min="11295" max="11295" width="3.625" style="241" customWidth="1"/>
    <col min="11296" max="11520" width="8.875" style="241"/>
    <col min="11521" max="11549" width="3" style="241" customWidth="1"/>
    <col min="11550" max="11550" width="3.125" style="241" customWidth="1"/>
    <col min="11551" max="11551" width="3.625" style="241" customWidth="1"/>
    <col min="11552" max="11776" width="8.875" style="241"/>
    <col min="11777" max="11805" width="3" style="241" customWidth="1"/>
    <col min="11806" max="11806" width="3.125" style="241" customWidth="1"/>
    <col min="11807" max="11807" width="3.625" style="241" customWidth="1"/>
    <col min="11808" max="12032" width="8.875" style="241"/>
    <col min="12033" max="12061" width="3" style="241" customWidth="1"/>
    <col min="12062" max="12062" width="3.125" style="241" customWidth="1"/>
    <col min="12063" max="12063" width="3.625" style="241" customWidth="1"/>
    <col min="12064" max="12288" width="8.875" style="241"/>
    <col min="12289" max="12317" width="3" style="241" customWidth="1"/>
    <col min="12318" max="12318" width="3.125" style="241" customWidth="1"/>
    <col min="12319" max="12319" width="3.625" style="241" customWidth="1"/>
    <col min="12320" max="12544" width="8.875" style="241"/>
    <col min="12545" max="12573" width="3" style="241" customWidth="1"/>
    <col min="12574" max="12574" width="3.125" style="241" customWidth="1"/>
    <col min="12575" max="12575" width="3.625" style="241" customWidth="1"/>
    <col min="12576" max="12800" width="8.875" style="241"/>
    <col min="12801" max="12829" width="3" style="241" customWidth="1"/>
    <col min="12830" max="12830" width="3.125" style="241" customWidth="1"/>
    <col min="12831" max="12831" width="3.625" style="241" customWidth="1"/>
    <col min="12832" max="13056" width="8.875" style="241"/>
    <col min="13057" max="13085" width="3" style="241" customWidth="1"/>
    <col min="13086" max="13086" width="3.125" style="241" customWidth="1"/>
    <col min="13087" max="13087" width="3.625" style="241" customWidth="1"/>
    <col min="13088" max="13312" width="8.875" style="241"/>
    <col min="13313" max="13341" width="3" style="241" customWidth="1"/>
    <col min="13342" max="13342" width="3.125" style="241" customWidth="1"/>
    <col min="13343" max="13343" width="3.625" style="241" customWidth="1"/>
    <col min="13344" max="13568" width="8.875" style="241"/>
    <col min="13569" max="13597" width="3" style="241" customWidth="1"/>
    <col min="13598" max="13598" width="3.125" style="241" customWidth="1"/>
    <col min="13599" max="13599" width="3.625" style="241" customWidth="1"/>
    <col min="13600" max="13824" width="8.875" style="241"/>
    <col min="13825" max="13853" width="3" style="241" customWidth="1"/>
    <col min="13854" max="13854" width="3.125" style="241" customWidth="1"/>
    <col min="13855" max="13855" width="3.625" style="241" customWidth="1"/>
    <col min="13856" max="14080" width="8.875" style="241"/>
    <col min="14081" max="14109" width="3" style="241" customWidth="1"/>
    <col min="14110" max="14110" width="3.125" style="241" customWidth="1"/>
    <col min="14111" max="14111" width="3.625" style="241" customWidth="1"/>
    <col min="14112" max="14336" width="8.875" style="241"/>
    <col min="14337" max="14365" width="3" style="241" customWidth="1"/>
    <col min="14366" max="14366" width="3.125" style="241" customWidth="1"/>
    <col min="14367" max="14367" width="3.625" style="241" customWidth="1"/>
    <col min="14368" max="14592" width="8.875" style="241"/>
    <col min="14593" max="14621" width="3" style="241" customWidth="1"/>
    <col min="14622" max="14622" width="3.125" style="241" customWidth="1"/>
    <col min="14623" max="14623" width="3.625" style="241" customWidth="1"/>
    <col min="14624" max="14848" width="8.875" style="241"/>
    <col min="14849" max="14877" width="3" style="241" customWidth="1"/>
    <col min="14878" max="14878" width="3.125" style="241" customWidth="1"/>
    <col min="14879" max="14879" width="3.625" style="241" customWidth="1"/>
    <col min="14880" max="15104" width="8.875" style="241"/>
    <col min="15105" max="15133" width="3" style="241" customWidth="1"/>
    <col min="15134" max="15134" width="3.125" style="241" customWidth="1"/>
    <col min="15135" max="15135" width="3.625" style="241" customWidth="1"/>
    <col min="15136" max="15360" width="8.875" style="241"/>
    <col min="15361" max="15389" width="3" style="241" customWidth="1"/>
    <col min="15390" max="15390" width="3.125" style="241" customWidth="1"/>
    <col min="15391" max="15391" width="3.625" style="241" customWidth="1"/>
    <col min="15392" max="15616" width="8.875" style="241"/>
    <col min="15617" max="15645" width="3" style="241" customWidth="1"/>
    <col min="15646" max="15646" width="3.125" style="241" customWidth="1"/>
    <col min="15647" max="15647" width="3.625" style="241" customWidth="1"/>
    <col min="15648" max="15872" width="8.875" style="241"/>
    <col min="15873" max="15901" width="3" style="241" customWidth="1"/>
    <col min="15902" max="15902" width="3.125" style="241" customWidth="1"/>
    <col min="15903" max="15903" width="3.625" style="241" customWidth="1"/>
    <col min="15904" max="16128" width="8.875" style="241"/>
    <col min="16129" max="16157" width="3" style="241" customWidth="1"/>
    <col min="16158" max="16158" width="3.125" style="241" customWidth="1"/>
    <col min="16159" max="16159" width="3.625" style="241" customWidth="1"/>
    <col min="16160" max="16384" width="8.875" style="241"/>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5045</v>
      </c>
      <c r="AB1" s="154"/>
      <c r="AC1" s="154"/>
      <c r="AD1" s="154"/>
      <c r="AE1" s="154"/>
    </row>
    <row r="2" spans="1:31" ht="17.100000000000001" customHeight="1">
      <c r="A2" s="154"/>
      <c r="B2" s="154"/>
      <c r="C2" s="154"/>
      <c r="D2" s="154"/>
      <c r="E2" s="154"/>
      <c r="F2" s="154"/>
      <c r="G2" s="154"/>
      <c r="H2" s="154"/>
      <c r="I2" s="154"/>
      <c r="J2" s="3549" t="s">
        <v>5046</v>
      </c>
      <c r="K2" s="3525"/>
      <c r="L2" s="3525"/>
      <c r="M2" s="3525"/>
      <c r="N2" s="3525"/>
      <c r="O2" s="3525"/>
      <c r="P2" s="3525"/>
      <c r="Q2" s="3525"/>
      <c r="S2" s="215" t="s">
        <v>5059</v>
      </c>
      <c r="T2" s="156"/>
      <c r="U2" s="154"/>
      <c r="V2" s="154"/>
      <c r="W2" s="154"/>
      <c r="X2" s="154"/>
      <c r="Y2" s="155"/>
      <c r="Z2" s="155"/>
      <c r="AA2" s="155"/>
      <c r="AB2" s="155"/>
      <c r="AC2" s="154"/>
      <c r="AD2" s="154"/>
      <c r="AE2" s="154"/>
    </row>
    <row r="3" spans="1:31" ht="17.100000000000001" customHeight="1">
      <c r="A3" s="156"/>
      <c r="B3" s="156"/>
      <c r="C3" s="156"/>
      <c r="D3" s="156"/>
      <c r="E3" s="156"/>
      <c r="F3" s="156"/>
      <c r="G3" s="156"/>
      <c r="H3" s="156"/>
      <c r="I3" s="156"/>
      <c r="J3" s="3549"/>
      <c r="K3" s="3549"/>
      <c r="L3" s="3549"/>
      <c r="M3" s="3549"/>
      <c r="N3" s="3549"/>
      <c r="O3" s="3549"/>
      <c r="P3" s="3549"/>
      <c r="Q3" s="3549"/>
      <c r="R3" s="3549"/>
      <c r="S3" s="156"/>
      <c r="T3" s="156"/>
      <c r="U3" s="156"/>
      <c r="V3" s="156"/>
      <c r="W3" s="156"/>
      <c r="X3" s="156"/>
      <c r="Y3" s="156"/>
      <c r="Z3" s="156"/>
      <c r="AA3" s="156"/>
      <c r="AB3" s="156"/>
      <c r="AC3" s="154"/>
      <c r="AD3" s="154"/>
      <c r="AE3" s="154"/>
    </row>
    <row r="4" spans="1:31" ht="17.100000000000001" customHeight="1">
      <c r="A4" s="154"/>
      <c r="B4" s="157"/>
      <c r="C4" s="158"/>
      <c r="D4" s="158"/>
      <c r="E4" s="158"/>
      <c r="F4" s="158"/>
      <c r="H4" s="3551" t="s">
        <v>5060</v>
      </c>
      <c r="I4" s="3551"/>
      <c r="J4" s="3551"/>
      <c r="K4" s="3551"/>
      <c r="L4" s="3551"/>
      <c r="M4" s="3551"/>
      <c r="N4" s="3551"/>
      <c r="O4" s="3551"/>
      <c r="P4" s="3551"/>
      <c r="Q4" s="3551"/>
      <c r="R4" s="3551"/>
      <c r="S4" s="3551"/>
      <c r="T4" s="3551"/>
      <c r="U4" s="3551"/>
      <c r="V4" s="3551"/>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92"/>
      <c r="C7" s="92"/>
      <c r="D7" s="92"/>
      <c r="E7" s="92"/>
      <c r="F7" s="92"/>
      <c r="G7" s="92"/>
      <c r="H7" s="92"/>
      <c r="I7" s="92"/>
      <c r="J7" s="92"/>
      <c r="K7" s="92"/>
      <c r="L7" s="92"/>
      <c r="M7" s="92"/>
      <c r="N7" s="92"/>
      <c r="O7" s="92"/>
      <c r="P7" s="92"/>
      <c r="Q7" s="92"/>
      <c r="R7" s="154"/>
      <c r="S7" s="154"/>
      <c r="T7" s="154"/>
      <c r="U7" s="154"/>
      <c r="V7" s="154"/>
      <c r="W7" s="154"/>
      <c r="X7" s="154"/>
      <c r="Y7" s="154"/>
      <c r="Z7" s="154"/>
      <c r="AA7" s="154"/>
      <c r="AB7" s="154"/>
      <c r="AC7" s="154"/>
      <c r="AD7" s="154"/>
      <c r="AE7" s="154"/>
    </row>
    <row r="8" spans="1:31" ht="17.100000000000001" customHeight="1">
      <c r="A8" s="154"/>
      <c r="B8" s="92"/>
      <c r="C8" s="92"/>
      <c r="D8" s="156" t="s">
        <v>5061</v>
      </c>
      <c r="E8" s="92"/>
      <c r="F8" s="92"/>
      <c r="G8" s="92"/>
      <c r="H8" s="92"/>
      <c r="I8" s="92"/>
      <c r="J8" s="92"/>
      <c r="K8" s="92"/>
      <c r="L8" s="92"/>
      <c r="M8" s="92"/>
      <c r="N8" s="92"/>
      <c r="O8" s="92"/>
      <c r="P8" s="92"/>
      <c r="Q8" s="92"/>
      <c r="R8" s="156"/>
      <c r="S8" s="92"/>
      <c r="T8" s="156"/>
      <c r="U8" s="156"/>
      <c r="V8" s="156"/>
      <c r="W8" s="156"/>
      <c r="X8" s="156"/>
      <c r="Y8" s="156"/>
      <c r="Z8" s="156"/>
      <c r="AA8" s="154"/>
      <c r="AB8" s="154"/>
      <c r="AC8" s="154"/>
      <c r="AD8" s="154"/>
      <c r="AE8" s="154"/>
    </row>
    <row r="9" spans="1:31" ht="17.100000000000001" customHeight="1">
      <c r="A9" s="154"/>
      <c r="B9" s="92"/>
      <c r="C9" s="156" t="s">
        <v>5062</v>
      </c>
      <c r="D9" s="156"/>
      <c r="E9" s="156"/>
      <c r="F9" s="156"/>
      <c r="G9" s="156"/>
      <c r="H9" s="156"/>
      <c r="I9" s="156"/>
      <c r="J9" s="156"/>
      <c r="K9" s="92"/>
      <c r="L9" s="154"/>
      <c r="M9" s="92"/>
      <c r="N9" s="92"/>
      <c r="O9" s="92"/>
      <c r="P9" s="92"/>
      <c r="Q9" s="92"/>
      <c r="R9" s="156"/>
      <c r="S9" s="92"/>
      <c r="T9" s="156"/>
      <c r="U9" s="156"/>
      <c r="V9" s="156"/>
      <c r="W9" s="156"/>
      <c r="X9" s="156"/>
      <c r="Y9" s="156"/>
      <c r="Z9" s="156"/>
      <c r="AA9" s="154"/>
      <c r="AB9" s="154"/>
      <c r="AC9" s="154"/>
      <c r="AD9" s="154"/>
      <c r="AE9" s="154"/>
    </row>
    <row r="10" spans="1:31" ht="17.100000000000001" customHeight="1">
      <c r="A10" s="154"/>
      <c r="B10" s="154"/>
      <c r="C10" s="216"/>
      <c r="D10" s="216"/>
      <c r="E10" s="216"/>
      <c r="F10" s="216"/>
      <c r="G10" s="216"/>
      <c r="H10" s="216"/>
      <c r="I10" s="216"/>
      <c r="J10" s="216"/>
      <c r="K10" s="216"/>
      <c r="L10" s="216"/>
      <c r="M10" s="216"/>
      <c r="N10" s="216"/>
      <c r="O10" s="216"/>
      <c r="P10" s="216"/>
      <c r="Q10" s="216"/>
      <c r="R10" s="216"/>
      <c r="S10" s="216"/>
      <c r="T10" s="216"/>
      <c r="U10" s="216"/>
      <c r="V10" s="216"/>
      <c r="W10" s="216"/>
      <c r="X10" s="216"/>
      <c r="Y10" s="216"/>
      <c r="Z10" s="154"/>
      <c r="AA10" s="154"/>
      <c r="AB10" s="154"/>
      <c r="AC10" s="154"/>
      <c r="AD10" s="154"/>
      <c r="AE10" s="154"/>
    </row>
    <row r="11" spans="1:31" ht="17.100000000000001" customHeight="1">
      <c r="A11" s="154"/>
      <c r="B11" s="154"/>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154"/>
      <c r="AA11" s="154"/>
      <c r="AB11" s="154"/>
      <c r="AC11" s="154"/>
      <c r="AD11" s="154"/>
      <c r="AE11" s="154"/>
    </row>
    <row r="12" spans="1:31" ht="17.100000000000001" customHeight="1">
      <c r="A12" s="154"/>
      <c r="B12" s="154"/>
      <c r="C12" s="216"/>
      <c r="O12" s="216"/>
      <c r="P12" s="216"/>
      <c r="Q12" s="3552" t="str">
        <f>★入力画面!$L$5</f>
        <v>令和</v>
      </c>
      <c r="R12" s="3547"/>
      <c r="S12" s="3547" t="str">
        <f>IF(★入力画面!$N$5="","",★入力画面!$N$5)</f>
        <v/>
      </c>
      <c r="T12" s="3547"/>
      <c r="U12" s="156" t="s">
        <v>61</v>
      </c>
      <c r="V12" s="3547" t="str">
        <f>IF(★入力画面!$Q$5="","",★入力画面!$Q$5)</f>
        <v/>
      </c>
      <c r="W12" s="3547"/>
      <c r="X12" s="156" t="s">
        <v>63</v>
      </c>
      <c r="Y12" s="3547" t="str">
        <f>IF(★入力画面!$T$5="","",★入力画面!$T$5)</f>
        <v/>
      </c>
      <c r="Z12" s="3547"/>
      <c r="AA12" s="154" t="s">
        <v>62</v>
      </c>
      <c r="AD12" s="154"/>
      <c r="AE12" s="154"/>
    </row>
    <row r="13" spans="1:31" ht="17.100000000000001" customHeight="1">
      <c r="A13" s="154"/>
      <c r="B13" s="3548" t="s">
        <v>5067</v>
      </c>
      <c r="C13" s="3548"/>
      <c r="D13" s="3548"/>
      <c r="E13" s="3548"/>
      <c r="F13" s="3548"/>
      <c r="G13" s="3548"/>
      <c r="H13" s="156"/>
      <c r="I13" s="242"/>
      <c r="K13" s="154"/>
      <c r="M13" s="154"/>
      <c r="N13" s="154"/>
      <c r="O13" s="216"/>
      <c r="P13" s="216"/>
      <c r="Q13" s="216"/>
      <c r="R13" s="216"/>
      <c r="S13" s="216"/>
      <c r="T13" s="216"/>
      <c r="U13" s="216"/>
      <c r="V13" s="216"/>
      <c r="W13" s="216"/>
      <c r="X13" s="216"/>
      <c r="Y13" s="216"/>
      <c r="Z13" s="154"/>
      <c r="AA13" s="154"/>
      <c r="AB13" s="154"/>
      <c r="AC13" s="154"/>
      <c r="AD13" s="154"/>
      <c r="AE13" s="154"/>
    </row>
    <row r="14" spans="1:31" ht="17.100000000000001" customHeight="1">
      <c r="A14" s="154"/>
      <c r="B14" s="3549" t="s">
        <v>5068</v>
      </c>
      <c r="C14" s="3549"/>
      <c r="D14" s="3549"/>
      <c r="E14" s="3549"/>
      <c r="F14" s="3549"/>
      <c r="G14" s="3549"/>
      <c r="H14" s="242"/>
      <c r="I14" s="156" t="s">
        <v>70</v>
      </c>
      <c r="J14" s="156"/>
      <c r="K14" s="154"/>
      <c r="M14" s="154"/>
      <c r="N14" s="154"/>
      <c r="O14" s="216"/>
      <c r="P14" s="216"/>
      <c r="Q14" s="216"/>
      <c r="R14" s="216"/>
      <c r="S14" s="216"/>
      <c r="T14" s="216"/>
      <c r="U14" s="216"/>
      <c r="V14" s="216"/>
      <c r="W14" s="216"/>
      <c r="X14" s="216"/>
      <c r="Y14" s="216"/>
      <c r="Z14" s="154"/>
      <c r="AA14" s="154"/>
      <c r="AB14" s="154"/>
      <c r="AC14" s="154"/>
      <c r="AD14" s="154"/>
      <c r="AE14" s="154"/>
    </row>
    <row r="15" spans="1:31" ht="17.100000000000001" customHeight="1">
      <c r="A15" s="154"/>
      <c r="C15" s="243"/>
      <c r="D15" s="243"/>
      <c r="E15" s="243"/>
      <c r="F15" s="243"/>
      <c r="G15" s="242"/>
      <c r="H15" s="216"/>
      <c r="I15" s="156"/>
      <c r="J15" s="156"/>
      <c r="L15" s="154"/>
      <c r="M15" s="154"/>
      <c r="N15" s="216"/>
      <c r="O15" s="216"/>
      <c r="P15" s="216"/>
      <c r="Q15" s="154"/>
      <c r="R15" s="154"/>
      <c r="S15" s="154"/>
      <c r="T15" s="154"/>
      <c r="U15" s="154"/>
      <c r="V15" s="154"/>
      <c r="W15" s="154"/>
      <c r="X15" s="154"/>
      <c r="Y15" s="154"/>
      <c r="Z15" s="154"/>
      <c r="AA15" s="154"/>
      <c r="AB15" s="154"/>
      <c r="AC15" s="154"/>
      <c r="AD15" s="154"/>
      <c r="AE15" s="154"/>
    </row>
    <row r="16" spans="1:31" ht="17.100000000000001" customHeight="1">
      <c r="A16" s="154"/>
      <c r="B16" s="154"/>
      <c r="C16" s="216"/>
      <c r="D16" s="216"/>
      <c r="E16" s="216"/>
      <c r="F16" s="216"/>
      <c r="G16" s="216"/>
      <c r="H16" s="216"/>
      <c r="I16" s="216"/>
      <c r="J16" s="216"/>
      <c r="K16" s="216"/>
      <c r="L16" s="216"/>
      <c r="M16" s="216"/>
      <c r="N16" s="216"/>
      <c r="O16" s="216"/>
      <c r="P16" s="3550" t="str">
        <f>IF(★入力画面!L11="","",★入力画面!L11&amp;"")</f>
        <v/>
      </c>
      <c r="Q16" s="3550"/>
      <c r="R16" s="3550"/>
      <c r="S16" s="3550"/>
      <c r="T16" s="3550"/>
      <c r="U16" s="3550"/>
      <c r="V16" s="3550"/>
      <c r="W16" s="3550"/>
      <c r="X16" s="3550"/>
      <c r="Y16" s="3550"/>
      <c r="Z16" s="3550"/>
      <c r="AA16" s="3550"/>
      <c r="AB16" s="3550"/>
      <c r="AC16" s="154"/>
      <c r="AD16" s="154"/>
      <c r="AE16" s="154"/>
    </row>
    <row r="17" spans="1:31" ht="17.100000000000001" customHeight="1">
      <c r="A17" s="154"/>
      <c r="B17" s="154"/>
      <c r="C17" s="216"/>
      <c r="D17" s="216"/>
      <c r="E17" s="216"/>
      <c r="F17" s="216"/>
      <c r="G17" s="216"/>
      <c r="H17" s="216"/>
      <c r="I17" s="216"/>
      <c r="J17" s="216"/>
      <c r="K17" s="156" t="s">
        <v>140</v>
      </c>
      <c r="L17" s="216"/>
      <c r="P17" s="3550"/>
      <c r="Q17" s="3550"/>
      <c r="R17" s="3550"/>
      <c r="S17" s="3550"/>
      <c r="T17" s="3550"/>
      <c r="U17" s="3550"/>
      <c r="V17" s="3550"/>
      <c r="W17" s="3550"/>
      <c r="X17" s="3550"/>
      <c r="Y17" s="3550"/>
      <c r="Z17" s="3550"/>
      <c r="AA17" s="3550"/>
      <c r="AB17" s="3550"/>
      <c r="AC17" s="154"/>
      <c r="AD17" s="154"/>
      <c r="AE17" s="154"/>
    </row>
    <row r="18" spans="1:31" ht="17.100000000000001" customHeight="1">
      <c r="A18" s="154"/>
      <c r="B18" s="154"/>
      <c r="C18" s="154"/>
      <c r="D18" s="154"/>
      <c r="E18" s="154"/>
      <c r="F18" s="154"/>
      <c r="G18" s="154"/>
      <c r="H18" s="154"/>
      <c r="I18" s="154"/>
      <c r="J18" s="154"/>
      <c r="K18" s="216"/>
      <c r="L18" s="154"/>
      <c r="P18" s="3550" t="str">
        <f>IF(★入力画面!L50="","",★入力画面!L50&amp;"")</f>
        <v/>
      </c>
      <c r="Q18" s="3550"/>
      <c r="R18" s="3550"/>
      <c r="S18" s="3550"/>
      <c r="T18" s="3550"/>
      <c r="U18" s="3550"/>
      <c r="V18" s="3550"/>
      <c r="W18" s="3550"/>
      <c r="X18" s="3550"/>
      <c r="Y18" s="3550"/>
      <c r="Z18" s="3550"/>
      <c r="AA18" s="3550"/>
      <c r="AC18" s="154"/>
      <c r="AD18" s="154"/>
      <c r="AE18" s="154"/>
    </row>
    <row r="19" spans="1:31" ht="17.100000000000001" customHeight="1">
      <c r="A19" s="154"/>
      <c r="B19" s="154"/>
      <c r="C19" s="216"/>
      <c r="D19" s="216"/>
      <c r="E19" s="216"/>
      <c r="F19" s="216"/>
      <c r="G19" s="216"/>
      <c r="H19" s="216"/>
      <c r="I19" s="216"/>
      <c r="J19" s="216"/>
      <c r="K19" s="153" t="s">
        <v>5063</v>
      </c>
      <c r="N19" s="153" t="s">
        <v>150</v>
      </c>
      <c r="P19" s="3550"/>
      <c r="Q19" s="3550"/>
      <c r="R19" s="3550"/>
      <c r="S19" s="3550"/>
      <c r="T19" s="3550"/>
      <c r="U19" s="3550"/>
      <c r="V19" s="3550"/>
      <c r="W19" s="3550"/>
      <c r="X19" s="3550"/>
      <c r="Y19" s="3550"/>
      <c r="Z19" s="3550"/>
      <c r="AA19" s="3550"/>
      <c r="AB19" s="154"/>
      <c r="AD19" s="154"/>
      <c r="AE19" s="154"/>
    </row>
    <row r="20" spans="1:31" ht="17.100000000000001" customHeight="1">
      <c r="A20" s="154"/>
      <c r="B20" s="154"/>
      <c r="C20" s="216"/>
      <c r="D20" s="216"/>
      <c r="E20" s="216"/>
      <c r="F20" s="216"/>
      <c r="G20" s="216"/>
      <c r="H20" s="216"/>
      <c r="I20" s="216"/>
      <c r="J20" s="216"/>
      <c r="K20" s="154" t="s">
        <v>5064</v>
      </c>
      <c r="L20" s="216"/>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16"/>
      <c r="D21" s="216"/>
      <c r="E21" s="216"/>
      <c r="F21" s="216"/>
      <c r="G21" s="216"/>
      <c r="H21" s="216"/>
      <c r="I21" s="216"/>
      <c r="J21" s="216"/>
      <c r="K21" s="216"/>
      <c r="L21" s="216"/>
      <c r="O21" s="154"/>
      <c r="P21" s="154"/>
      <c r="Q21" s="154"/>
      <c r="R21" s="154"/>
      <c r="S21" s="154"/>
      <c r="T21" s="154"/>
      <c r="W21" s="154"/>
      <c r="X21" s="154"/>
      <c r="Y21" s="154"/>
      <c r="Z21" s="154"/>
      <c r="AB21" s="154"/>
      <c r="AC21" s="154"/>
      <c r="AE21" s="154"/>
    </row>
    <row r="22" spans="1:31" ht="17.100000000000001" customHeight="1">
      <c r="A22" s="154"/>
      <c r="B22" s="154"/>
      <c r="C22" s="216"/>
      <c r="D22" s="216"/>
      <c r="E22" s="216"/>
      <c r="F22" s="216"/>
      <c r="G22" s="216"/>
      <c r="H22" s="216"/>
      <c r="I22" s="216"/>
      <c r="J22" s="216"/>
      <c r="K22" s="3515"/>
      <c r="L22" s="3515"/>
      <c r="M22" s="3515"/>
      <c r="N22" s="3515"/>
      <c r="O22" s="216"/>
      <c r="P22" s="216"/>
      <c r="Q22" s="216"/>
      <c r="R22" s="216"/>
      <c r="S22" s="216"/>
      <c r="T22" s="216"/>
      <c r="U22" s="216"/>
      <c r="V22" s="216"/>
      <c r="W22" s="216"/>
      <c r="X22" s="216"/>
      <c r="Y22" s="216"/>
      <c r="Z22" s="154"/>
      <c r="AA22" s="154"/>
      <c r="AB22" s="154"/>
      <c r="AC22" s="154"/>
      <c r="AD22" s="154"/>
      <c r="AE22" s="154"/>
    </row>
    <row r="23" spans="1:31" ht="17.100000000000001" customHeight="1">
      <c r="A23" s="154"/>
      <c r="B23" s="154"/>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154"/>
      <c r="AA23" s="154"/>
      <c r="AB23" s="154"/>
      <c r="AC23" s="154"/>
      <c r="AD23" s="154"/>
      <c r="AE23" s="154"/>
    </row>
    <row r="24" spans="1:31" ht="17.100000000000001" customHeight="1">
      <c r="A24" s="154"/>
      <c r="B24" s="154"/>
      <c r="C24" s="216"/>
      <c r="D24" s="216"/>
      <c r="E24" s="216"/>
      <c r="F24" s="216"/>
      <c r="G24" s="216"/>
      <c r="H24" s="216"/>
      <c r="I24" s="216"/>
      <c r="J24" s="216"/>
      <c r="K24" s="216"/>
      <c r="L24" s="216"/>
      <c r="M24" s="216" t="s">
        <v>141</v>
      </c>
      <c r="N24" s="216"/>
      <c r="O24" s="216"/>
      <c r="P24" s="216"/>
      <c r="Q24" s="216"/>
      <c r="R24" s="216"/>
      <c r="S24" s="216"/>
      <c r="T24" s="216"/>
      <c r="U24" s="216"/>
      <c r="V24" s="216"/>
      <c r="W24" s="216"/>
      <c r="X24" s="216"/>
      <c r="Y24" s="216"/>
      <c r="Z24" s="154"/>
      <c r="AA24" s="154"/>
      <c r="AB24" s="154"/>
      <c r="AC24" s="154"/>
      <c r="AD24" s="154"/>
      <c r="AE24" s="154"/>
    </row>
    <row r="25" spans="1:31" ht="17.100000000000001" customHeight="1">
      <c r="A25" s="154"/>
      <c r="B25" s="154"/>
      <c r="C25" s="216"/>
      <c r="D25" s="216"/>
      <c r="E25" s="216"/>
      <c r="F25" s="216"/>
      <c r="G25" s="216"/>
      <c r="H25" s="216"/>
      <c r="I25" s="216"/>
      <c r="J25" s="216"/>
      <c r="K25" s="216"/>
      <c r="L25" s="216"/>
      <c r="M25" s="216"/>
      <c r="N25" s="216"/>
      <c r="O25" s="216"/>
      <c r="P25" s="216"/>
      <c r="Q25" s="216"/>
      <c r="R25" s="216"/>
      <c r="S25" s="216"/>
      <c r="T25" s="216"/>
      <c r="U25" s="216"/>
      <c r="V25" s="216"/>
      <c r="W25" s="216"/>
      <c r="X25" s="216"/>
      <c r="Y25" s="216"/>
      <c r="Z25" s="154"/>
      <c r="AA25" s="154"/>
      <c r="AB25" s="154"/>
      <c r="AC25" s="154"/>
      <c r="AD25" s="154"/>
      <c r="AE25" s="154"/>
    </row>
    <row r="26" spans="1:31" ht="17.100000000000001" customHeight="1">
      <c r="A26" s="154"/>
      <c r="B26" s="154"/>
      <c r="C26" s="216"/>
      <c r="D26" s="216"/>
      <c r="E26" s="216"/>
      <c r="F26" s="216"/>
      <c r="G26" s="216"/>
      <c r="H26" s="216"/>
      <c r="I26" s="216"/>
      <c r="J26" s="216"/>
      <c r="K26" s="216"/>
      <c r="L26" s="216"/>
      <c r="M26" s="216"/>
      <c r="N26" s="216"/>
      <c r="O26" s="216"/>
      <c r="P26" s="216"/>
      <c r="Q26" s="216"/>
      <c r="R26" s="216"/>
      <c r="S26" s="216"/>
      <c r="T26" s="216"/>
      <c r="U26" s="156"/>
      <c r="V26" s="216"/>
      <c r="W26" s="216"/>
      <c r="X26" s="216"/>
      <c r="Y26" s="216"/>
      <c r="Z26" s="154"/>
      <c r="AA26" s="154"/>
      <c r="AB26" s="154"/>
      <c r="AC26" s="154"/>
      <c r="AD26" s="154"/>
      <c r="AE26" s="154"/>
    </row>
    <row r="27" spans="1:31" ht="17.100000000000001" customHeight="1">
      <c r="A27" s="154"/>
      <c r="B27" s="154"/>
      <c r="C27" s="216"/>
      <c r="D27" s="216"/>
      <c r="E27" s="216"/>
      <c r="F27" s="216"/>
      <c r="G27" s="216"/>
      <c r="H27" s="216"/>
      <c r="I27" s="216"/>
      <c r="J27" s="216"/>
      <c r="K27" s="3515"/>
      <c r="L27" s="3515"/>
      <c r="M27" s="3515"/>
      <c r="N27" s="3515"/>
      <c r="O27" s="216"/>
      <c r="P27" s="216"/>
      <c r="Q27" s="216"/>
      <c r="R27" s="216"/>
      <c r="S27" s="216"/>
      <c r="T27" s="216"/>
      <c r="U27" s="216"/>
      <c r="V27" s="216"/>
      <c r="W27" s="216"/>
      <c r="X27" s="216"/>
      <c r="Y27" s="216"/>
      <c r="Z27" s="154"/>
      <c r="AA27" s="154"/>
      <c r="AB27" s="154"/>
      <c r="AC27" s="154"/>
      <c r="AD27" s="154"/>
      <c r="AE27" s="154"/>
    </row>
    <row r="28" spans="1:31" ht="17.100000000000001" customHeight="1">
      <c r="A28" s="154"/>
      <c r="B28" s="166"/>
      <c r="C28" s="217"/>
      <c r="D28" s="217"/>
      <c r="E28" s="217"/>
      <c r="F28" s="218"/>
      <c r="G28" s="217"/>
      <c r="H28" s="217"/>
      <c r="I28" s="217"/>
      <c r="J28" s="217"/>
      <c r="K28" s="217"/>
      <c r="L28" s="217"/>
      <c r="M28" s="219"/>
      <c r="N28" s="219"/>
      <c r="O28" s="219"/>
      <c r="P28" s="219"/>
      <c r="Q28" s="219"/>
      <c r="R28" s="217"/>
      <c r="S28" s="217"/>
      <c r="T28" s="217"/>
      <c r="U28" s="3516" t="s">
        <v>5065</v>
      </c>
      <c r="V28" s="3517"/>
      <c r="W28" s="3517"/>
      <c r="X28" s="3518"/>
      <c r="Y28" s="3516" t="s">
        <v>5066</v>
      </c>
      <c r="Z28" s="3517"/>
      <c r="AA28" s="3517"/>
      <c r="AB28" s="3518"/>
      <c r="AC28" s="154"/>
      <c r="AD28" s="154"/>
      <c r="AE28" s="154"/>
    </row>
    <row r="29" spans="1:31" ht="17.100000000000001" customHeight="1">
      <c r="A29" s="154"/>
      <c r="B29" s="3348" t="s">
        <v>4954</v>
      </c>
      <c r="C29" s="3525"/>
      <c r="D29" s="3525"/>
      <c r="E29" s="3525"/>
      <c r="F29" s="3526"/>
      <c r="G29" s="216"/>
      <c r="H29" s="216"/>
      <c r="I29" s="216"/>
      <c r="J29" s="3324" t="s">
        <v>116</v>
      </c>
      <c r="K29" s="3525"/>
      <c r="L29" s="3525"/>
      <c r="M29" s="3525"/>
      <c r="N29" s="3525"/>
      <c r="O29" s="3525"/>
      <c r="P29" s="3525"/>
      <c r="Q29" s="3525"/>
      <c r="R29" s="216"/>
      <c r="S29" s="216"/>
      <c r="T29" s="216"/>
      <c r="U29" s="3519"/>
      <c r="V29" s="3520"/>
      <c r="W29" s="3520"/>
      <c r="X29" s="3521"/>
      <c r="Y29" s="3519"/>
      <c r="Z29" s="3520"/>
      <c r="AA29" s="3520"/>
      <c r="AB29" s="3521"/>
      <c r="AC29" s="154"/>
      <c r="AD29" s="154"/>
      <c r="AE29" s="154"/>
    </row>
    <row r="30" spans="1:31" ht="17.100000000000001" customHeight="1">
      <c r="A30" s="154"/>
      <c r="B30" s="164"/>
      <c r="C30" s="220"/>
      <c r="D30" s="220"/>
      <c r="E30" s="220"/>
      <c r="F30" s="221"/>
      <c r="G30" s="220"/>
      <c r="H30" s="220"/>
      <c r="I30" s="220"/>
      <c r="J30" s="220"/>
      <c r="K30" s="220"/>
      <c r="L30" s="220"/>
      <c r="M30" s="220"/>
      <c r="N30" s="220"/>
      <c r="O30" s="220"/>
      <c r="P30" s="220"/>
      <c r="Q30" s="220"/>
      <c r="R30" s="220"/>
      <c r="S30" s="220"/>
      <c r="T30" s="220"/>
      <c r="U30" s="3522"/>
      <c r="V30" s="3523"/>
      <c r="W30" s="3523"/>
      <c r="X30" s="3524"/>
      <c r="Y30" s="3522"/>
      <c r="Z30" s="3523"/>
      <c r="AA30" s="3523"/>
      <c r="AB30" s="3524"/>
      <c r="AC30" s="154"/>
      <c r="AD30" s="154"/>
      <c r="AE30" s="154"/>
    </row>
    <row r="31" spans="1:31" ht="17.100000000000001" customHeight="1">
      <c r="A31" s="154"/>
      <c r="B31" s="3527" t="s">
        <v>136</v>
      </c>
      <c r="C31" s="3528"/>
      <c r="D31" s="3528"/>
      <c r="E31" s="3528"/>
      <c r="F31" s="3529"/>
      <c r="G31" s="3536" t="str">
        <f>IF(★入力画面!L23&amp;★入力画面!L24&amp;★入力画面!L28="","",★入力画面!L23&amp;★入力画面!L24&amp;★入力画面!L28&amp;"")</f>
        <v>大阪府</v>
      </c>
      <c r="H31" s="3537"/>
      <c r="I31" s="3537"/>
      <c r="J31" s="3537"/>
      <c r="K31" s="3537"/>
      <c r="L31" s="3537"/>
      <c r="M31" s="3537"/>
      <c r="N31" s="3537"/>
      <c r="O31" s="3537"/>
      <c r="P31" s="3537"/>
      <c r="Q31" s="3537"/>
      <c r="R31" s="3537"/>
      <c r="S31" s="3537"/>
      <c r="T31" s="3538"/>
      <c r="U31" s="222"/>
      <c r="V31" s="219"/>
      <c r="W31" s="219"/>
      <c r="X31" s="218"/>
      <c r="Y31" s="223"/>
      <c r="Z31" s="154"/>
      <c r="AA31" s="154"/>
      <c r="AB31" s="224"/>
      <c r="AC31" s="154"/>
      <c r="AD31" s="154"/>
      <c r="AE31" s="154"/>
    </row>
    <row r="32" spans="1:31" ht="17.100000000000001" customHeight="1">
      <c r="A32" s="154"/>
      <c r="B32" s="3530"/>
      <c r="C32" s="3531"/>
      <c r="D32" s="3531"/>
      <c r="E32" s="3531"/>
      <c r="F32" s="3532"/>
      <c r="G32" s="3539"/>
      <c r="H32" s="3540"/>
      <c r="I32" s="3540"/>
      <c r="J32" s="3540"/>
      <c r="K32" s="3540"/>
      <c r="L32" s="3540"/>
      <c r="M32" s="3540"/>
      <c r="N32" s="3540"/>
      <c r="O32" s="3540"/>
      <c r="P32" s="3540"/>
      <c r="Q32" s="3540"/>
      <c r="R32" s="3540"/>
      <c r="S32" s="3540"/>
      <c r="T32" s="3541"/>
      <c r="U32" s="3545" t="str">
        <f>IF(★入力画面!AE34="","",★入力画面!AE34)</f>
        <v/>
      </c>
      <c r="V32" s="3546"/>
      <c r="W32" s="3546"/>
      <c r="X32" s="224" t="s">
        <v>150</v>
      </c>
      <c r="Y32" s="3545" t="str">
        <f>IF(★入力画面!L34="","",★入力画面!L34)</f>
        <v/>
      </c>
      <c r="Z32" s="3546"/>
      <c r="AA32" s="3546"/>
      <c r="AB32" s="224" t="s">
        <v>150</v>
      </c>
      <c r="AC32" s="154"/>
      <c r="AD32" s="154"/>
      <c r="AE32" s="154"/>
    </row>
    <row r="33" spans="1:31" ht="17.100000000000001" customHeight="1">
      <c r="A33" s="154"/>
      <c r="B33" s="3533"/>
      <c r="C33" s="3534"/>
      <c r="D33" s="3534"/>
      <c r="E33" s="3534"/>
      <c r="F33" s="3535"/>
      <c r="G33" s="3542"/>
      <c r="H33" s="3543"/>
      <c r="I33" s="3543"/>
      <c r="J33" s="3543"/>
      <c r="K33" s="3543"/>
      <c r="L33" s="3543"/>
      <c r="M33" s="3543"/>
      <c r="N33" s="3543"/>
      <c r="O33" s="3543"/>
      <c r="P33" s="3543"/>
      <c r="Q33" s="3543"/>
      <c r="R33" s="3543"/>
      <c r="S33" s="3543"/>
      <c r="T33" s="3544"/>
      <c r="U33" s="225"/>
      <c r="V33" s="220"/>
      <c r="W33" s="220"/>
      <c r="X33" s="221"/>
      <c r="Y33" s="225"/>
      <c r="Z33" s="226"/>
      <c r="AA33" s="226"/>
      <c r="AB33" s="165"/>
      <c r="AC33" s="154"/>
      <c r="AD33" s="154"/>
      <c r="AE33" s="154"/>
    </row>
    <row r="34" spans="1:31" ht="17.100000000000001" customHeight="1">
      <c r="A34" s="154"/>
      <c r="B34" s="166"/>
      <c r="C34" s="217"/>
      <c r="D34" s="217"/>
      <c r="E34" s="217"/>
      <c r="F34" s="218"/>
      <c r="G34" s="222"/>
      <c r="H34" s="217"/>
      <c r="I34" s="217"/>
      <c r="J34" s="217"/>
      <c r="K34" s="217"/>
      <c r="L34" s="217"/>
      <c r="M34" s="217"/>
      <c r="N34" s="217"/>
      <c r="O34" s="217"/>
      <c r="P34" s="217"/>
      <c r="Q34" s="217"/>
      <c r="R34" s="217"/>
      <c r="S34" s="217"/>
      <c r="T34" s="218"/>
      <c r="U34" s="222"/>
      <c r="V34" s="217"/>
      <c r="W34" s="217"/>
      <c r="X34" s="218"/>
      <c r="Y34" s="222"/>
      <c r="Z34" s="219"/>
      <c r="AA34" s="219"/>
      <c r="AB34" s="167"/>
      <c r="AC34" s="154"/>
      <c r="AD34" s="154"/>
      <c r="AE34" s="154"/>
    </row>
    <row r="35" spans="1:31" ht="17.100000000000001" customHeight="1">
      <c r="A35" s="154"/>
      <c r="B35" s="227"/>
      <c r="C35" s="154"/>
      <c r="D35" s="154"/>
      <c r="E35" s="154"/>
      <c r="F35" s="224"/>
      <c r="G35" s="227"/>
      <c r="H35" s="154"/>
      <c r="I35" s="154"/>
      <c r="J35" s="154"/>
      <c r="K35" s="154"/>
      <c r="L35" s="154"/>
      <c r="M35" s="154"/>
      <c r="N35" s="154"/>
      <c r="O35" s="154"/>
      <c r="P35" s="3515"/>
      <c r="Q35" s="3324"/>
      <c r="R35" s="3324"/>
      <c r="S35" s="3324"/>
      <c r="T35" s="3349"/>
      <c r="U35" s="227"/>
      <c r="V35" s="154"/>
      <c r="W35" s="216"/>
      <c r="X35" s="224" t="s">
        <v>150</v>
      </c>
      <c r="Y35" s="227"/>
      <c r="Z35" s="154"/>
      <c r="AA35" s="154"/>
      <c r="AB35" s="224" t="s">
        <v>150</v>
      </c>
      <c r="AC35" s="154"/>
      <c r="AD35" s="154"/>
      <c r="AE35" s="154"/>
    </row>
    <row r="36" spans="1:31" ht="17.100000000000001" customHeight="1">
      <c r="A36" s="154"/>
      <c r="B36" s="164"/>
      <c r="C36" s="226"/>
      <c r="D36" s="226"/>
      <c r="E36" s="226"/>
      <c r="F36" s="165"/>
      <c r="G36" s="164"/>
      <c r="H36" s="226"/>
      <c r="I36" s="226"/>
      <c r="J36" s="226"/>
      <c r="K36" s="226"/>
      <c r="L36" s="226"/>
      <c r="M36" s="226"/>
      <c r="N36" s="226"/>
      <c r="O36" s="226"/>
      <c r="P36" s="226"/>
      <c r="Q36" s="226"/>
      <c r="R36" s="226"/>
      <c r="S36" s="226"/>
      <c r="T36" s="165"/>
      <c r="U36" s="164"/>
      <c r="V36" s="226"/>
      <c r="W36" s="226"/>
      <c r="X36" s="165"/>
      <c r="Y36" s="164"/>
      <c r="Z36" s="226"/>
      <c r="AA36" s="226"/>
      <c r="AB36" s="165"/>
      <c r="AC36" s="154"/>
      <c r="AD36" s="154"/>
      <c r="AE36" s="154"/>
    </row>
    <row r="37" spans="1:31" ht="17.100000000000001" customHeight="1">
      <c r="A37" s="154"/>
      <c r="B37" s="166"/>
      <c r="C37" s="219"/>
      <c r="D37" s="219"/>
      <c r="E37" s="219"/>
      <c r="F37" s="167"/>
      <c r="G37" s="166"/>
      <c r="H37" s="219"/>
      <c r="I37" s="219"/>
      <c r="J37" s="219"/>
      <c r="K37" s="219"/>
      <c r="L37" s="219"/>
      <c r="M37" s="219"/>
      <c r="N37" s="219"/>
      <c r="O37" s="219"/>
      <c r="P37" s="219"/>
      <c r="Q37" s="219"/>
      <c r="R37" s="219"/>
      <c r="S37" s="219"/>
      <c r="T37" s="167"/>
      <c r="U37" s="166"/>
      <c r="V37" s="219"/>
      <c r="W37" s="219"/>
      <c r="X37" s="167"/>
      <c r="Y37" s="166"/>
      <c r="Z37" s="219"/>
      <c r="AA37" s="219"/>
      <c r="AB37" s="167"/>
      <c r="AC37" s="154"/>
      <c r="AD37" s="154"/>
      <c r="AE37" s="154"/>
    </row>
    <row r="38" spans="1:31" ht="17.100000000000001" customHeight="1">
      <c r="A38" s="154"/>
      <c r="B38" s="227"/>
      <c r="C38" s="216"/>
      <c r="D38" s="216"/>
      <c r="E38" s="216"/>
      <c r="F38" s="228"/>
      <c r="G38" s="223"/>
      <c r="H38" s="216"/>
      <c r="I38" s="216"/>
      <c r="J38" s="216"/>
      <c r="K38" s="216"/>
      <c r="L38" s="216"/>
      <c r="M38" s="154"/>
      <c r="N38" s="154"/>
      <c r="O38" s="154"/>
      <c r="P38" s="154"/>
      <c r="Q38" s="154"/>
      <c r="R38" s="154"/>
      <c r="S38" s="154"/>
      <c r="T38" s="224"/>
      <c r="U38" s="227"/>
      <c r="V38" s="229"/>
      <c r="W38" s="229"/>
      <c r="X38" s="224" t="s">
        <v>150</v>
      </c>
      <c r="Y38" s="227"/>
      <c r="Z38" s="154"/>
      <c r="AA38" s="154"/>
      <c r="AB38" s="224" t="s">
        <v>150</v>
      </c>
      <c r="AC38" s="154"/>
      <c r="AD38" s="154"/>
      <c r="AE38" s="154"/>
    </row>
    <row r="39" spans="1:31" ht="17.100000000000001" customHeight="1">
      <c r="A39" s="154"/>
      <c r="B39" s="164"/>
      <c r="C39" s="226"/>
      <c r="D39" s="226"/>
      <c r="E39" s="226"/>
      <c r="F39" s="165"/>
      <c r="G39" s="164"/>
      <c r="H39" s="226"/>
      <c r="I39" s="226"/>
      <c r="J39" s="226"/>
      <c r="K39" s="226"/>
      <c r="L39" s="226"/>
      <c r="M39" s="226"/>
      <c r="N39" s="226"/>
      <c r="O39" s="226"/>
      <c r="P39" s="226"/>
      <c r="Q39" s="226"/>
      <c r="R39" s="226"/>
      <c r="S39" s="226"/>
      <c r="T39" s="165"/>
      <c r="U39" s="164"/>
      <c r="V39" s="226"/>
      <c r="W39" s="226"/>
      <c r="X39" s="165"/>
      <c r="Y39" s="164"/>
      <c r="Z39" s="226"/>
      <c r="AA39" s="226"/>
      <c r="AB39" s="165"/>
      <c r="AC39" s="154"/>
      <c r="AD39" s="154"/>
      <c r="AE39" s="154"/>
    </row>
    <row r="40" spans="1:31" ht="17.100000000000001" customHeight="1">
      <c r="A40" s="154"/>
      <c r="B40" s="166"/>
      <c r="C40" s="219"/>
      <c r="D40" s="219"/>
      <c r="E40" s="219"/>
      <c r="F40" s="167"/>
      <c r="G40" s="166"/>
      <c r="H40" s="219"/>
      <c r="I40" s="219"/>
      <c r="J40" s="219"/>
      <c r="K40" s="219"/>
      <c r="L40" s="219"/>
      <c r="M40" s="219"/>
      <c r="N40" s="219"/>
      <c r="O40" s="219"/>
      <c r="P40" s="219"/>
      <c r="Q40" s="219"/>
      <c r="R40" s="219"/>
      <c r="S40" s="219"/>
      <c r="T40" s="167"/>
      <c r="U40" s="166"/>
      <c r="V40" s="219"/>
      <c r="W40" s="219"/>
      <c r="X40" s="167"/>
      <c r="Y40" s="166"/>
      <c r="Z40" s="219"/>
      <c r="AA40" s="219"/>
      <c r="AB40" s="167"/>
      <c r="AC40" s="154"/>
      <c r="AD40" s="154"/>
      <c r="AE40" s="154"/>
    </row>
    <row r="41" spans="1:31" ht="17.100000000000001" customHeight="1">
      <c r="A41" s="154"/>
      <c r="B41" s="227"/>
      <c r="C41" s="154"/>
      <c r="D41" s="154"/>
      <c r="E41" s="154"/>
      <c r="F41" s="224"/>
      <c r="G41" s="227"/>
      <c r="H41" s="154"/>
      <c r="I41" s="154"/>
      <c r="J41" s="154"/>
      <c r="K41" s="154"/>
      <c r="L41" s="154"/>
      <c r="M41" s="154"/>
      <c r="N41" s="154"/>
      <c r="O41" s="154"/>
      <c r="P41" s="154"/>
      <c r="Q41" s="154"/>
      <c r="R41" s="154"/>
      <c r="S41" s="154"/>
      <c r="T41" s="224"/>
      <c r="U41" s="227"/>
      <c r="V41" s="154"/>
      <c r="W41" s="154"/>
      <c r="X41" s="224" t="s">
        <v>150</v>
      </c>
      <c r="Y41" s="227"/>
      <c r="Z41" s="154"/>
      <c r="AA41" s="154"/>
      <c r="AB41" s="224" t="s">
        <v>150</v>
      </c>
      <c r="AC41" s="154"/>
      <c r="AD41" s="154"/>
      <c r="AE41" s="154"/>
    </row>
    <row r="42" spans="1:31" ht="17.100000000000001" customHeight="1">
      <c r="A42" s="154"/>
      <c r="B42" s="244"/>
      <c r="C42" s="245"/>
      <c r="D42" s="245"/>
      <c r="E42" s="245"/>
      <c r="F42" s="246"/>
      <c r="G42" s="244"/>
      <c r="H42" s="245"/>
      <c r="I42" s="226"/>
      <c r="J42" s="226"/>
      <c r="K42" s="226"/>
      <c r="L42" s="226"/>
      <c r="M42" s="226"/>
      <c r="N42" s="226"/>
      <c r="O42" s="226"/>
      <c r="P42" s="226"/>
      <c r="Q42" s="226"/>
      <c r="R42" s="226"/>
      <c r="S42" s="226"/>
      <c r="T42" s="165"/>
      <c r="U42" s="164"/>
      <c r="V42" s="226"/>
      <c r="W42" s="226"/>
      <c r="X42" s="165"/>
      <c r="Y42" s="164"/>
      <c r="Z42" s="226"/>
      <c r="AA42" s="226"/>
      <c r="AB42" s="165"/>
      <c r="AC42" s="154"/>
      <c r="AD42" s="154"/>
      <c r="AE42" s="154"/>
    </row>
    <row r="43" spans="1:31" ht="17.100000000000001" customHeight="1">
      <c r="A43" s="154"/>
      <c r="B43" s="154"/>
      <c r="C43" s="230"/>
      <c r="D43" s="230"/>
      <c r="E43" s="230"/>
      <c r="F43" s="230"/>
      <c r="G43" s="230"/>
      <c r="H43" s="230"/>
      <c r="I43" s="216"/>
      <c r="J43" s="216"/>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sheetProtection algorithmName="SHA-512" hashValue="qFF0dHaEBV12aalmlYmJsOMGyZFBICAah/6GS21Jat0XwwK8VirbzfH3K96QGE0aHLtB1HUqiMfxTGAaBigp8w==" saltValue="FuQs3vpXkUBt+Ylp2wQdrw==" spinCount="100000" sheet="1" formatCells="0" formatColumns="0" formatRows="0" insertColumns="0" insertRows="0" insertHyperlinks="0" deleteColumns="0" deleteRows="0" sort="0" autoFilter="0" pivotTables="0"/>
  <mergeCells count="22">
    <mergeCell ref="J2:Q2"/>
    <mergeCell ref="K22:N22"/>
    <mergeCell ref="K27:N27"/>
    <mergeCell ref="J3:R3"/>
    <mergeCell ref="H4:V4"/>
    <mergeCell ref="Q12:R12"/>
    <mergeCell ref="S12:T12"/>
    <mergeCell ref="V12:W12"/>
    <mergeCell ref="Y12:Z12"/>
    <mergeCell ref="B13:G13"/>
    <mergeCell ref="B14:G14"/>
    <mergeCell ref="P16:AB17"/>
    <mergeCell ref="P18:AA19"/>
    <mergeCell ref="P35:T35"/>
    <mergeCell ref="U28:X30"/>
    <mergeCell ref="Y28:AB30"/>
    <mergeCell ref="B29:F29"/>
    <mergeCell ref="J29:Q29"/>
    <mergeCell ref="B31:F33"/>
    <mergeCell ref="G31:T33"/>
    <mergeCell ref="U32:W32"/>
    <mergeCell ref="Y32:AA32"/>
  </mergeCells>
  <phoneticPr fontId="55"/>
  <pageMargins left="0.59055118110236227" right="0.59055118110236227" top="0.59055118110236227" bottom="0.59055118110236227" header="0.51181102362204722" footer="0.51181102362204722"/>
  <pageSetup paperSize="9" scale="99" orientation="portrait" horizontalDpi="300" verticalDpi="3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C1F4-20E9-402B-8BEB-92DF0D1EE7D5}">
  <dimension ref="A1:AI254"/>
  <sheetViews>
    <sheetView topLeftCell="A10" zoomScaleNormal="100" zoomScaleSheetLayoutView="100" workbookViewId="0">
      <selection activeCell="X11" sqref="X11:Z11"/>
    </sheetView>
  </sheetViews>
  <sheetFormatPr defaultRowHeight="11.25"/>
  <cols>
    <col min="1" max="80" width="2.875" style="91" customWidth="1"/>
    <col min="81" max="257" width="8.875" style="91"/>
    <col min="258" max="336" width="2.875" style="91" customWidth="1"/>
    <col min="337" max="513" width="8.875" style="91"/>
    <col min="514" max="592" width="2.875" style="91" customWidth="1"/>
    <col min="593" max="769" width="8.875" style="91"/>
    <col min="770" max="848" width="2.875" style="91" customWidth="1"/>
    <col min="849" max="1025" width="8.875" style="91"/>
    <col min="1026" max="1104" width="2.875" style="91" customWidth="1"/>
    <col min="1105" max="1281" width="8.875" style="91"/>
    <col min="1282" max="1360" width="2.875" style="91" customWidth="1"/>
    <col min="1361" max="1537" width="8.875" style="91"/>
    <col min="1538" max="1616" width="2.875" style="91" customWidth="1"/>
    <col min="1617" max="1793" width="8.875" style="91"/>
    <col min="1794" max="1872" width="2.875" style="91" customWidth="1"/>
    <col min="1873" max="2049" width="8.875" style="91"/>
    <col min="2050" max="2128" width="2.875" style="91" customWidth="1"/>
    <col min="2129" max="2305" width="8.875" style="91"/>
    <col min="2306" max="2384" width="2.875" style="91" customWidth="1"/>
    <col min="2385" max="2561" width="8.875" style="91"/>
    <col min="2562" max="2640" width="2.875" style="91" customWidth="1"/>
    <col min="2641" max="2817" width="8.875" style="91"/>
    <col min="2818" max="2896" width="2.875" style="91" customWidth="1"/>
    <col min="2897" max="3073" width="8.875" style="91"/>
    <col min="3074" max="3152" width="2.875" style="91" customWidth="1"/>
    <col min="3153" max="3329" width="8.875" style="91"/>
    <col min="3330" max="3408" width="2.875" style="91" customWidth="1"/>
    <col min="3409" max="3585" width="8.875" style="91"/>
    <col min="3586" max="3664" width="2.875" style="91" customWidth="1"/>
    <col min="3665" max="3841" width="8.875" style="91"/>
    <col min="3842" max="3920" width="2.875" style="91" customWidth="1"/>
    <col min="3921" max="4097" width="8.875" style="91"/>
    <col min="4098" max="4176" width="2.875" style="91" customWidth="1"/>
    <col min="4177" max="4353" width="8.875" style="91"/>
    <col min="4354" max="4432" width="2.875" style="91" customWidth="1"/>
    <col min="4433" max="4609" width="8.875" style="91"/>
    <col min="4610" max="4688" width="2.875" style="91" customWidth="1"/>
    <col min="4689" max="4865" width="8.875" style="91"/>
    <col min="4866" max="4944" width="2.875" style="91" customWidth="1"/>
    <col min="4945" max="5121" width="8.875" style="91"/>
    <col min="5122" max="5200" width="2.875" style="91" customWidth="1"/>
    <col min="5201" max="5377" width="8.875" style="91"/>
    <col min="5378" max="5456" width="2.875" style="91" customWidth="1"/>
    <col min="5457" max="5633" width="8.875" style="91"/>
    <col min="5634" max="5712" width="2.875" style="91" customWidth="1"/>
    <col min="5713" max="5889" width="8.875" style="91"/>
    <col min="5890" max="5968" width="2.875" style="91" customWidth="1"/>
    <col min="5969" max="6145" width="8.875" style="91"/>
    <col min="6146" max="6224" width="2.875" style="91" customWidth="1"/>
    <col min="6225" max="6401" width="8.875" style="91"/>
    <col min="6402" max="6480" width="2.875" style="91" customWidth="1"/>
    <col min="6481" max="6657" width="8.875" style="91"/>
    <col min="6658" max="6736" width="2.875" style="91" customWidth="1"/>
    <col min="6737" max="6913" width="8.875" style="91"/>
    <col min="6914" max="6992" width="2.875" style="91" customWidth="1"/>
    <col min="6993" max="7169" width="8.875" style="91"/>
    <col min="7170" max="7248" width="2.875" style="91" customWidth="1"/>
    <col min="7249" max="7425" width="8.875" style="91"/>
    <col min="7426" max="7504" width="2.875" style="91" customWidth="1"/>
    <col min="7505" max="7681" width="8.875" style="91"/>
    <col min="7682" max="7760" width="2.875" style="91" customWidth="1"/>
    <col min="7761" max="7937" width="8.875" style="91"/>
    <col min="7938" max="8016" width="2.875" style="91" customWidth="1"/>
    <col min="8017" max="8193" width="8.875" style="91"/>
    <col min="8194" max="8272" width="2.875" style="91" customWidth="1"/>
    <col min="8273" max="8449" width="8.875" style="91"/>
    <col min="8450" max="8528" width="2.875" style="91" customWidth="1"/>
    <col min="8529" max="8705" width="8.875" style="91"/>
    <col min="8706" max="8784" width="2.875" style="91" customWidth="1"/>
    <col min="8785" max="8961" width="8.875" style="91"/>
    <col min="8962" max="9040" width="2.875" style="91" customWidth="1"/>
    <col min="9041" max="9217" width="8.875" style="91"/>
    <col min="9218" max="9296" width="2.875" style="91" customWidth="1"/>
    <col min="9297" max="9473" width="8.875" style="91"/>
    <col min="9474" max="9552" width="2.875" style="91" customWidth="1"/>
    <col min="9553" max="9729" width="8.875" style="91"/>
    <col min="9730" max="9808" width="2.875" style="91" customWidth="1"/>
    <col min="9809" max="9985" width="8.875" style="91"/>
    <col min="9986" max="10064" width="2.875" style="91" customWidth="1"/>
    <col min="10065" max="10241" width="8.875" style="91"/>
    <col min="10242" max="10320" width="2.875" style="91" customWidth="1"/>
    <col min="10321" max="10497" width="8.875" style="91"/>
    <col min="10498" max="10576" width="2.875" style="91" customWidth="1"/>
    <col min="10577" max="10753" width="8.875" style="91"/>
    <col min="10754" max="10832" width="2.875" style="91" customWidth="1"/>
    <col min="10833" max="11009" width="8.875" style="91"/>
    <col min="11010" max="11088" width="2.875" style="91" customWidth="1"/>
    <col min="11089" max="11265" width="8.875" style="91"/>
    <col min="11266" max="11344" width="2.875" style="91" customWidth="1"/>
    <col min="11345" max="11521" width="8.875" style="91"/>
    <col min="11522" max="11600" width="2.875" style="91" customWidth="1"/>
    <col min="11601" max="11777" width="8.875" style="91"/>
    <col min="11778" max="11856" width="2.875" style="91" customWidth="1"/>
    <col min="11857" max="12033" width="8.875" style="91"/>
    <col min="12034" max="12112" width="2.875" style="91" customWidth="1"/>
    <col min="12113" max="12289" width="8.875" style="91"/>
    <col min="12290" max="12368" width="2.875" style="91" customWidth="1"/>
    <col min="12369" max="12545" width="8.875" style="91"/>
    <col min="12546" max="12624" width="2.875" style="91" customWidth="1"/>
    <col min="12625" max="12801" width="8.875" style="91"/>
    <col min="12802" max="12880" width="2.875" style="91" customWidth="1"/>
    <col min="12881" max="13057" width="8.875" style="91"/>
    <col min="13058" max="13136" width="2.875" style="91" customWidth="1"/>
    <col min="13137" max="13313" width="8.875" style="91"/>
    <col min="13314" max="13392" width="2.875" style="91" customWidth="1"/>
    <col min="13393" max="13569" width="8.875" style="91"/>
    <col min="13570" max="13648" width="2.875" style="91" customWidth="1"/>
    <col min="13649" max="13825" width="8.875" style="91"/>
    <col min="13826" max="13904" width="2.875" style="91" customWidth="1"/>
    <col min="13905" max="14081" width="8.875" style="91"/>
    <col min="14082" max="14160" width="2.875" style="91" customWidth="1"/>
    <col min="14161" max="14337" width="8.875" style="91"/>
    <col min="14338" max="14416" width="2.875" style="91" customWidth="1"/>
    <col min="14417" max="14593" width="8.875" style="91"/>
    <col min="14594" max="14672" width="2.875" style="91" customWidth="1"/>
    <col min="14673" max="14849" width="8.875" style="91"/>
    <col min="14850" max="14928" width="2.875" style="91" customWidth="1"/>
    <col min="14929" max="15105" width="8.875" style="91"/>
    <col min="15106" max="15184" width="2.875" style="91" customWidth="1"/>
    <col min="15185" max="15361" width="8.875" style="91"/>
    <col min="15362" max="15440" width="2.875" style="91" customWidth="1"/>
    <col min="15441" max="15617" width="8.875" style="91"/>
    <col min="15618" max="15696" width="2.875" style="91" customWidth="1"/>
    <col min="15697" max="15873" width="8.875" style="91"/>
    <col min="15874" max="15952" width="2.875" style="91" customWidth="1"/>
    <col min="15953" max="16129" width="8.875" style="91"/>
    <col min="16130" max="16208" width="2.875" style="91" customWidth="1"/>
    <col min="16209" max="16384" width="8.875" style="91"/>
  </cols>
  <sheetData>
    <row r="1" spans="1:34">
      <c r="A1" s="92"/>
      <c r="B1" s="92"/>
      <c r="C1" s="92"/>
      <c r="D1" s="92"/>
      <c r="E1" s="92"/>
      <c r="F1" s="92"/>
      <c r="G1" s="92"/>
      <c r="H1" s="92"/>
      <c r="I1" s="92"/>
      <c r="J1" s="92"/>
      <c r="K1" s="92"/>
      <c r="L1" s="92"/>
      <c r="M1" s="92"/>
      <c r="N1" s="92"/>
      <c r="O1" s="92"/>
      <c r="P1" s="92"/>
      <c r="Q1" s="92"/>
      <c r="R1" s="92"/>
      <c r="S1" s="92"/>
      <c r="T1" s="92"/>
      <c r="U1" s="92"/>
      <c r="V1" s="92"/>
      <c r="W1" s="92"/>
      <c r="X1" s="92"/>
      <c r="Y1" s="92"/>
      <c r="Z1" s="92"/>
      <c r="AA1" s="92"/>
      <c r="AE1" s="92" t="s">
        <v>5045</v>
      </c>
      <c r="AF1" s="92"/>
      <c r="AG1" s="92"/>
    </row>
    <row r="2" spans="1:34" ht="16.5" customHeight="1">
      <c r="A2" s="92"/>
      <c r="B2" s="92"/>
      <c r="C2" s="92"/>
      <c r="D2" s="92"/>
      <c r="E2" s="92"/>
      <c r="F2" s="92"/>
      <c r="G2" s="92"/>
      <c r="H2" s="92"/>
      <c r="I2" s="92"/>
      <c r="J2" s="92"/>
      <c r="K2" s="92"/>
      <c r="L2" s="3270" t="s">
        <v>5046</v>
      </c>
      <c r="M2" s="3270"/>
      <c r="N2" s="3270"/>
      <c r="O2" s="3270"/>
      <c r="P2" s="3270"/>
      <c r="Q2" s="3270"/>
      <c r="R2" s="3270"/>
      <c r="S2" s="3270"/>
      <c r="T2" s="92"/>
      <c r="U2" s="3289" t="s">
        <v>5069</v>
      </c>
      <c r="V2" s="3289"/>
      <c r="W2" s="92"/>
      <c r="X2" s="92"/>
      <c r="Y2" s="83"/>
      <c r="Z2" s="83"/>
      <c r="AA2" s="796"/>
      <c r="AE2" s="169">
        <v>1</v>
      </c>
      <c r="AF2" s="89">
        <v>7</v>
      </c>
      <c r="AG2" s="211">
        <v>0</v>
      </c>
    </row>
    <row r="3" spans="1:34" ht="15" customHeight="1">
      <c r="A3" s="92"/>
      <c r="B3" s="92"/>
      <c r="C3" s="92"/>
      <c r="D3" s="92"/>
      <c r="E3" s="92"/>
      <c r="F3" s="92"/>
      <c r="G3" s="92"/>
      <c r="H3" s="92"/>
      <c r="I3" s="92"/>
      <c r="X3" s="92"/>
      <c r="Y3" s="92"/>
      <c r="Z3" s="92"/>
      <c r="AA3" s="92"/>
      <c r="AB3" s="92"/>
      <c r="AC3" s="92"/>
      <c r="AD3" s="92"/>
      <c r="AE3" s="92"/>
      <c r="AF3" s="92"/>
    </row>
    <row r="4" spans="1:34" ht="18" customHeight="1">
      <c r="A4" s="92"/>
      <c r="B4" s="92"/>
      <c r="C4" s="92"/>
      <c r="D4" s="92"/>
      <c r="E4" s="92"/>
      <c r="F4" s="92"/>
      <c r="G4" s="92"/>
      <c r="H4" s="92"/>
      <c r="I4" s="3274" t="s">
        <v>5070</v>
      </c>
      <c r="J4" s="3274"/>
      <c r="K4" s="3274"/>
      <c r="L4" s="3274"/>
      <c r="M4" s="3274"/>
      <c r="N4" s="3274"/>
      <c r="O4" s="3274"/>
      <c r="P4" s="3274"/>
      <c r="Q4" s="3274"/>
      <c r="R4" s="3274"/>
      <c r="S4" s="3274"/>
      <c r="T4" s="3274"/>
      <c r="U4" s="3274"/>
      <c r="V4" s="3274"/>
      <c r="W4" s="3274"/>
      <c r="X4" s="3274"/>
      <c r="AF4" s="92"/>
    </row>
    <row r="5" spans="1:34" ht="9" customHeight="1">
      <c r="A5" s="92"/>
      <c r="B5" s="170"/>
      <c r="C5" s="93"/>
      <c r="D5" s="93"/>
      <c r="E5" s="93"/>
      <c r="F5" s="93"/>
      <c r="G5" s="93"/>
      <c r="H5" s="93"/>
      <c r="I5" s="146"/>
      <c r="J5" s="235"/>
      <c r="V5" s="92"/>
      <c r="W5" s="92"/>
      <c r="X5" s="92"/>
      <c r="Y5" s="92"/>
      <c r="Z5" s="92"/>
      <c r="AA5" s="92"/>
      <c r="AB5" s="92"/>
      <c r="AC5" s="92"/>
      <c r="AD5" s="92"/>
      <c r="AE5" s="92"/>
      <c r="AF5" s="92"/>
    </row>
    <row r="6" spans="1:34" ht="12" customHeight="1">
      <c r="A6" s="92"/>
      <c r="D6" s="92"/>
      <c r="E6" s="92" t="s">
        <v>200</v>
      </c>
      <c r="F6" s="92"/>
      <c r="G6" s="92"/>
      <c r="H6" s="92"/>
      <c r="I6" s="92"/>
      <c r="J6" s="92"/>
      <c r="K6" s="92"/>
      <c r="L6" s="92" t="s">
        <v>4934</v>
      </c>
      <c r="M6" s="92"/>
      <c r="N6" s="92"/>
      <c r="O6" s="92"/>
      <c r="P6" s="92"/>
      <c r="Q6" s="92"/>
      <c r="V6" s="92"/>
      <c r="W6" s="92"/>
      <c r="X6" s="92"/>
      <c r="Y6" s="92"/>
      <c r="Z6" s="92"/>
      <c r="AA6" s="92"/>
      <c r="AB6" s="92"/>
      <c r="AC6" s="92"/>
      <c r="AD6" s="92"/>
      <c r="AE6" s="92"/>
      <c r="AF6" s="92"/>
    </row>
    <row r="7" spans="1:34" ht="15.75" customHeight="1">
      <c r="A7" s="92"/>
      <c r="D7" s="196" t="s">
        <v>5044</v>
      </c>
      <c r="E7" s="94"/>
      <c r="F7" s="94"/>
      <c r="G7" s="94"/>
      <c r="H7" s="94"/>
      <c r="I7" s="95"/>
      <c r="K7" s="96" t="str">
        <f>IF(★入力画面!$L$82="▼選択","",LEFT(VLOOKUP(★入力画面!$L$82,★入力画面!$C$630:$D$678,2,FALSE),1))</f>
        <v>2</v>
      </c>
      <c r="L7" s="97" t="str">
        <f>IF(★入力画面!$L$82="▼選択","",RIGHT(VLOOKUP(★入力画面!$L$82,★入力画面!$C$630:$D$678,2,FALSE),1))</f>
        <v>7</v>
      </c>
      <c r="M7" s="3553" t="str">
        <f>IF(★入力画面!$R$82="","",★入力画面!$R$82)</f>
        <v>( 1 )</v>
      </c>
      <c r="N7" s="3554"/>
      <c r="O7" s="96" t="str">
        <f>LEFT((RIGHT("     "&amp;★入力画面!$V$82,6)),1)</f>
        <v xml:space="preserve"> </v>
      </c>
      <c r="P7" s="98" t="str">
        <f>LEFT((RIGHT("     "&amp;★入力画面!$V$82,5)),1)</f>
        <v xml:space="preserve"> </v>
      </c>
      <c r="Q7" s="89" t="str">
        <f>LEFT((RIGHT("     "&amp;★入力画面!$V$82,4)),1)</f>
        <v xml:space="preserve"> </v>
      </c>
      <c r="R7" s="98" t="str">
        <f>LEFT((RIGHT("     "&amp;★入力画面!$V$82,3)),1)</f>
        <v xml:space="preserve"> </v>
      </c>
      <c r="S7" s="98" t="str">
        <f>LEFT((RIGHT("     "&amp;★入力画面!$V$82,2)),1)</f>
        <v xml:space="preserve"> </v>
      </c>
      <c r="T7" s="97" t="str">
        <f>LEFT((RIGHT("     "&amp;★入力画面!$V$82,1)),1)</f>
        <v xml:space="preserve"> </v>
      </c>
      <c r="U7" s="93"/>
      <c r="V7" s="92"/>
      <c r="W7" s="92"/>
      <c r="X7" s="92"/>
      <c r="Y7" s="92"/>
      <c r="Z7" s="92"/>
      <c r="AA7" s="92"/>
      <c r="AB7" s="92"/>
      <c r="AC7" s="92"/>
      <c r="AD7" s="92"/>
      <c r="AE7" s="92"/>
      <c r="AF7" s="92"/>
    </row>
    <row r="8" spans="1:34" ht="14.25" customHeight="1">
      <c r="A8" s="92"/>
      <c r="Q8" s="100"/>
      <c r="U8" s="93"/>
      <c r="V8" s="92"/>
      <c r="W8" s="92"/>
      <c r="X8" s="92"/>
      <c r="Y8" s="92"/>
      <c r="Z8" s="92"/>
      <c r="AA8" s="92"/>
      <c r="AB8" s="92"/>
      <c r="AC8" s="92"/>
      <c r="AD8" s="92" t="s">
        <v>5071</v>
      </c>
      <c r="AE8" s="92"/>
      <c r="AF8" s="92"/>
    </row>
    <row r="9" spans="1:34" ht="16.5" customHeight="1">
      <c r="F9" s="92" t="s">
        <v>5072</v>
      </c>
      <c r="G9" s="92"/>
      <c r="H9" s="92"/>
      <c r="I9" s="92"/>
      <c r="J9" s="203"/>
      <c r="K9" s="203"/>
      <c r="L9" s="203" t="s">
        <v>136</v>
      </c>
      <c r="M9" s="203"/>
      <c r="N9" s="203"/>
      <c r="O9" s="203"/>
      <c r="P9" s="203"/>
      <c r="Q9" s="203"/>
      <c r="R9" s="203"/>
      <c r="S9" s="203"/>
      <c r="T9" s="203"/>
      <c r="U9" s="203"/>
      <c r="V9" s="203"/>
      <c r="W9" s="203"/>
      <c r="X9" s="203"/>
      <c r="Y9" s="203"/>
      <c r="Z9" s="92"/>
      <c r="AA9" s="92"/>
      <c r="AB9" s="92"/>
      <c r="AC9" s="92"/>
      <c r="AD9" s="92"/>
      <c r="AE9" s="234" t="s">
        <v>5044</v>
      </c>
      <c r="AF9" s="89"/>
      <c r="AG9" s="121"/>
      <c r="AH9" s="92"/>
    </row>
    <row r="10" spans="1:34" ht="9" customHeight="1">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row>
    <row r="11" spans="1:34">
      <c r="F11" s="92" t="s">
        <v>5073</v>
      </c>
      <c r="G11" s="92"/>
      <c r="H11" s="92"/>
      <c r="I11" s="92"/>
      <c r="J11" s="3282" t="str">
        <f>IF(★入力画面!L34="","",★入力画面!L34)</f>
        <v/>
      </c>
      <c r="K11" s="3282"/>
      <c r="L11" s="3282"/>
      <c r="M11" s="203" t="s">
        <v>150</v>
      </c>
      <c r="O11" s="92" t="s">
        <v>5074</v>
      </c>
      <c r="P11" s="92"/>
      <c r="Q11" s="92"/>
      <c r="R11" s="92"/>
      <c r="S11" s="92"/>
      <c r="T11" s="92"/>
      <c r="U11" s="92"/>
      <c r="V11" s="92"/>
      <c r="W11" s="92"/>
      <c r="X11" s="3282" t="str">
        <f>IF(★入力画面!AE34="","",★入力画面!AE34)</f>
        <v/>
      </c>
      <c r="Y11" s="3282"/>
      <c r="Z11" s="3282"/>
      <c r="AA11" s="797"/>
      <c r="AB11" s="203" t="s">
        <v>150</v>
      </c>
      <c r="AC11" s="92"/>
      <c r="AD11" s="92"/>
      <c r="AE11" s="92"/>
      <c r="AF11" s="92"/>
      <c r="AG11" s="92"/>
      <c r="AH11" s="92"/>
    </row>
    <row r="12" spans="1:34">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row>
    <row r="13" spans="1:34" ht="20.25" customHeight="1">
      <c r="A13" s="101">
        <v>61</v>
      </c>
      <c r="B13" s="92"/>
      <c r="C13" s="236"/>
      <c r="D13" s="237"/>
      <c r="E13" s="237"/>
      <c r="F13" s="210"/>
      <c r="G13" s="210"/>
      <c r="H13" s="210"/>
      <c r="I13" s="3269" t="s">
        <v>5075</v>
      </c>
      <c r="J13" s="3269"/>
      <c r="K13" s="3269"/>
      <c r="L13" s="3269"/>
      <c r="M13" s="3269"/>
      <c r="N13" s="3269"/>
      <c r="O13" s="3269"/>
      <c r="P13" s="3269"/>
      <c r="Q13" s="3269"/>
      <c r="R13" s="3269"/>
      <c r="S13" s="3269"/>
      <c r="T13" s="3269"/>
      <c r="U13" s="3269"/>
      <c r="V13" s="3269"/>
      <c r="W13" s="3269"/>
      <c r="X13" s="3269"/>
      <c r="Y13" s="210"/>
      <c r="Z13" s="210"/>
      <c r="AA13" s="806"/>
      <c r="AB13" s="210"/>
      <c r="AC13" s="210"/>
      <c r="AD13" s="210"/>
      <c r="AE13" s="210"/>
      <c r="AF13" s="103"/>
      <c r="AG13" s="92"/>
      <c r="AH13" s="92"/>
    </row>
    <row r="14" spans="1:34">
      <c r="C14" s="238"/>
      <c r="D14" s="239"/>
      <c r="E14" s="3286" t="s">
        <v>3</v>
      </c>
      <c r="F14" s="3286"/>
      <c r="G14" s="3286"/>
      <c r="H14" s="3286"/>
      <c r="I14" s="3286"/>
      <c r="J14" s="3286"/>
      <c r="K14" s="202"/>
      <c r="L14" s="202"/>
      <c r="M14" s="3558" t="s">
        <v>8</v>
      </c>
      <c r="N14" s="3286"/>
      <c r="O14" s="3286"/>
      <c r="P14" s="3286"/>
      <c r="Q14" s="3286"/>
      <c r="R14" s="3286"/>
      <c r="S14" s="3559"/>
      <c r="T14" s="3562" t="s">
        <v>60</v>
      </c>
      <c r="U14" s="3307"/>
      <c r="V14" s="3564" t="s">
        <v>5076</v>
      </c>
      <c r="W14" s="3565"/>
      <c r="X14" s="3564" t="s">
        <v>522</v>
      </c>
      <c r="Y14" s="3565"/>
      <c r="Z14" s="3558" t="s">
        <v>5077</v>
      </c>
      <c r="AA14" s="3568"/>
      <c r="AB14" s="3286"/>
      <c r="AC14" s="3286"/>
      <c r="AD14" s="3286"/>
      <c r="AE14" s="3286"/>
      <c r="AF14" s="3559"/>
    </row>
    <row r="15" spans="1:34" ht="18" customHeight="1">
      <c r="C15" s="240"/>
      <c r="E15" s="3270"/>
      <c r="F15" s="3270"/>
      <c r="G15" s="3270"/>
      <c r="H15" s="3270"/>
      <c r="I15" s="3270"/>
      <c r="J15" s="3270"/>
      <c r="K15" s="92"/>
      <c r="L15" s="92"/>
      <c r="M15" s="3560"/>
      <c r="N15" s="3287"/>
      <c r="O15" s="3287"/>
      <c r="P15" s="3287"/>
      <c r="Q15" s="3287"/>
      <c r="R15" s="3287"/>
      <c r="S15" s="3561"/>
      <c r="T15" s="3563"/>
      <c r="U15" s="3316"/>
      <c r="V15" s="3566"/>
      <c r="W15" s="3567"/>
      <c r="X15" s="3566"/>
      <c r="Y15" s="3567"/>
      <c r="Z15" s="3560"/>
      <c r="AA15" s="3287"/>
      <c r="AB15" s="3287"/>
      <c r="AC15" s="3287"/>
      <c r="AD15" s="3287"/>
      <c r="AE15" s="3287"/>
      <c r="AF15" s="3561"/>
    </row>
    <row r="16" spans="1:34" ht="23.1" customHeight="1">
      <c r="C16" s="130" t="str">
        <f>IF(★入力画面!L50="","",MID(★入力画面!L50,1,1))</f>
        <v/>
      </c>
      <c r="D16" s="131" t="str">
        <f>IF(★入力画面!L50="","",MID(★入力画面!L50,2,1))</f>
        <v/>
      </c>
      <c r="E16" s="131" t="str">
        <f>IF(★入力画面!L50="","",MID(★入力画面!L50,3,1))</f>
        <v/>
      </c>
      <c r="F16" s="131" t="str">
        <f>IF(★入力画面!L50="","",MID(★入力画面!L50,4,1))</f>
        <v/>
      </c>
      <c r="G16" s="131" t="str">
        <f>IF(★入力画面!L50="","",MID(★入力画面!L50,5,1))</f>
        <v/>
      </c>
      <c r="H16" s="131" t="str">
        <f>IF(★入力画面!L50="","",MID(★入力画面!L50,6,1))</f>
        <v/>
      </c>
      <c r="I16" s="131" t="str">
        <f>IF(★入力画面!L50="","",MID(★入力画面!L50,7,1))</f>
        <v/>
      </c>
      <c r="J16" s="131" t="str">
        <f>IF(★入力画面!L50="","",MID(★入力画面!L50,8,1))</f>
        <v/>
      </c>
      <c r="K16" s="131" t="str">
        <f>IF(★入力画面!L50="","",MID(★入力画面!L50,9,1))</f>
        <v/>
      </c>
      <c r="L16" s="200" t="str">
        <f>IF(★入力画面!L50="","",MID(★入力画面!L50,10,1))</f>
        <v/>
      </c>
      <c r="M16" s="233" t="str">
        <f>IF(★入力画面!L52&amp;""="明治","M",IF(★入力画面!L52&amp;""="大正","T",IF(★入力画面!L52&amp;""="昭和","S",IF(★入力画面!L52&amp;""="平成","H",IF(★入力画面!L52&amp;""="令和","R","")))))</f>
        <v>H</v>
      </c>
      <c r="N16" s="130" t="str">
        <f>IF(★入力画面!O52="","",MID(★入力画面!O52,1,1))</f>
        <v/>
      </c>
      <c r="O16" s="200" t="str">
        <f>IF(★入力画面!O52="","",MID(★入力画面!O52,2,1))</f>
        <v/>
      </c>
      <c r="P16" s="130" t="str">
        <f>IF(★入力画面!R52="","",MID(★入力画面!R52,1,1))</f>
        <v/>
      </c>
      <c r="Q16" s="200" t="str">
        <f>IF(★入力画面!R52="","",MID(★入力画面!R52,2,1))</f>
        <v/>
      </c>
      <c r="R16" s="130" t="str">
        <f>IF(★入力画面!U52="","",MID(★入力画面!U52,1,1))</f>
        <v/>
      </c>
      <c r="S16" s="200" t="str">
        <f>IF(★入力画面!U52="","",MID(★入力画面!U52,2,1))</f>
        <v/>
      </c>
      <c r="T16" s="3555" t="str">
        <f>IF(★入力画面!L59="▼選択","",IF(★入力画面!L59="男","1.男","2.女"))</f>
        <v>2.女</v>
      </c>
      <c r="U16" s="3556"/>
      <c r="V16" s="3569" t="str">
        <f>IF(★入力画面!L76="","",★入力画面!L76)</f>
        <v/>
      </c>
      <c r="W16" s="3570"/>
      <c r="X16" s="3569" t="s">
        <v>699</v>
      </c>
      <c r="Y16" s="3570"/>
      <c r="Z16" s="231" t="s">
        <v>5078</v>
      </c>
      <c r="AA16" s="807" t="str">
        <f>★入力画面!L113</f>
        <v>○</v>
      </c>
      <c r="AB16" s="3557" t="str">
        <f>IF(★入力画面!L62="▼選択","","("&amp;VLOOKUP(★入力画面!L62,★入力画面!BC631:BD694,2,FALSE)&amp;")"&amp;★入力画面!M63)</f>
        <v>(大阪)</v>
      </c>
      <c r="AC16" s="3557"/>
      <c r="AD16" s="3557"/>
      <c r="AE16" s="3557"/>
      <c r="AF16" s="232" t="s">
        <v>5079</v>
      </c>
    </row>
    <row r="17" spans="3:32" ht="23.1" customHeight="1">
      <c r="C17" s="130" t="str">
        <f>IF(★入力画面!L432="","",MID(★入力画面!L432,1,1))</f>
        <v/>
      </c>
      <c r="D17" s="131" t="str">
        <f>IF(★入力画面!L432="","",MID(★入力画面!L432,2,1))</f>
        <v/>
      </c>
      <c r="E17" s="131" t="str">
        <f>IF(★入力画面!L432="","",MID(★入力画面!L432,3,1))</f>
        <v/>
      </c>
      <c r="F17" s="131" t="str">
        <f>IF(★入力画面!L432="","",MID(★入力画面!L432,4,1))</f>
        <v/>
      </c>
      <c r="G17" s="131" t="str">
        <f>IF(★入力画面!L432="","",MID(★入力画面!L432,5,1))</f>
        <v/>
      </c>
      <c r="H17" s="131" t="str">
        <f>IF(★入力画面!L432="","",MID(★入力画面!L432,6,1))</f>
        <v/>
      </c>
      <c r="I17" s="131" t="str">
        <f>IF(★入力画面!L432="","",MID(★入力画面!L432,7,1))</f>
        <v/>
      </c>
      <c r="J17" s="131" t="str">
        <f>IF(★入力画面!L432="","",MID(★入力画面!L432,8,1))</f>
        <v/>
      </c>
      <c r="K17" s="131" t="str">
        <f>IF(★入力画面!L432="","",MID(★入力画面!L432,9,1))</f>
        <v/>
      </c>
      <c r="L17" s="200" t="str">
        <f>IF(★入力画面!L432="","",MID(★入力画面!L432,10,1))</f>
        <v/>
      </c>
      <c r="M17" s="233" t="str">
        <f>IF(★入力画面!L434&amp;""="明治","M",IF(★入力画面!L434&amp;""="大正","T",IF(★入力画面!L434&amp;""="昭和","S",IF(★入力画面!L434&amp;""="平成","H",IF(★入力画面!L434&amp;""="令和","R","")))))</f>
        <v/>
      </c>
      <c r="N17" s="130" t="str">
        <f>IF(★入力画面!O434="","",MID(★入力画面!O434,1,1))</f>
        <v/>
      </c>
      <c r="O17" s="200" t="str">
        <f>IF(★入力画面!O434="","",MID(★入力画面!O434,2,1))</f>
        <v/>
      </c>
      <c r="P17" s="130" t="str">
        <f>IF(★入力画面!R434="","",MID(★入力画面!R434,1,1))</f>
        <v/>
      </c>
      <c r="Q17" s="200" t="str">
        <f>IF(★入力画面!R434="","",MID(★入力画面!R434,2,1))</f>
        <v/>
      </c>
      <c r="R17" s="130" t="str">
        <f>IF(★入力画面!U434="","",MID(★入力画面!U434,1,1))</f>
        <v/>
      </c>
      <c r="S17" s="200" t="str">
        <f>IF(★入力画面!U434="","",MID(★入力画面!U434,2,1))</f>
        <v/>
      </c>
      <c r="T17" s="3555" t="str">
        <f>IF(★入力画面!L435="▼選択","",IF(★入力画面!L435="男","1.男","2.女"))</f>
        <v>2.女</v>
      </c>
      <c r="U17" s="3556"/>
      <c r="V17" s="3569" t="str">
        <f>IF(★入力画面!L436="","",★入力画面!L436)</f>
        <v/>
      </c>
      <c r="W17" s="3570"/>
      <c r="X17" s="3569">
        <f>IF(★入力画面!L437="▼選択","",★入力画面!L437)</f>
        <v>0</v>
      </c>
      <c r="Y17" s="3570"/>
      <c r="Z17" s="231" t="s">
        <v>5078</v>
      </c>
      <c r="AA17" s="808" t="str">
        <f>★入力画面!L438</f>
        <v>　</v>
      </c>
      <c r="AB17" s="3557" t="str">
        <f>IF(★入力画面!L439="▼選択","",★入力画面!L439&amp;★入力画面!Q439)</f>
        <v/>
      </c>
      <c r="AC17" s="3557"/>
      <c r="AD17" s="3557"/>
      <c r="AE17" s="3557"/>
      <c r="AF17" s="232" t="s">
        <v>5079</v>
      </c>
    </row>
    <row r="18" spans="3:32" ht="23.1" customHeight="1">
      <c r="C18" s="130" t="str">
        <f>IF(★入力画面!L440="","",MID(★入力画面!L440,1,1))</f>
        <v/>
      </c>
      <c r="D18" s="131" t="str">
        <f>IF(★入力画面!L440="","",MID(★入力画面!L440,2,1))</f>
        <v/>
      </c>
      <c r="E18" s="131" t="str">
        <f>IF(★入力画面!L440="","",MID(★入力画面!L440,3,1))</f>
        <v/>
      </c>
      <c r="F18" s="131" t="str">
        <f>IF(★入力画面!L440="","",MID(★入力画面!L440,4,1))</f>
        <v/>
      </c>
      <c r="G18" s="131" t="str">
        <f>IF(★入力画面!L440="","",MID(★入力画面!L440,5,1))</f>
        <v/>
      </c>
      <c r="H18" s="131" t="str">
        <f>IF(★入力画面!L440="","",MID(★入力画面!L440,6,1))</f>
        <v/>
      </c>
      <c r="I18" s="131" t="str">
        <f>IF(★入力画面!L440="","",MID(★入力画面!L440,7,1))</f>
        <v/>
      </c>
      <c r="J18" s="131" t="str">
        <f>IF(★入力画面!L440="","",MID(★入力画面!L440,8,1))</f>
        <v/>
      </c>
      <c r="K18" s="131" t="str">
        <f>IF(★入力画面!L440="","",MID(★入力画面!L440,9,1))</f>
        <v/>
      </c>
      <c r="L18" s="200" t="str">
        <f>IF(★入力画面!L440="","",MID(★入力画面!L440,10,1))</f>
        <v/>
      </c>
      <c r="M18" s="233" t="str">
        <f>IF(★入力画面!L442&amp;""="明治","M",IF(★入力画面!L442&amp;""="大正","T",IF(★入力画面!L442&amp;""="昭和","S",IF(★入力画面!L442&amp;""="平成","H",IF(★入力画面!L442&amp;""="令和","R","")))))</f>
        <v/>
      </c>
      <c r="N18" s="130" t="str">
        <f>IF(★入力画面!O442="","",MID(★入力画面!O442,1,1))</f>
        <v/>
      </c>
      <c r="O18" s="200" t="str">
        <f>IF(★入力画面!O442="","",MID(★入力画面!O442,2,1))</f>
        <v/>
      </c>
      <c r="P18" s="130" t="str">
        <f>IF(★入力画面!R442="","",MID(★入力画面!R442,1,1))</f>
        <v/>
      </c>
      <c r="Q18" s="200" t="str">
        <f>IF(★入力画面!R442="","",MID(★入力画面!R442,2,1))</f>
        <v/>
      </c>
      <c r="R18" s="130" t="str">
        <f>IF(★入力画面!U442="","",MID(★入力画面!U442,1,1))</f>
        <v/>
      </c>
      <c r="S18" s="200" t="str">
        <f>IF(★入力画面!U442="","",MID(★入力画面!U442,2,1))</f>
        <v/>
      </c>
      <c r="T18" s="3555" t="str">
        <f>IF(★入力画面!L443="▼選択","",IF(★入力画面!L443="男","1.男","2.女"))</f>
        <v>2.女</v>
      </c>
      <c r="U18" s="3556"/>
      <c r="V18" s="3569" t="str">
        <f>IF(★入力画面!L444="","",★入力画面!L444)</f>
        <v/>
      </c>
      <c r="W18" s="3570"/>
      <c r="X18" s="3569">
        <f>IF(★入力画面!L445="▼選択","",★入力画面!L445)</f>
        <v>0</v>
      </c>
      <c r="Y18" s="3570"/>
      <c r="Z18" s="231" t="s">
        <v>5078</v>
      </c>
      <c r="AA18" s="808" t="str">
        <f>★入力画面!L446</f>
        <v>　</v>
      </c>
      <c r="AB18" s="3557" t="str">
        <f>IF(★入力画面!L447="▼選択","",★入力画面!L447&amp;★入力画面!Q447)</f>
        <v/>
      </c>
      <c r="AC18" s="3557"/>
      <c r="AD18" s="3557"/>
      <c r="AE18" s="3557"/>
      <c r="AF18" s="232" t="s">
        <v>5079</v>
      </c>
    </row>
    <row r="19" spans="3:32" ht="23.1" customHeight="1">
      <c r="C19" s="130" t="str">
        <f>IF(★入力画面!L448="","",MID(★入力画面!L448,1,1))</f>
        <v/>
      </c>
      <c r="D19" s="131" t="str">
        <f>IF(★入力画面!L448="","",MID(★入力画面!L448,2,1))</f>
        <v/>
      </c>
      <c r="E19" s="131" t="str">
        <f>IF(★入力画面!L448="","",MID(★入力画面!L448,3,1))</f>
        <v/>
      </c>
      <c r="F19" s="131" t="str">
        <f>IF(★入力画面!L448="","",MID(★入力画面!L448,4,1))</f>
        <v/>
      </c>
      <c r="G19" s="131" t="str">
        <f>IF(★入力画面!L448="","",MID(★入力画面!L448,5,1))</f>
        <v/>
      </c>
      <c r="H19" s="131" t="str">
        <f>IF(★入力画面!L448="","",MID(★入力画面!L448,6,1))</f>
        <v/>
      </c>
      <c r="I19" s="131" t="str">
        <f>IF(★入力画面!L448="","",MID(★入力画面!L448,7,1))</f>
        <v/>
      </c>
      <c r="J19" s="131" t="str">
        <f>IF(★入力画面!L448="","",MID(★入力画面!L448,8,1))</f>
        <v/>
      </c>
      <c r="K19" s="131" t="str">
        <f>IF(★入力画面!L448="","",MID(★入力画面!L448,9,1))</f>
        <v/>
      </c>
      <c r="L19" s="200" t="str">
        <f>IF(★入力画面!L448="","",MID(★入力画面!L448,10,1))</f>
        <v/>
      </c>
      <c r="M19" s="233" t="str">
        <f>IF(★入力画面!L450&amp;""="明治","M",IF(★入力画面!L450&amp;""="大正","T",IF(★入力画面!L450&amp;""="昭和","S",IF(★入力画面!L450&amp;""="平成","H",IF(★入力画面!L450&amp;""="令和","R","")))))</f>
        <v/>
      </c>
      <c r="N19" s="130" t="str">
        <f>IF(★入力画面!O450="","",MID(★入力画面!O450,1,1))</f>
        <v/>
      </c>
      <c r="O19" s="200" t="str">
        <f>IF(★入力画面!O450="","",MID(★入力画面!O450,2,1))</f>
        <v/>
      </c>
      <c r="P19" s="130" t="str">
        <f>IF(★入力画面!R450="","",MID(★入力画面!R450,1,1))</f>
        <v/>
      </c>
      <c r="Q19" s="200" t="str">
        <f>IF(★入力画面!R450="","",MID(★入力画面!R450,2,1))</f>
        <v/>
      </c>
      <c r="R19" s="130" t="str">
        <f>IF(★入力画面!U450="","",MID(★入力画面!U450,1,1))</f>
        <v/>
      </c>
      <c r="S19" s="200" t="str">
        <f>IF(★入力画面!U450="","",MID(★入力画面!U450,2,1))</f>
        <v/>
      </c>
      <c r="T19" s="3555" t="str">
        <f>IF(★入力画面!L451="▼選択","",IF(★入力画面!L451="男","1.男","2.女"))</f>
        <v>2.女</v>
      </c>
      <c r="U19" s="3556"/>
      <c r="V19" s="3569" t="str">
        <f>IF(★入力画面!L452="","",★入力画面!L452)</f>
        <v/>
      </c>
      <c r="W19" s="3570"/>
      <c r="X19" s="3569">
        <f>IF(★入力画面!L453="▼選択","",★入力画面!L453)</f>
        <v>0</v>
      </c>
      <c r="Y19" s="3570"/>
      <c r="Z19" s="231" t="s">
        <v>5078</v>
      </c>
      <c r="AA19" s="808" t="str">
        <f>★入力画面!L454</f>
        <v>　</v>
      </c>
      <c r="AB19" s="3557" t="str">
        <f>IF(★入力画面!L455="▼選択","",★入力画面!L455&amp;★入力画面!Q455)</f>
        <v/>
      </c>
      <c r="AC19" s="3557"/>
      <c r="AD19" s="3557"/>
      <c r="AE19" s="3557"/>
      <c r="AF19" s="232" t="s">
        <v>5079</v>
      </c>
    </row>
    <row r="20" spans="3:32" ht="23.1" customHeight="1">
      <c r="C20" s="130" t="str">
        <f>IF(★入力画面!L456="","",MID(★入力画面!L456,1,1))</f>
        <v/>
      </c>
      <c r="D20" s="131" t="str">
        <f>IF(★入力画面!L456="","",MID(★入力画面!L456,2,1))</f>
        <v/>
      </c>
      <c r="E20" s="131" t="str">
        <f>IF(★入力画面!L456="","",MID(★入力画面!L456,3,1))</f>
        <v/>
      </c>
      <c r="F20" s="131" t="str">
        <f>IF(★入力画面!L456="","",MID(★入力画面!L456,4,1))</f>
        <v/>
      </c>
      <c r="G20" s="131" t="str">
        <f>IF(★入力画面!L456="","",MID(★入力画面!L456,5,1))</f>
        <v/>
      </c>
      <c r="H20" s="131" t="str">
        <f>IF(★入力画面!L456="","",MID(★入力画面!L456,6,1))</f>
        <v/>
      </c>
      <c r="I20" s="131" t="str">
        <f>IF(★入力画面!L456="","",MID(★入力画面!L456,7,1))</f>
        <v/>
      </c>
      <c r="J20" s="131" t="str">
        <f>IF(★入力画面!L456="","",MID(★入力画面!L456,8,1))</f>
        <v/>
      </c>
      <c r="K20" s="131" t="str">
        <f>IF(★入力画面!L456="","",MID(★入力画面!L456,9,1))</f>
        <v/>
      </c>
      <c r="L20" s="200" t="str">
        <f>IF(★入力画面!L456="","",MID(★入力画面!L456,10,1))</f>
        <v/>
      </c>
      <c r="M20" s="233" t="str">
        <f>IF(★入力画面!L458&amp;""="明治","M",IF(★入力画面!L458&amp;""="大正","T",IF(★入力画面!L458&amp;""="昭和","S",IF(★入力画面!L458&amp;""="平成","H",IF(★入力画面!L458&amp;""="令和","R","")))))</f>
        <v/>
      </c>
      <c r="N20" s="130" t="str">
        <f>IF(★入力画面!O458="","",MID(★入力画面!O458,1,1))</f>
        <v/>
      </c>
      <c r="O20" s="200" t="str">
        <f>IF(★入力画面!O458="","",MID(★入力画面!O458,2,1))</f>
        <v/>
      </c>
      <c r="P20" s="130" t="str">
        <f>IF(★入力画面!R458="","",MID(★入力画面!R458,1,1))</f>
        <v/>
      </c>
      <c r="Q20" s="200" t="str">
        <f>IF(★入力画面!R458="","",MID(★入力画面!R458,2,1))</f>
        <v/>
      </c>
      <c r="R20" s="130" t="str">
        <f>IF(★入力画面!U458="","",MID(★入力画面!U458,1,1))</f>
        <v/>
      </c>
      <c r="S20" s="200" t="str">
        <f>IF(★入力画面!U458="","",MID(★入力画面!U458,2,1))</f>
        <v/>
      </c>
      <c r="T20" s="3555" t="str">
        <f>IF(★入力画面!L459="▼選択","",IF(★入力画面!L459="男","1.男","2.女"))</f>
        <v>2.女</v>
      </c>
      <c r="U20" s="3556"/>
      <c r="V20" s="3569" t="str">
        <f>IF(★入力画面!L460="","",★入力画面!L460)</f>
        <v/>
      </c>
      <c r="W20" s="3570"/>
      <c r="X20" s="3569">
        <f>IF(★入力画面!L461="▼選択","",★入力画面!L461)</f>
        <v>0</v>
      </c>
      <c r="Y20" s="3570"/>
      <c r="Z20" s="231" t="s">
        <v>5078</v>
      </c>
      <c r="AA20" s="807" t="str">
        <f>★入力画面!L462</f>
        <v>　</v>
      </c>
      <c r="AB20" s="3557" t="str">
        <f>IF(★入力画面!L463="▼選択","",★入力画面!L463&amp;★入力画面!Q463)</f>
        <v/>
      </c>
      <c r="AC20" s="3557"/>
      <c r="AD20" s="3557"/>
      <c r="AE20" s="3557"/>
      <c r="AF20" s="232" t="s">
        <v>5079</v>
      </c>
    </row>
    <row r="21" spans="3:32" ht="23.1" customHeight="1">
      <c r="C21" s="130" t="str">
        <f>IF(★入力画面!L464="","",MID(★入力画面!L464,1,1))</f>
        <v/>
      </c>
      <c r="D21" s="131" t="str">
        <f>IF(★入力画面!L464="","",MID(★入力画面!L464,2,1))</f>
        <v/>
      </c>
      <c r="E21" s="131" t="str">
        <f>IF(★入力画面!L464="","",MID(★入力画面!L464,3,1))</f>
        <v/>
      </c>
      <c r="F21" s="131" t="str">
        <f>IF(★入力画面!L464="","",MID(★入力画面!L464,4,1))</f>
        <v/>
      </c>
      <c r="G21" s="131" t="str">
        <f>IF(★入力画面!L464="","",MID(★入力画面!L464,5,1))</f>
        <v/>
      </c>
      <c r="H21" s="131" t="str">
        <f>IF(★入力画面!L464="","",MID(★入力画面!L464,6,1))</f>
        <v/>
      </c>
      <c r="I21" s="131" t="str">
        <f>IF(★入力画面!L464="","",MID(★入力画面!L464,7,1))</f>
        <v/>
      </c>
      <c r="J21" s="131" t="str">
        <f>IF(★入力画面!L464="","",MID(★入力画面!L464,8,1))</f>
        <v/>
      </c>
      <c r="K21" s="131" t="str">
        <f>IF(★入力画面!L464="","",MID(★入力画面!L464,9,1))</f>
        <v/>
      </c>
      <c r="L21" s="200" t="str">
        <f>IF(★入力画面!L464="","",MID(★入力画面!L464,10,1))</f>
        <v/>
      </c>
      <c r="M21" s="233" t="str">
        <f>IF(★入力画面!L466&amp;""="明治","M",IF(★入力画面!L466&amp;""="大正","T",IF(★入力画面!L466&amp;""="昭和","S",IF(★入力画面!L466&amp;""="平成","H",IF(★入力画面!L466&amp;""="令和","R","")))))</f>
        <v/>
      </c>
      <c r="N21" s="130" t="str">
        <f>IF(★入力画面!O466="","",MID(★入力画面!O466,1,1))</f>
        <v/>
      </c>
      <c r="O21" s="200" t="str">
        <f>IF(★入力画面!O466="","",MID(★入力画面!O466,2,1))</f>
        <v/>
      </c>
      <c r="P21" s="130" t="str">
        <f>IF(★入力画面!R466="","",MID(★入力画面!R466,1,1))</f>
        <v/>
      </c>
      <c r="Q21" s="200" t="str">
        <f>IF(★入力画面!R466="","",MID(★入力画面!R466,2,1))</f>
        <v/>
      </c>
      <c r="R21" s="130" t="str">
        <f>IF(★入力画面!U466="","",MID(★入力画面!U466,1,1))</f>
        <v/>
      </c>
      <c r="S21" s="200" t="str">
        <f>IF(★入力画面!U466="","",MID(★入力画面!U466,2,1))</f>
        <v/>
      </c>
      <c r="T21" s="3555" t="str">
        <f>IF(★入力画面!L467="▼選択","",IF(★入力画面!L467="男","1.男","2.女"))</f>
        <v>2.女</v>
      </c>
      <c r="U21" s="3556"/>
      <c r="V21" s="3569" t="str">
        <f>IF(★入力画面!L468="","",★入力画面!L468)</f>
        <v/>
      </c>
      <c r="W21" s="3570"/>
      <c r="X21" s="3569">
        <f>IF(★入力画面!L469="▼選択","",★入力画面!L469)</f>
        <v>0</v>
      </c>
      <c r="Y21" s="3570"/>
      <c r="Z21" s="231" t="s">
        <v>5078</v>
      </c>
      <c r="AA21" s="807" t="str">
        <f>★入力画面!L470</f>
        <v>　</v>
      </c>
      <c r="AB21" s="3557" t="str">
        <f>IF(★入力画面!L471="▼選択","",★入力画面!L471&amp;★入力画面!Q471)</f>
        <v/>
      </c>
      <c r="AC21" s="3557"/>
      <c r="AD21" s="3557"/>
      <c r="AE21" s="3557"/>
      <c r="AF21" s="232" t="s">
        <v>5079</v>
      </c>
    </row>
    <row r="22" spans="3:32" ht="23.1" customHeight="1">
      <c r="C22" s="130" t="str">
        <f>IF(★入力画面!$L472="","",MID(★入力画面!$L472,1,1))</f>
        <v/>
      </c>
      <c r="D22" s="131" t="str">
        <f>IF(★入力画面!$L472="","",MID(★入力画面!$L472,2,1))</f>
        <v/>
      </c>
      <c r="E22" s="131" t="str">
        <f>IF(★入力画面!$L472="","",MID(★入力画面!$L472,3,1))</f>
        <v/>
      </c>
      <c r="F22" s="131" t="str">
        <f>IF(★入力画面!$L472="","",MID(★入力画面!$L472,4,1))</f>
        <v/>
      </c>
      <c r="G22" s="131" t="str">
        <f>IF(★入力画面!$L472="","",MID(★入力画面!$L472,5,1))</f>
        <v/>
      </c>
      <c r="H22" s="131" t="str">
        <f>IF(★入力画面!$L472="","",MID(★入力画面!$L472,6,1))</f>
        <v/>
      </c>
      <c r="I22" s="131" t="str">
        <f>IF(★入力画面!$L472="","",MID(★入力画面!$L472,7,1))</f>
        <v/>
      </c>
      <c r="J22" s="131" t="str">
        <f>IF(★入力画面!$L472="","",MID(★入力画面!$L472,8,1))</f>
        <v/>
      </c>
      <c r="K22" s="131" t="str">
        <f>IF(★入力画面!$L472="","",MID(★入力画面!$L472,9,1))</f>
        <v/>
      </c>
      <c r="L22" s="200" t="str">
        <f>IF(★入力画面!$L472="","",MID(★入力画面!$L472,10,1))</f>
        <v/>
      </c>
      <c r="M22" s="233" t="str">
        <f>IF(★入力画面!L474&amp;""="明治","M",IF(★入力画面!L474&amp;""="大正","T",IF(★入力画面!L474&amp;""="昭和","S",IF(★入力画面!L474&amp;""="平成","H",IF(★入力画面!L474&amp;""="令和","R","")))))</f>
        <v/>
      </c>
      <c r="N22" s="130" t="str">
        <f>IF(★入力画面!O474="","",MID(★入力画面!O474,1,1))</f>
        <v/>
      </c>
      <c r="O22" s="200" t="str">
        <f>IF(★入力画面!O474="","",MID(★入力画面!O474,2,1))</f>
        <v/>
      </c>
      <c r="P22" s="130" t="str">
        <f>IF(★入力画面!R474="","",MID(★入力画面!R474,1,1))</f>
        <v/>
      </c>
      <c r="Q22" s="200" t="str">
        <f>IF(★入力画面!R474="","",MID(★入力画面!R474,2,1))</f>
        <v/>
      </c>
      <c r="R22" s="130" t="str">
        <f>IF(★入力画面!U474="","",MID(★入力画面!U474,1,1))</f>
        <v/>
      </c>
      <c r="S22" s="200" t="str">
        <f>IF(★入力画面!U474="","",MID(★入力画面!U474,2,1))</f>
        <v/>
      </c>
      <c r="T22" s="3555" t="str">
        <f>IF(★入力画面!L475="▼選択","",IF(★入力画面!L475="男","1.男","2.女"))</f>
        <v>2.女</v>
      </c>
      <c r="U22" s="3556"/>
      <c r="V22" s="3569" t="str">
        <f>IF(★入力画面!L476="","",★入力画面!L476)</f>
        <v/>
      </c>
      <c r="W22" s="3570"/>
      <c r="X22" s="3569">
        <f>IF(★入力画面!L477="▼選択","",★入力画面!L477)</f>
        <v>0</v>
      </c>
      <c r="Y22" s="3570"/>
      <c r="Z22" s="231" t="s">
        <v>5078</v>
      </c>
      <c r="AA22" s="808" t="str">
        <f>★入力画面!L478</f>
        <v>　</v>
      </c>
      <c r="AB22" s="3557" t="str">
        <f>IF(★入力画面!L479="▼選択","",★入力画面!L479&amp;★入力画面!Q479)</f>
        <v/>
      </c>
      <c r="AC22" s="3557"/>
      <c r="AD22" s="3557"/>
      <c r="AE22" s="3557"/>
      <c r="AF22" s="232" t="s">
        <v>5079</v>
      </c>
    </row>
    <row r="23" spans="3:32" ht="23.1" customHeight="1">
      <c r="C23" s="130" t="str">
        <f>IF(★入力画面!$L480="","",MID(★入力画面!$L480,1,1))</f>
        <v/>
      </c>
      <c r="D23" s="131" t="str">
        <f>IF(★入力画面!$L480="","",MID(★入力画面!$L480,2,1))</f>
        <v/>
      </c>
      <c r="E23" s="131" t="str">
        <f>IF(★入力画面!$L480="","",MID(★入力画面!$L480,3,1))</f>
        <v/>
      </c>
      <c r="F23" s="131" t="str">
        <f>IF(★入力画面!$L480="","",MID(★入力画面!$L480,4,1))</f>
        <v/>
      </c>
      <c r="G23" s="131" t="str">
        <f>IF(★入力画面!$L480="","",MID(★入力画面!$L480,5,1))</f>
        <v/>
      </c>
      <c r="H23" s="131" t="str">
        <f>IF(★入力画面!$L480="","",MID(★入力画面!$L480,6,1))</f>
        <v/>
      </c>
      <c r="I23" s="131" t="str">
        <f>IF(★入力画面!$L480="","",MID(★入力画面!$L480,7,1))</f>
        <v/>
      </c>
      <c r="J23" s="131" t="str">
        <f>IF(★入力画面!$L480="","",MID(★入力画面!$L480,8,1))</f>
        <v/>
      </c>
      <c r="K23" s="131" t="str">
        <f>IF(★入力画面!$L480="","",MID(★入力画面!$L480,9,1))</f>
        <v/>
      </c>
      <c r="L23" s="200" t="str">
        <f>IF(★入力画面!$L480="","",MID(★入力画面!$L480,10,1))</f>
        <v/>
      </c>
      <c r="M23" s="233" t="str">
        <f>IF(★入力画面!L482&amp;""="明治","M",IF(★入力画面!L482&amp;""="大正","T",IF(★入力画面!L482&amp;""="昭和","S",IF(★入力画面!L482&amp;""="平成","H",IF(★入力画面!L482&amp;""="令和","R","")))))</f>
        <v/>
      </c>
      <c r="N23" s="130" t="str">
        <f>IF(★入力画面!O482="","",MID(★入力画面!O482,1,1))</f>
        <v/>
      </c>
      <c r="O23" s="200" t="str">
        <f>IF(★入力画面!O482="","",MID(★入力画面!O482,2,1))</f>
        <v/>
      </c>
      <c r="P23" s="130" t="str">
        <f>IF(★入力画面!R482="","",MID(★入力画面!R482,1,1))</f>
        <v/>
      </c>
      <c r="Q23" s="200" t="str">
        <f>IF(★入力画面!R482="","",MID(★入力画面!R482,2,1))</f>
        <v/>
      </c>
      <c r="R23" s="130" t="str">
        <f>IF(★入力画面!U482="","",MID(★入力画面!U482,1,1))</f>
        <v/>
      </c>
      <c r="S23" s="200" t="str">
        <f>IF(★入力画面!U482="","",MID(★入力画面!U482,2,1))</f>
        <v/>
      </c>
      <c r="T23" s="3555" t="str">
        <f>IF(★入力画面!L483="▼選択","",IF(★入力画面!L483="男","1.男","2.女"))</f>
        <v>2.女</v>
      </c>
      <c r="U23" s="3556"/>
      <c r="V23" s="3569" t="str">
        <f>IF(★入力画面!L484="","",★入力画面!L484)</f>
        <v/>
      </c>
      <c r="W23" s="3570"/>
      <c r="X23" s="3569">
        <f>IF(★入力画面!L485="▼選択","",★入力画面!L485)</f>
        <v>0</v>
      </c>
      <c r="Y23" s="3570"/>
      <c r="Z23" s="231" t="s">
        <v>5078</v>
      </c>
      <c r="AA23" s="808" t="str">
        <f>★入力画面!L486</f>
        <v>　</v>
      </c>
      <c r="AB23" s="3557" t="str">
        <f>IF(★入力画面!L487="▼選択","",★入力画面!L487&amp;★入力画面!Q487)</f>
        <v/>
      </c>
      <c r="AC23" s="3557"/>
      <c r="AD23" s="3557"/>
      <c r="AE23" s="3557"/>
      <c r="AF23" s="232" t="s">
        <v>5079</v>
      </c>
    </row>
    <row r="24" spans="3:32" ht="23.1" customHeight="1">
      <c r="C24" s="130" t="str">
        <f>IF(★入力画面!L488="","",MID(★入力画面!L488,1,1))</f>
        <v/>
      </c>
      <c r="D24" s="131" t="str">
        <f>IF(★入力画面!L488="","",MID(★入力画面!L488,2,1))</f>
        <v/>
      </c>
      <c r="E24" s="131" t="str">
        <f>IF(★入力画面!L488="","",MID(★入力画面!L488,3,1))</f>
        <v/>
      </c>
      <c r="F24" s="131" t="str">
        <f>IF(★入力画面!L488="","",MID(★入力画面!L488,4,1))</f>
        <v/>
      </c>
      <c r="G24" s="131" t="str">
        <f>IF(★入力画面!L488="","",MID(★入力画面!L488,5,1))</f>
        <v/>
      </c>
      <c r="H24" s="131" t="str">
        <f>IF(★入力画面!L488="","",MID(★入力画面!L488,6,1))</f>
        <v/>
      </c>
      <c r="I24" s="131" t="str">
        <f>IF(★入力画面!L488="","",MID(★入力画面!L488,7,1))</f>
        <v/>
      </c>
      <c r="J24" s="131" t="str">
        <f>IF(★入力画面!L488="","",MID(★入力画面!L488,8,1))</f>
        <v/>
      </c>
      <c r="K24" s="131" t="str">
        <f>IF(★入力画面!L488="","",MID(★入力画面!L488,9,1))</f>
        <v/>
      </c>
      <c r="L24" s="200" t="str">
        <f>IF(★入力画面!L488="","",MID(★入力画面!L488,10,1))</f>
        <v/>
      </c>
      <c r="M24" s="233" t="str">
        <f>IF(★入力画面!L490&amp;""="明治","M",IF(★入力画面!L490&amp;""="大正","T",IF(★入力画面!L490&amp;""="昭和","S",IF(★入力画面!L490&amp;""="平成","H",IF(★入力画面!L490&amp;""="令和","R","")))))</f>
        <v/>
      </c>
      <c r="N24" s="130" t="str">
        <f>IF(★入力画面!O490="","",MID(★入力画面!O490,1,1))</f>
        <v/>
      </c>
      <c r="O24" s="200" t="str">
        <f>IF(★入力画面!O490="","",MID(★入力画面!O490,2,1))</f>
        <v/>
      </c>
      <c r="P24" s="130" t="str">
        <f>IF(★入力画面!R490="","",MID(★入力画面!R490,1,1))</f>
        <v/>
      </c>
      <c r="Q24" s="200" t="str">
        <f>IF(★入力画面!R490="","",MID(★入力画面!R490,2,1))</f>
        <v/>
      </c>
      <c r="R24" s="130" t="str">
        <f>IF(★入力画面!U490="","",MID(★入力画面!U490,1,1))</f>
        <v/>
      </c>
      <c r="S24" s="200" t="str">
        <f>IF(★入力画面!U490="","",MID(★入力画面!U490,2,1))</f>
        <v/>
      </c>
      <c r="T24" s="3555" t="str">
        <f>IF(★入力画面!L491="▼選択","",IF(★入力画面!L491="男","1.男","2.女"))</f>
        <v>2.女</v>
      </c>
      <c r="U24" s="3556"/>
      <c r="V24" s="3569" t="str">
        <f>IF(★入力画面!L492="","",★入力画面!L492)</f>
        <v/>
      </c>
      <c r="W24" s="3570"/>
      <c r="X24" s="3569">
        <f>IF(★入力画面!L493="▼選択","",★入力画面!L493)</f>
        <v>0</v>
      </c>
      <c r="Y24" s="3570"/>
      <c r="Z24" s="231" t="s">
        <v>5078</v>
      </c>
      <c r="AA24" s="808" t="str">
        <f>★入力画面!L494</f>
        <v>　</v>
      </c>
      <c r="AB24" s="3557" t="str">
        <f>IF(★入力画面!L495="▼選択","",★入力画面!L495&amp;★入力画面!Q495)</f>
        <v/>
      </c>
      <c r="AC24" s="3557"/>
      <c r="AD24" s="3557"/>
      <c r="AE24" s="3557"/>
      <c r="AF24" s="232" t="s">
        <v>5079</v>
      </c>
    </row>
    <row r="25" spans="3:32" ht="23.1" customHeight="1">
      <c r="C25" s="130" t="str">
        <f>IF(★入力画面!L496="","",MID(★入力画面!L496,1,1))</f>
        <v/>
      </c>
      <c r="D25" s="131" t="str">
        <f>IF(★入力画面!L496="","",MID(★入力画面!L496,2,1))</f>
        <v/>
      </c>
      <c r="E25" s="131" t="str">
        <f>IF(★入力画面!L496="","",MID(★入力画面!L496,3,1))</f>
        <v/>
      </c>
      <c r="F25" s="131" t="str">
        <f>IF(★入力画面!L496="","",MID(★入力画面!L496,4,1))</f>
        <v/>
      </c>
      <c r="G25" s="131" t="str">
        <f>IF(★入力画面!L496="","",MID(★入力画面!L496,5,1))</f>
        <v/>
      </c>
      <c r="H25" s="131" t="str">
        <f>IF(★入力画面!L496="","",MID(★入力画面!L496,6,1))</f>
        <v/>
      </c>
      <c r="I25" s="131" t="str">
        <f>IF(★入力画面!L496="","",MID(★入力画面!L496,7,1))</f>
        <v/>
      </c>
      <c r="J25" s="131" t="str">
        <f>IF(★入力画面!L496="","",MID(★入力画面!L496,8,1))</f>
        <v/>
      </c>
      <c r="K25" s="131" t="str">
        <f>IF(★入力画面!L496="","",MID(★入力画面!L496,9,1))</f>
        <v/>
      </c>
      <c r="L25" s="200" t="str">
        <f>IF(★入力画面!L496="","",MID(★入力画面!L496,10,1))</f>
        <v/>
      </c>
      <c r="M25" s="233" t="str">
        <f>IF(★入力画面!L498&amp;""="明治","M",IF(★入力画面!L498&amp;""="大正","T",IF(★入力画面!L498&amp;""="昭和","S",IF(★入力画面!L498&amp;""="平成","H",IF(★入力画面!L498&amp;""="令和","R","")))))</f>
        <v/>
      </c>
      <c r="N25" s="130" t="str">
        <f>IF(★入力画面!O498="","",MID(★入力画面!O498,1,1))</f>
        <v/>
      </c>
      <c r="O25" s="200" t="str">
        <f>IF(★入力画面!O498="","",MID(★入力画面!O498,2,1))</f>
        <v/>
      </c>
      <c r="P25" s="130" t="str">
        <f>IF(★入力画面!R498="","",MID(★入力画面!R498,1,1))</f>
        <v/>
      </c>
      <c r="Q25" s="200" t="str">
        <f>IF(★入力画面!R498="","",MID(★入力画面!R498,2,1))</f>
        <v/>
      </c>
      <c r="R25" s="130" t="str">
        <f>IF(★入力画面!U498="","",MID(★入力画面!U498,1,1))</f>
        <v/>
      </c>
      <c r="S25" s="200" t="str">
        <f>IF(★入力画面!U498="","",MID(★入力画面!U498,2,1))</f>
        <v/>
      </c>
      <c r="T25" s="3555" t="str">
        <f>IF(★入力画面!L499="▼選択","",IF(★入力画面!L499="男","1.男","2.女"))</f>
        <v>2.女</v>
      </c>
      <c r="U25" s="3556"/>
      <c r="V25" s="3569" t="str">
        <f>IF(★入力画面!L500="","",★入力画面!L500)</f>
        <v/>
      </c>
      <c r="W25" s="3570"/>
      <c r="X25" s="3569">
        <f>IF(★入力画面!L501="▼選択","",★入力画面!L501)</f>
        <v>0</v>
      </c>
      <c r="Y25" s="3570"/>
      <c r="Z25" s="231" t="s">
        <v>5078</v>
      </c>
      <c r="AA25" s="808" t="str">
        <f>★入力画面!L502</f>
        <v>　</v>
      </c>
      <c r="AB25" s="3557" t="str">
        <f>IF(★入力画面!L503="▼選択","",★入力画面!L503&amp;★入力画面!Q503)</f>
        <v/>
      </c>
      <c r="AC25" s="3557"/>
      <c r="AD25" s="3557"/>
      <c r="AE25" s="3557"/>
      <c r="AF25" s="232" t="s">
        <v>5079</v>
      </c>
    </row>
    <row r="26" spans="3:32" ht="23.1" customHeight="1">
      <c r="C26" s="130" t="str">
        <f>IF(★入力画面!L504="","",MID(★入力画面!L504,1,1))</f>
        <v/>
      </c>
      <c r="D26" s="131" t="str">
        <f>IF(★入力画面!L504="","",MID(★入力画面!L504,2,1))</f>
        <v/>
      </c>
      <c r="E26" s="131" t="str">
        <f>IF(★入力画面!L504="","",MID(★入力画面!L504,3,1))</f>
        <v/>
      </c>
      <c r="F26" s="131" t="str">
        <f>IF(★入力画面!L504="","",MID(★入力画面!L504,4,1))</f>
        <v/>
      </c>
      <c r="G26" s="131" t="str">
        <f>IF(★入力画面!L504="","",MID(★入力画面!L504,5,1))</f>
        <v/>
      </c>
      <c r="H26" s="131" t="str">
        <f>IF(★入力画面!L504="","",MID(★入力画面!L504,6,1))</f>
        <v/>
      </c>
      <c r="I26" s="131" t="str">
        <f>IF(★入力画面!L504="","",MID(★入力画面!L504,7,1))</f>
        <v/>
      </c>
      <c r="J26" s="131" t="str">
        <f>IF(★入力画面!L504="","",MID(★入力画面!L504,8,1))</f>
        <v/>
      </c>
      <c r="K26" s="131" t="str">
        <f>IF(★入力画面!L504="","",MID(★入力画面!L504,9,1))</f>
        <v/>
      </c>
      <c r="L26" s="200" t="str">
        <f>IF(★入力画面!L504="","",MID(★入力画面!L504,10,1))</f>
        <v/>
      </c>
      <c r="M26" s="233" t="str">
        <f>IF(★入力画面!L506&amp;""="明治","M",IF(★入力画面!L506&amp;""="大正","T",IF(★入力画面!L506&amp;""="昭和","S",IF(★入力画面!L506&amp;""="平成","H",IF(★入力画面!L506&amp;""="令和","R","")))))</f>
        <v/>
      </c>
      <c r="N26" s="130" t="str">
        <f>IF(★入力画面!O506="","",MID(★入力画面!O506,1,1))</f>
        <v/>
      </c>
      <c r="O26" s="200" t="str">
        <f>IF(★入力画面!O506="","",MID(★入力画面!O506,2,1))</f>
        <v/>
      </c>
      <c r="P26" s="130" t="str">
        <f>IF(★入力画面!R506="","",MID(★入力画面!R506,1,1))</f>
        <v/>
      </c>
      <c r="Q26" s="200" t="str">
        <f>IF(★入力画面!R506="","",MID(★入力画面!R506,2,1))</f>
        <v/>
      </c>
      <c r="R26" s="130" t="str">
        <f>IF(★入力画面!U506="","",MID(★入力画面!U506,1,1))</f>
        <v/>
      </c>
      <c r="S26" s="200" t="str">
        <f>IF(★入力画面!U506="","",MID(★入力画面!U506,2,1))</f>
        <v/>
      </c>
      <c r="T26" s="3555" t="str">
        <f>IF(★入力画面!L507="▼選択","",IF(★入力画面!L507="男","1.男","2.女"))</f>
        <v>2.女</v>
      </c>
      <c r="U26" s="3556"/>
      <c r="V26" s="3569" t="str">
        <f>IF(★入力画面!L508="","",★入力画面!L508)</f>
        <v/>
      </c>
      <c r="W26" s="3570"/>
      <c r="X26" s="3569">
        <f>IF(★入力画面!L509="▼選択","",★入力画面!L509)</f>
        <v>0</v>
      </c>
      <c r="Y26" s="3570"/>
      <c r="Z26" s="231" t="s">
        <v>5078</v>
      </c>
      <c r="AA26" s="808" t="str">
        <f>★入力画面!L510</f>
        <v>　</v>
      </c>
      <c r="AB26" s="3557" t="str">
        <f>IF(★入力画面!L511="▼選択","",★入力画面!L511&amp;★入力画面!Q511)</f>
        <v/>
      </c>
      <c r="AC26" s="3557"/>
      <c r="AD26" s="3557"/>
      <c r="AE26" s="3557"/>
      <c r="AF26" s="232" t="s">
        <v>5079</v>
      </c>
    </row>
    <row r="27" spans="3:32" ht="23.1" customHeight="1">
      <c r="C27" s="130" t="str">
        <f>IF(★入力画面!L512="","",MID(★入力画面!L512,1,1))</f>
        <v/>
      </c>
      <c r="D27" s="131" t="str">
        <f>IF(★入力画面!L512="","",MID(★入力画面!L512,2,1))</f>
        <v/>
      </c>
      <c r="E27" s="131" t="str">
        <f>IF(★入力画面!L512="","",MID(★入力画面!L512,3,1))</f>
        <v/>
      </c>
      <c r="F27" s="131" t="str">
        <f>IF(★入力画面!L512="","",MID(★入力画面!L512,4,1))</f>
        <v/>
      </c>
      <c r="G27" s="131" t="str">
        <f>IF(★入力画面!L512="","",MID(★入力画面!L512,5,1))</f>
        <v/>
      </c>
      <c r="H27" s="131" t="str">
        <f>IF(★入力画面!L512="","",MID(★入力画面!L512,6,1))</f>
        <v/>
      </c>
      <c r="I27" s="131" t="str">
        <f>IF(★入力画面!L512="","",MID(★入力画面!L512,7,1))</f>
        <v/>
      </c>
      <c r="J27" s="131" t="str">
        <f>IF(★入力画面!L512="","",MID(★入力画面!L512,8,1))</f>
        <v/>
      </c>
      <c r="K27" s="131" t="str">
        <f>IF(★入力画面!L512="","",MID(★入力画面!L512,9,1))</f>
        <v/>
      </c>
      <c r="L27" s="200" t="str">
        <f>IF(★入力画面!L512="","",MID(★入力画面!L512,10,1))</f>
        <v/>
      </c>
      <c r="M27" s="233" t="str">
        <f>IF(★入力画面!L514&amp;""="明治","M",IF(★入力画面!L514&amp;""="大正","T",IF(★入力画面!L514&amp;""="昭和","S",IF(★入力画面!L514&amp;""="平成","H",IF(★入力画面!L514&amp;""="令和","R","")))))</f>
        <v/>
      </c>
      <c r="N27" s="130" t="str">
        <f>IF(★入力画面!O514="","",MID(★入力画面!O514,1,1))</f>
        <v/>
      </c>
      <c r="O27" s="200" t="str">
        <f>IF(★入力画面!O514="","",MID(★入力画面!O514,2,1))</f>
        <v/>
      </c>
      <c r="P27" s="130" t="str">
        <f>IF(★入力画面!R514="","",MID(★入力画面!R514,1,1))</f>
        <v/>
      </c>
      <c r="Q27" s="200" t="str">
        <f>IF(★入力画面!R514="","",MID(★入力画面!R514,2,1))</f>
        <v/>
      </c>
      <c r="R27" s="130" t="str">
        <f>IF(★入力画面!U514="","",MID(★入力画面!U514,1,1))</f>
        <v/>
      </c>
      <c r="S27" s="200" t="str">
        <f>IF(★入力画面!U514="","",MID(★入力画面!U514,2,1))</f>
        <v/>
      </c>
      <c r="T27" s="3555" t="str">
        <f>IF(★入力画面!L515="▼選択","",IF(★入力画面!L515="男","1.男","2.女"))</f>
        <v>2.女</v>
      </c>
      <c r="U27" s="3556"/>
      <c r="V27" s="3569" t="str">
        <f>IF(★入力画面!L516="","",★入力画面!L516)</f>
        <v/>
      </c>
      <c r="W27" s="3570"/>
      <c r="X27" s="3569">
        <f>IF(★入力画面!L517="▼選択","",★入力画面!L517)</f>
        <v>0</v>
      </c>
      <c r="Y27" s="3570"/>
      <c r="Z27" s="231" t="s">
        <v>5078</v>
      </c>
      <c r="AA27" s="808" t="str">
        <f>★入力画面!L518</f>
        <v>　</v>
      </c>
      <c r="AB27" s="3557" t="str">
        <f>IF(★入力画面!L519="▼選択","",★入力画面!L519&amp;★入力画面!Q519)</f>
        <v/>
      </c>
      <c r="AC27" s="3557"/>
      <c r="AD27" s="3557"/>
      <c r="AE27" s="3557"/>
      <c r="AF27" s="232" t="s">
        <v>5079</v>
      </c>
    </row>
    <row r="28" spans="3:32" ht="23.1" customHeight="1">
      <c r="C28" s="130" t="str">
        <f>IF(★入力画面!L520="","",MID(★入力画面!L520,1,1))</f>
        <v/>
      </c>
      <c r="D28" s="131" t="str">
        <f>IF(★入力画面!L520="","",MID(★入力画面!L520,2,1))</f>
        <v/>
      </c>
      <c r="E28" s="131" t="str">
        <f>IF(★入力画面!L520="","",MID(★入力画面!L520,3,1))</f>
        <v/>
      </c>
      <c r="F28" s="131" t="str">
        <f>IF(★入力画面!L520="","",MID(★入力画面!L520,4,1))</f>
        <v/>
      </c>
      <c r="G28" s="131" t="str">
        <f>IF(★入力画面!L520="","",MID(★入力画面!L520,5,1))</f>
        <v/>
      </c>
      <c r="H28" s="131" t="str">
        <f>IF(★入力画面!L520="","",MID(★入力画面!L520,6,1))</f>
        <v/>
      </c>
      <c r="I28" s="131" t="str">
        <f>IF(★入力画面!L520="","",MID(★入力画面!L520,7,1))</f>
        <v/>
      </c>
      <c r="J28" s="131" t="str">
        <f>IF(★入力画面!L520="","",MID(★入力画面!L520,8,1))</f>
        <v/>
      </c>
      <c r="K28" s="131" t="str">
        <f>IF(★入力画面!L520="","",MID(★入力画面!L520,9,1))</f>
        <v/>
      </c>
      <c r="L28" s="200" t="str">
        <f>IF(★入力画面!L520="","",MID(★入力画面!L520,10,1))</f>
        <v/>
      </c>
      <c r="M28" s="233" t="str">
        <f>IF(★入力画面!L522&amp;""="明治","M",IF(★入力画面!L522&amp;""="大正","T",IF(★入力画面!L522&amp;""="昭和","S",IF(★入力画面!L522&amp;""="平成","H",IF(★入力画面!L522&amp;""="令和","R","")))))</f>
        <v/>
      </c>
      <c r="N28" s="130" t="str">
        <f>IF(★入力画面!O522="","",MID(★入力画面!O522,1,1))</f>
        <v/>
      </c>
      <c r="O28" s="200" t="str">
        <f>IF(★入力画面!O522="","",MID(★入力画面!O522,2,1))</f>
        <v/>
      </c>
      <c r="P28" s="130" t="str">
        <f>IF(★入力画面!R522="","",MID(★入力画面!R522,1,1))</f>
        <v/>
      </c>
      <c r="Q28" s="200" t="str">
        <f>IF(★入力画面!R522="","",MID(★入力画面!R522,2,1))</f>
        <v/>
      </c>
      <c r="R28" s="130" t="str">
        <f>IF(★入力画面!U522="","",MID(★入力画面!U522,1,1))</f>
        <v/>
      </c>
      <c r="S28" s="200" t="str">
        <f>IF(★入力画面!U522="","",MID(★入力画面!U522,2,1))</f>
        <v/>
      </c>
      <c r="T28" s="3555" t="str">
        <f>IF(★入力画面!L523="▼選択","",IF(★入力画面!L523="男","1.男","2.女"))</f>
        <v>2.女</v>
      </c>
      <c r="U28" s="3556"/>
      <c r="V28" s="3569" t="str">
        <f>IF(★入力画面!L524="","",★入力画面!L524)</f>
        <v/>
      </c>
      <c r="W28" s="3570"/>
      <c r="X28" s="3569">
        <f>IF(★入力画面!L525="▼選択","",★入力画面!L525)</f>
        <v>0</v>
      </c>
      <c r="Y28" s="3570"/>
      <c r="Z28" s="231" t="s">
        <v>5078</v>
      </c>
      <c r="AA28" s="808" t="str">
        <f>★入力画面!L526</f>
        <v>　</v>
      </c>
      <c r="AB28" s="3557" t="str">
        <f>IF(★入力画面!L527="▼選択","",★入力画面!L527&amp;★入力画面!Q527)</f>
        <v/>
      </c>
      <c r="AC28" s="3557"/>
      <c r="AD28" s="3557"/>
      <c r="AE28" s="3557"/>
      <c r="AF28" s="232" t="s">
        <v>5079</v>
      </c>
    </row>
    <row r="29" spans="3:32" ht="23.1" customHeight="1">
      <c r="C29" s="130" t="str">
        <f>IF(★入力画面!L528="","",MID(★入力画面!L528,1,1))</f>
        <v/>
      </c>
      <c r="D29" s="131" t="str">
        <f>IF(★入力画面!L528="","",MID(★入力画面!L528,2,1))</f>
        <v/>
      </c>
      <c r="E29" s="131" t="str">
        <f>IF(★入力画面!L528="","",MID(★入力画面!L528,3,1))</f>
        <v/>
      </c>
      <c r="F29" s="131" t="str">
        <f>IF(★入力画面!L528="","",MID(★入力画面!L528,4,1))</f>
        <v/>
      </c>
      <c r="G29" s="131" t="str">
        <f>IF(★入力画面!L528="","",MID(★入力画面!L528,5,1))</f>
        <v/>
      </c>
      <c r="H29" s="131" t="str">
        <f>IF(★入力画面!L528="","",MID(★入力画面!L528,6,1))</f>
        <v/>
      </c>
      <c r="I29" s="131" t="str">
        <f>IF(★入力画面!L528="","",MID(★入力画面!L528,7,1))</f>
        <v/>
      </c>
      <c r="J29" s="131" t="str">
        <f>IF(★入力画面!L528="","",MID(★入力画面!L528,8,1))</f>
        <v/>
      </c>
      <c r="K29" s="131" t="str">
        <f>IF(★入力画面!L528="","",MID(★入力画面!L528,9,1))</f>
        <v/>
      </c>
      <c r="L29" s="200" t="str">
        <f>IF(★入力画面!L528="","",MID(★入力画面!L528,10,1))</f>
        <v/>
      </c>
      <c r="M29" s="233" t="str">
        <f>IF(★入力画面!L530&amp;""="明治","M",IF(★入力画面!L530&amp;""="大正","T",IF(★入力画面!L530&amp;""="昭和","S",IF(★入力画面!L530&amp;""="平成","H",IF(★入力画面!L530&amp;""="令和","R","")))))</f>
        <v/>
      </c>
      <c r="N29" s="130" t="str">
        <f>IF(★入力画面!O530="","",MID(★入力画面!O530,1,1))</f>
        <v/>
      </c>
      <c r="O29" s="200" t="str">
        <f>IF(★入力画面!O530="","",MID(★入力画面!O530,2,1))</f>
        <v/>
      </c>
      <c r="P29" s="130" t="str">
        <f>IF(★入力画面!R530="","",MID(★入力画面!R530,1,1))</f>
        <v/>
      </c>
      <c r="Q29" s="200" t="str">
        <f>IF(★入力画面!R530="","",MID(★入力画面!R530,2,1))</f>
        <v/>
      </c>
      <c r="R29" s="130" t="str">
        <f>IF(★入力画面!U530="","",MID(★入力画面!U530,1,1))</f>
        <v/>
      </c>
      <c r="S29" s="200" t="str">
        <f>IF(★入力画面!U530="","",MID(★入力画面!U530,2,1))</f>
        <v/>
      </c>
      <c r="T29" s="3555" t="str">
        <f>IF(★入力画面!L531="▼選択","",IF(★入力画面!L531="男","1.男","2.女"))</f>
        <v>2.女</v>
      </c>
      <c r="U29" s="3556"/>
      <c r="V29" s="3569" t="str">
        <f>IF(★入力画面!L532="","",★入力画面!L532)</f>
        <v/>
      </c>
      <c r="W29" s="3570"/>
      <c r="X29" s="3569">
        <f>IF(★入力画面!L533="▼選択","",★入力画面!L533)</f>
        <v>0</v>
      </c>
      <c r="Y29" s="3570"/>
      <c r="Z29" s="231" t="s">
        <v>5078</v>
      </c>
      <c r="AA29" s="808" t="str">
        <f>★入力画面!L534</f>
        <v>　</v>
      </c>
      <c r="AB29" s="3557" t="str">
        <f>IF(★入力画面!L535="▼選択","",★入力画面!L535&amp;★入力画面!Q535)</f>
        <v/>
      </c>
      <c r="AC29" s="3557"/>
      <c r="AD29" s="3557"/>
      <c r="AE29" s="3557"/>
      <c r="AF29" s="232" t="s">
        <v>5079</v>
      </c>
    </row>
    <row r="30" spans="3:32" ht="23.1" customHeight="1">
      <c r="C30" s="130" t="str">
        <f>IF(★入力画面!L536="","",MID(★入力画面!L536,1,1))</f>
        <v/>
      </c>
      <c r="D30" s="131" t="str">
        <f>IF(★入力画面!L536="","",MID(★入力画面!L536,2,1))</f>
        <v/>
      </c>
      <c r="E30" s="131" t="str">
        <f>IF(★入力画面!L536="","",MID(★入力画面!L536,3,1))</f>
        <v/>
      </c>
      <c r="F30" s="131" t="str">
        <f>IF(★入力画面!L536="","",MID(★入力画面!L536,4,1))</f>
        <v/>
      </c>
      <c r="G30" s="131" t="str">
        <f>IF(★入力画面!L536="","",MID(★入力画面!L536,5,1))</f>
        <v/>
      </c>
      <c r="H30" s="131" t="str">
        <f>IF(★入力画面!L536="","",MID(★入力画面!L536,6,1))</f>
        <v/>
      </c>
      <c r="I30" s="131" t="str">
        <f>IF(★入力画面!L536="","",MID(★入力画面!L536,7,1))</f>
        <v/>
      </c>
      <c r="J30" s="131" t="str">
        <f>IF(★入力画面!L536="","",MID(★入力画面!L536,8,1))</f>
        <v/>
      </c>
      <c r="K30" s="131" t="str">
        <f>IF(★入力画面!L536="","",MID(★入力画面!L536,9,1))</f>
        <v/>
      </c>
      <c r="L30" s="200" t="str">
        <f>IF(★入力画面!L536="","",MID(★入力画面!L536,10,1))</f>
        <v/>
      </c>
      <c r="M30" s="233" t="str">
        <f>IF(★入力画面!L538&amp;""="明治","M",IF(★入力画面!L538&amp;""="大正","T",IF(★入力画面!L538&amp;""="昭和","S",IF(★入力画面!L538&amp;""="平成","H",IF(★入力画面!L538&amp;""="令和","R","")))))</f>
        <v/>
      </c>
      <c r="N30" s="130" t="str">
        <f>IF(★入力画面!O538="","",MID(★入力画面!O538,1,1))</f>
        <v/>
      </c>
      <c r="O30" s="200" t="str">
        <f>IF(★入力画面!O538="","",MID(★入力画面!O538,2,1))</f>
        <v/>
      </c>
      <c r="P30" s="130" t="str">
        <f>IF(★入力画面!R538="","",MID(★入力画面!R538,1,1))</f>
        <v/>
      </c>
      <c r="Q30" s="200" t="str">
        <f>IF(★入力画面!R538="","",MID(★入力画面!R538,2,1))</f>
        <v/>
      </c>
      <c r="R30" s="130" t="str">
        <f>IF(★入力画面!U538="","",MID(★入力画面!U538,1,1))</f>
        <v/>
      </c>
      <c r="S30" s="200" t="str">
        <f>IF(★入力画面!U538="","",MID(★入力画面!U538,2,1))</f>
        <v/>
      </c>
      <c r="T30" s="3555" t="str">
        <f>IF(★入力画面!L539="▼選択","",IF(★入力画面!L539="男","1.男","2.女"))</f>
        <v>2.女</v>
      </c>
      <c r="U30" s="3556"/>
      <c r="V30" s="3569" t="str">
        <f>IF(★入力画面!L540="","",★入力画面!L540)</f>
        <v/>
      </c>
      <c r="W30" s="3570"/>
      <c r="X30" s="3569">
        <f>IF(★入力画面!L541="▼選択","",★入力画面!L541)</f>
        <v>0</v>
      </c>
      <c r="Y30" s="3570"/>
      <c r="Z30" s="231" t="s">
        <v>5078</v>
      </c>
      <c r="AA30" s="808" t="str">
        <f>★入力画面!L542</f>
        <v>　</v>
      </c>
      <c r="AB30" s="3557" t="str">
        <f>IF(★入力画面!L543="▼選択","",★入力画面!L543&amp;★入力画面!Q543)</f>
        <v/>
      </c>
      <c r="AC30" s="3557"/>
      <c r="AD30" s="3557"/>
      <c r="AE30" s="3557"/>
      <c r="AF30" s="232" t="s">
        <v>5079</v>
      </c>
    </row>
    <row r="31" spans="3:32" ht="23.1" customHeight="1">
      <c r="C31" s="130" t="str">
        <f>IF(★入力画面!L544="","",MID(★入力画面!L544,1,1))</f>
        <v/>
      </c>
      <c r="D31" s="131" t="str">
        <f>IF(★入力画面!L544="","",MID(★入力画面!L544,2,1))</f>
        <v/>
      </c>
      <c r="E31" s="131" t="str">
        <f>IF(★入力画面!L544="","",MID(★入力画面!L544,3,1))</f>
        <v/>
      </c>
      <c r="F31" s="131" t="str">
        <f>IF(★入力画面!L544="","",MID(★入力画面!L544,4,1))</f>
        <v/>
      </c>
      <c r="G31" s="131" t="str">
        <f>IF(★入力画面!L544="","",MID(★入力画面!L544,5,1))</f>
        <v/>
      </c>
      <c r="H31" s="131" t="str">
        <f>IF(★入力画面!L544="","",MID(★入力画面!L544,6,1))</f>
        <v/>
      </c>
      <c r="I31" s="131" t="str">
        <f>IF(★入力画面!L544="","",MID(★入力画面!L544,7,1))</f>
        <v/>
      </c>
      <c r="J31" s="131" t="str">
        <f>IF(★入力画面!L544="","",MID(★入力画面!L544,8,1))</f>
        <v/>
      </c>
      <c r="K31" s="131" t="str">
        <f>IF(★入力画面!L544="","",MID(★入力画面!L544,9,1))</f>
        <v/>
      </c>
      <c r="L31" s="200" t="str">
        <f>IF(★入力画面!L544="","",MID(★入力画面!L544,10,1))</f>
        <v/>
      </c>
      <c r="M31" s="233" t="str">
        <f>IF(★入力画面!L546&amp;""="明治","M",IF(★入力画面!L546&amp;""="大正","T",IF(★入力画面!L546&amp;""="昭和","S",IF(★入力画面!L546&amp;""="平成","H",IF(★入力画面!L546&amp;""="令和","R","")))))</f>
        <v/>
      </c>
      <c r="N31" s="130" t="str">
        <f>IF(★入力画面!O546="","",MID(★入力画面!O546,1,1))</f>
        <v/>
      </c>
      <c r="O31" s="200" t="str">
        <f>IF(★入力画面!O546="","",MID(★入力画面!O546,2,1))</f>
        <v/>
      </c>
      <c r="P31" s="130" t="str">
        <f>IF(★入力画面!R546="","",MID(★入力画面!R546,1,1))</f>
        <v/>
      </c>
      <c r="Q31" s="200" t="str">
        <f>IF(★入力画面!R546="","",MID(★入力画面!R546,2,1))</f>
        <v/>
      </c>
      <c r="R31" s="130" t="str">
        <f>IF(★入力画面!U546="","",MID(★入力画面!U546,1,1))</f>
        <v/>
      </c>
      <c r="S31" s="200" t="str">
        <f>IF(★入力画面!U546="","",MID(★入力画面!U546,2,1))</f>
        <v/>
      </c>
      <c r="T31" s="3555" t="str">
        <f>IF(★入力画面!L547="▼選択","",IF(★入力画面!L547="男","1.男","2.女"))</f>
        <v>2.女</v>
      </c>
      <c r="U31" s="3556"/>
      <c r="V31" s="3569" t="str">
        <f>IF(★入力画面!L548="","",★入力画面!L548)</f>
        <v/>
      </c>
      <c r="W31" s="3570"/>
      <c r="X31" s="3569">
        <f>IF(★入力画面!L549="▼選択","",★入力画面!L549)</f>
        <v>0</v>
      </c>
      <c r="Y31" s="3570"/>
      <c r="Z31" s="231" t="s">
        <v>5078</v>
      </c>
      <c r="AA31" s="808" t="str">
        <f>★入力画面!L550</f>
        <v>　</v>
      </c>
      <c r="AB31" s="3557" t="str">
        <f>IF(★入力画面!L551="▼選択","",★入力画面!L551&amp;★入力画面!Q551)</f>
        <v/>
      </c>
      <c r="AC31" s="3557"/>
      <c r="AD31" s="3557"/>
      <c r="AE31" s="3557"/>
      <c r="AF31" s="232" t="s">
        <v>5079</v>
      </c>
    </row>
    <row r="32" spans="3:32" ht="23.1" customHeight="1">
      <c r="C32" s="130" t="str">
        <f>IF(★入力画面!L552="","",MID(★入力画面!L552,1,1))</f>
        <v/>
      </c>
      <c r="D32" s="131" t="str">
        <f>IF(★入力画面!L552="","",MID(★入力画面!L552,2,1))</f>
        <v/>
      </c>
      <c r="E32" s="131" t="str">
        <f>IF(★入力画面!L552="","",MID(★入力画面!L552,3,1))</f>
        <v/>
      </c>
      <c r="F32" s="131" t="str">
        <f>IF(★入力画面!L552="","",MID(★入力画面!L552,4,1))</f>
        <v/>
      </c>
      <c r="G32" s="131" t="str">
        <f>IF(★入力画面!L552="","",MID(★入力画面!L552,5,1))</f>
        <v/>
      </c>
      <c r="H32" s="131" t="str">
        <f>IF(★入力画面!L552="","",MID(★入力画面!L552,6,1))</f>
        <v/>
      </c>
      <c r="I32" s="131" t="str">
        <f>IF(★入力画面!L552="","",MID(★入力画面!L552,7,1))</f>
        <v/>
      </c>
      <c r="J32" s="131" t="str">
        <f>IF(★入力画面!L552="","",MID(★入力画面!L552,8,1))</f>
        <v/>
      </c>
      <c r="K32" s="131" t="str">
        <f>IF(★入力画面!L552="","",MID(★入力画面!L552,9,1))</f>
        <v/>
      </c>
      <c r="L32" s="200" t="str">
        <f>IF(★入力画面!L552="","",MID(★入力画面!L552,10,1))</f>
        <v/>
      </c>
      <c r="M32" s="233" t="str">
        <f>IF(★入力画面!L554&amp;""="明治","M",IF(★入力画面!L554&amp;""="大正","T",IF(★入力画面!L554&amp;""="昭和","S",IF(★入力画面!L554&amp;""="平成","H",IF(★入力画面!L554&amp;""="令和","R","")))))</f>
        <v/>
      </c>
      <c r="N32" s="130" t="str">
        <f>IF(★入力画面!O554="","",MID(★入力画面!O554,1,1))</f>
        <v/>
      </c>
      <c r="O32" s="200" t="str">
        <f>IF(★入力画面!O554="","",MID(★入力画面!O554,2,1))</f>
        <v/>
      </c>
      <c r="P32" s="130" t="str">
        <f>IF(★入力画面!R554="","",MID(★入力画面!R554,1,1))</f>
        <v/>
      </c>
      <c r="Q32" s="200" t="str">
        <f>IF(★入力画面!R554="","",MID(★入力画面!R554,2,1))</f>
        <v/>
      </c>
      <c r="R32" s="130" t="str">
        <f>IF(★入力画面!U554="","",MID(★入力画面!U554,1,1))</f>
        <v/>
      </c>
      <c r="S32" s="200" t="str">
        <f>IF(★入力画面!U554="","",MID(★入力画面!U554,2,1))</f>
        <v/>
      </c>
      <c r="T32" s="3555" t="str">
        <f>IF(★入力画面!L555="▼選択","",IF(★入力画面!L555="男","1.男","2.女"))</f>
        <v>2.女</v>
      </c>
      <c r="U32" s="3556"/>
      <c r="V32" s="3569" t="str">
        <f>IF(★入力画面!L556="","",★入力画面!L556)</f>
        <v/>
      </c>
      <c r="W32" s="3570"/>
      <c r="X32" s="3569">
        <f>IF(★入力画面!L557="▼選択","",★入力画面!L557)</f>
        <v>0</v>
      </c>
      <c r="Y32" s="3570"/>
      <c r="Z32" s="231" t="s">
        <v>5078</v>
      </c>
      <c r="AA32" s="808" t="str">
        <f>★入力画面!L558</f>
        <v>　</v>
      </c>
      <c r="AB32" s="3557" t="str">
        <f>IF(★入力画面!L559="▼選択","",★入力画面!L559&amp;★入力画面!Q559)</f>
        <v/>
      </c>
      <c r="AC32" s="3557"/>
      <c r="AD32" s="3557"/>
      <c r="AE32" s="3557"/>
      <c r="AF32" s="232" t="s">
        <v>5079</v>
      </c>
    </row>
    <row r="33" spans="1:35" ht="23.1" customHeight="1">
      <c r="C33" s="130" t="str">
        <f>IF(★入力画面!L560="","",MID(★入力画面!L560,1,1))</f>
        <v/>
      </c>
      <c r="D33" s="131" t="str">
        <f>IF(★入力画面!L560="","",MID(★入力画面!L560,2,1))</f>
        <v/>
      </c>
      <c r="E33" s="131" t="str">
        <f>IF(★入力画面!L560="","",MID(★入力画面!L560,3,1))</f>
        <v/>
      </c>
      <c r="F33" s="131" t="str">
        <f>IF(★入力画面!L560="","",MID(★入力画面!L560,4,1))</f>
        <v/>
      </c>
      <c r="G33" s="131" t="str">
        <f>IF(★入力画面!L560="","",MID(★入力画面!L560,5,1))</f>
        <v/>
      </c>
      <c r="H33" s="131" t="str">
        <f>IF(★入力画面!L560="","",MID(★入力画面!L560,6,1))</f>
        <v/>
      </c>
      <c r="I33" s="131" t="str">
        <f>IF(★入力画面!L560="","",MID(★入力画面!L560,7,1))</f>
        <v/>
      </c>
      <c r="J33" s="131" t="str">
        <f>IF(★入力画面!L560="","",MID(★入力画面!L560,8,1))</f>
        <v/>
      </c>
      <c r="K33" s="131" t="str">
        <f>IF(★入力画面!L560="","",MID(★入力画面!L560,9,1))</f>
        <v/>
      </c>
      <c r="L33" s="200" t="str">
        <f>IF(★入力画面!L560="","",MID(★入力画面!L560,10,1))</f>
        <v/>
      </c>
      <c r="M33" s="233" t="str">
        <f>IF(★入力画面!L562&amp;""="明治","M",IF(★入力画面!L562&amp;""="大正","T",IF(★入力画面!L562&amp;""="昭和","S",IF(★入力画面!L562&amp;""="平成","H",IF(★入力画面!L562&amp;""="令和","R","")))))</f>
        <v/>
      </c>
      <c r="N33" s="130" t="str">
        <f>IF(★入力画面!O562="","",MID(★入力画面!O562,1,1))</f>
        <v/>
      </c>
      <c r="O33" s="200" t="str">
        <f>IF(★入力画面!O562="","",MID(★入力画面!O562,2,1))</f>
        <v/>
      </c>
      <c r="P33" s="130" t="str">
        <f>IF(★入力画面!R562="","",MID(★入力画面!R562,1,1))</f>
        <v/>
      </c>
      <c r="Q33" s="200" t="str">
        <f>IF(★入力画面!R562="","",MID(★入力画面!R562,2,1))</f>
        <v/>
      </c>
      <c r="R33" s="130" t="str">
        <f>IF(★入力画面!U562="","",MID(★入力画面!U562,1,1))</f>
        <v/>
      </c>
      <c r="S33" s="200" t="str">
        <f>IF(★入力画面!U562="","",MID(★入力画面!U562,2,1))</f>
        <v/>
      </c>
      <c r="T33" s="3555" t="str">
        <f>IF(★入力画面!L563="▼選択","",IF(★入力画面!L563="男","1.男","2.女"))</f>
        <v>2.女</v>
      </c>
      <c r="U33" s="3556"/>
      <c r="V33" s="3569" t="str">
        <f>IF(★入力画面!L564="","",★入力画面!L564)</f>
        <v/>
      </c>
      <c r="W33" s="3570"/>
      <c r="X33" s="3569">
        <f>IF(★入力画面!L565="▼選択","",★入力画面!L565)</f>
        <v>0</v>
      </c>
      <c r="Y33" s="3570"/>
      <c r="Z33" s="231" t="s">
        <v>5078</v>
      </c>
      <c r="AA33" s="808" t="str">
        <f>★入力画面!L566</f>
        <v>　</v>
      </c>
      <c r="AB33" s="3557" t="str">
        <f>IF(★入力画面!L567="▼選択","",★入力画面!L567&amp;★入力画面!Q567)</f>
        <v/>
      </c>
      <c r="AC33" s="3557"/>
      <c r="AD33" s="3557"/>
      <c r="AE33" s="3557"/>
      <c r="AF33" s="232" t="s">
        <v>5079</v>
      </c>
    </row>
    <row r="34" spans="1:35" ht="23.1" customHeight="1">
      <c r="C34" s="130" t="str">
        <f>IF(★入力画面!L568="","",MID(★入力画面!L568,1,1))</f>
        <v/>
      </c>
      <c r="D34" s="131" t="str">
        <f>IF(★入力画面!L568="","",MID(★入力画面!L568,2,1))</f>
        <v/>
      </c>
      <c r="E34" s="131" t="str">
        <f>IF(★入力画面!L568="","",MID(★入力画面!L568,3,1))</f>
        <v/>
      </c>
      <c r="F34" s="131" t="str">
        <f>IF(★入力画面!L568="","",MID(★入力画面!L568,4,1))</f>
        <v/>
      </c>
      <c r="G34" s="131" t="str">
        <f>IF(★入力画面!L568="","",MID(★入力画面!L568,5,1))</f>
        <v/>
      </c>
      <c r="H34" s="131" t="str">
        <f>IF(★入力画面!L568="","",MID(★入力画面!L568,6,1))</f>
        <v/>
      </c>
      <c r="I34" s="131" t="str">
        <f>IF(★入力画面!L568="","",MID(★入力画面!L568,7,1))</f>
        <v/>
      </c>
      <c r="J34" s="131" t="str">
        <f>IF(★入力画面!L568="","",MID(★入力画面!L568,8,1))</f>
        <v/>
      </c>
      <c r="K34" s="131" t="str">
        <f>IF(★入力画面!L568="","",MID(★入力画面!L568,9,1))</f>
        <v/>
      </c>
      <c r="L34" s="200" t="str">
        <f>IF(★入力画面!L568="","",MID(★入力画面!L568,10,1))</f>
        <v/>
      </c>
      <c r="M34" s="233" t="str">
        <f>IF(★入力画面!L570&amp;""="明治","M",IF(★入力画面!L570&amp;""="大正","T",IF(★入力画面!L570&amp;""="昭和","S",IF(★入力画面!L570&amp;""="平成","H",IF(★入力画面!L570&amp;""="令和","R","")))))</f>
        <v/>
      </c>
      <c r="N34" s="130" t="str">
        <f>IF(★入力画面!O570="","",MID(★入力画面!O570,1,1))</f>
        <v/>
      </c>
      <c r="O34" s="200" t="str">
        <f>IF(★入力画面!O570="","",MID(★入力画面!O570,2,1))</f>
        <v/>
      </c>
      <c r="P34" s="130" t="str">
        <f>IF(★入力画面!R570="","",MID(★入力画面!R570,1,1))</f>
        <v/>
      </c>
      <c r="Q34" s="200" t="str">
        <f>IF(★入力画面!R570="","",MID(★入力画面!R570,2,1))</f>
        <v/>
      </c>
      <c r="R34" s="130" t="str">
        <f>IF(★入力画面!U570="","",MID(★入力画面!U570,1,1))</f>
        <v/>
      </c>
      <c r="S34" s="200" t="str">
        <f>IF(★入力画面!U570="","",MID(★入力画面!U570,2,1))</f>
        <v/>
      </c>
      <c r="T34" s="3555" t="str">
        <f>IF(★入力画面!L571="▼選択","",IF(★入力画面!L571="男","1.男","2.女"))</f>
        <v>2.女</v>
      </c>
      <c r="U34" s="3556"/>
      <c r="V34" s="3569" t="str">
        <f>IF(★入力画面!L572="","",★入力画面!L572)</f>
        <v/>
      </c>
      <c r="W34" s="3570"/>
      <c r="X34" s="3569">
        <f>IF(★入力画面!L573="▼選択","",★入力画面!L573)</f>
        <v>0</v>
      </c>
      <c r="Y34" s="3570"/>
      <c r="Z34" s="231" t="s">
        <v>5078</v>
      </c>
      <c r="AA34" s="808" t="str">
        <f>★入力画面!L574</f>
        <v>　</v>
      </c>
      <c r="AB34" s="3557" t="str">
        <f>IF(★入力画面!L575="▼選択","",★入力画面!L575&amp;★入力画面!Q575)</f>
        <v/>
      </c>
      <c r="AC34" s="3557"/>
      <c r="AD34" s="3557"/>
      <c r="AE34" s="3557"/>
      <c r="AF34" s="232" t="s">
        <v>5079</v>
      </c>
    </row>
    <row r="35" spans="1:35" ht="23.1" customHeight="1">
      <c r="C35" s="130" t="str">
        <f>IF(★入力画面!L576="","",MID(★入力画面!L576,1,1))</f>
        <v/>
      </c>
      <c r="D35" s="131" t="str">
        <f>IF(★入力画面!L576="","",MID(★入力画面!L576,2,1))</f>
        <v/>
      </c>
      <c r="E35" s="131" t="str">
        <f>IF(★入力画面!L576="","",MID(★入力画面!L576,3,1))</f>
        <v/>
      </c>
      <c r="F35" s="131" t="str">
        <f>IF(★入力画面!L576="","",MID(★入力画面!L576,4,1))</f>
        <v/>
      </c>
      <c r="G35" s="131" t="str">
        <f>IF(★入力画面!L576="","",MID(★入力画面!L576,5,1))</f>
        <v/>
      </c>
      <c r="H35" s="131" t="str">
        <f>IF(★入力画面!L576="","",MID(★入力画面!L576,6,1))</f>
        <v/>
      </c>
      <c r="I35" s="131" t="str">
        <f>IF(★入力画面!L576="","",MID(★入力画面!L576,7,1))</f>
        <v/>
      </c>
      <c r="J35" s="131" t="str">
        <f>IF(★入力画面!L576="","",MID(★入力画面!L576,8,1))</f>
        <v/>
      </c>
      <c r="K35" s="131" t="str">
        <f>IF(★入力画面!L576="","",MID(★入力画面!L576,9,1))</f>
        <v/>
      </c>
      <c r="L35" s="200" t="str">
        <f>IF(★入力画面!L576="","",MID(★入力画面!L576,10,1))</f>
        <v/>
      </c>
      <c r="M35" s="233" t="str">
        <f>IF(★入力画面!L578&amp;""="明治","M",IF(★入力画面!L578&amp;""="大正","T",IF(★入力画面!L578&amp;""="昭和","S",IF(★入力画面!L578&amp;""="平成","H",IF(★入力画面!L578&amp;""="令和","R","")))))</f>
        <v/>
      </c>
      <c r="N35" s="130" t="str">
        <f>IF(★入力画面!O578="","",MID(★入力画面!O578,1,1))</f>
        <v/>
      </c>
      <c r="O35" s="200" t="str">
        <f>IF(★入力画面!O578="","",MID(★入力画面!O578,2,1))</f>
        <v/>
      </c>
      <c r="P35" s="130" t="str">
        <f>IF(★入力画面!R578="","",MID(★入力画面!R578,1,1))</f>
        <v/>
      </c>
      <c r="Q35" s="200" t="str">
        <f>IF(★入力画面!R578="","",MID(★入力画面!R578,2,1))</f>
        <v/>
      </c>
      <c r="R35" s="130" t="str">
        <f>IF(★入力画面!U578="","",MID(★入力画面!U578,1,1))</f>
        <v/>
      </c>
      <c r="S35" s="200" t="str">
        <f>IF(★入力画面!U578="","",MID(★入力画面!U578,2,1))</f>
        <v/>
      </c>
      <c r="T35" s="3555" t="str">
        <f>IF(★入力画面!L579="▼選択","",IF(★入力画面!L579="男","1.男","2.女"))</f>
        <v>2.女</v>
      </c>
      <c r="U35" s="3556"/>
      <c r="V35" s="3569" t="str">
        <f>IF(★入力画面!L580="","",★入力画面!L580)</f>
        <v/>
      </c>
      <c r="W35" s="3570"/>
      <c r="X35" s="3569">
        <f>IF(★入力画面!L581="▼選択","",★入力画面!L581)</f>
        <v>0</v>
      </c>
      <c r="Y35" s="3570"/>
      <c r="Z35" s="231" t="s">
        <v>5078</v>
      </c>
      <c r="AA35" s="808" t="str">
        <f>★入力画面!L582</f>
        <v>　</v>
      </c>
      <c r="AB35" s="3557" t="str">
        <f>IF(★入力画面!L583="▼選択","",★入力画面!L583&amp;★入力画面!Q583)</f>
        <v/>
      </c>
      <c r="AC35" s="3557"/>
      <c r="AD35" s="3557"/>
      <c r="AE35" s="3557"/>
      <c r="AF35" s="232" t="s">
        <v>5079</v>
      </c>
    </row>
    <row r="36" spans="1:35" ht="23.1" customHeight="1">
      <c r="C36" s="130" t="str">
        <f>IF(★入力画面!L584="","",MID(★入力画面!L584,1,1))</f>
        <v/>
      </c>
      <c r="D36" s="131" t="str">
        <f>IF(★入力画面!L584="","",MID(★入力画面!L584,2,1))</f>
        <v/>
      </c>
      <c r="E36" s="131" t="str">
        <f>IF(★入力画面!L584="","",MID(★入力画面!L584,3,1))</f>
        <v/>
      </c>
      <c r="F36" s="131" t="str">
        <f>IF(★入力画面!L584="","",MID(★入力画面!L584,4,1))</f>
        <v/>
      </c>
      <c r="G36" s="131" t="str">
        <f>IF(★入力画面!L584="","",MID(★入力画面!L584,5,1))</f>
        <v/>
      </c>
      <c r="H36" s="131" t="str">
        <f>IF(★入力画面!L584="","",MID(★入力画面!L584,6,1))</f>
        <v/>
      </c>
      <c r="I36" s="131" t="str">
        <f>IF(★入力画面!L584="","",MID(★入力画面!L584,7,1))</f>
        <v/>
      </c>
      <c r="J36" s="131" t="str">
        <f>IF(★入力画面!L584="","",MID(★入力画面!L584,8,1))</f>
        <v/>
      </c>
      <c r="K36" s="131" t="str">
        <f>IF(★入力画面!L584="","",MID(★入力画面!L584,9,1))</f>
        <v/>
      </c>
      <c r="L36" s="200" t="str">
        <f>IF(★入力画面!L584="","",MID(★入力画面!L584,10,1))</f>
        <v/>
      </c>
      <c r="M36" s="233" t="str">
        <f>IF(★入力画面!L586&amp;""="明治","M",IF(★入力画面!L586&amp;""="大正","T",IF(★入力画面!L586&amp;""="昭和","S",IF(★入力画面!L586&amp;""="平成","H",IF(★入力画面!L586&amp;""="令和","R","")))))</f>
        <v/>
      </c>
      <c r="N36" s="130" t="str">
        <f>IF(★入力画面!O586="","",MID(★入力画面!O586,1,1))</f>
        <v/>
      </c>
      <c r="O36" s="200" t="str">
        <f>IF(★入力画面!O586="","",MID(★入力画面!O586,2,1))</f>
        <v/>
      </c>
      <c r="P36" s="130" t="str">
        <f>IF(★入力画面!R586="","",MID(★入力画面!R586,1,1))</f>
        <v/>
      </c>
      <c r="Q36" s="200" t="str">
        <f>IF(★入力画面!R586="","",MID(★入力画面!R586,2,1))</f>
        <v/>
      </c>
      <c r="R36" s="130" t="str">
        <f>IF(★入力画面!U586="","",MID(★入力画面!U586,1,1))</f>
        <v/>
      </c>
      <c r="S36" s="200" t="str">
        <f>IF(★入力画面!U586="","",MID(★入力画面!U586,2,1))</f>
        <v/>
      </c>
      <c r="T36" s="3555" t="str">
        <f>IF(★入力画面!L587="▼選択","",IF(★入力画面!L587="男","1.男","2.女"))</f>
        <v>2.女</v>
      </c>
      <c r="U36" s="3556"/>
      <c r="V36" s="3569" t="str">
        <f>IF(★入力画面!L588="","",★入力画面!L588)</f>
        <v/>
      </c>
      <c r="W36" s="3570"/>
      <c r="X36" s="3569">
        <f>IF(★入力画面!L589="▼選択","",★入力画面!L589)</f>
        <v>0</v>
      </c>
      <c r="Y36" s="3570"/>
      <c r="Z36" s="231" t="s">
        <v>5078</v>
      </c>
      <c r="AA36" s="808" t="str">
        <f>★入力画面!L590</f>
        <v>　</v>
      </c>
      <c r="AB36" s="3557" t="str">
        <f>IF(★入力画面!L591="▼選択","",★入力画面!L591&amp;★入力画面!Q591)</f>
        <v/>
      </c>
      <c r="AC36" s="3557"/>
      <c r="AD36" s="3557"/>
      <c r="AE36" s="3557"/>
      <c r="AF36" s="232" t="s">
        <v>5079</v>
      </c>
    </row>
    <row r="37" spans="1:35" ht="23.1" customHeight="1">
      <c r="C37" s="130" t="str">
        <f>IF(★入力画面!L592="","",MID(★入力画面!L592,1,1))</f>
        <v/>
      </c>
      <c r="D37" s="131" t="str">
        <f>IF(★入力画面!L592="","",MID(★入力画面!L592,2,1))</f>
        <v/>
      </c>
      <c r="E37" s="131" t="str">
        <f>IF(★入力画面!L592="","",MID(★入力画面!L592,3,1))</f>
        <v/>
      </c>
      <c r="F37" s="131" t="str">
        <f>IF(★入力画面!L592="","",MID(★入力画面!L592,4,1))</f>
        <v/>
      </c>
      <c r="G37" s="131" t="str">
        <f>IF(★入力画面!L592="","",MID(★入力画面!L592,5,1))</f>
        <v/>
      </c>
      <c r="H37" s="131" t="str">
        <f>IF(★入力画面!L592="","",MID(★入力画面!L592,6,1))</f>
        <v/>
      </c>
      <c r="I37" s="131" t="str">
        <f>IF(★入力画面!L592="","",MID(★入力画面!L592,7,1))</f>
        <v/>
      </c>
      <c r="J37" s="131" t="str">
        <f>IF(★入力画面!L592="","",MID(★入力画面!L592,8,1))</f>
        <v/>
      </c>
      <c r="K37" s="131" t="str">
        <f>IF(★入力画面!L592="","",MID(★入力画面!L592,9,1))</f>
        <v/>
      </c>
      <c r="L37" s="200" t="str">
        <f>IF(★入力画面!L592="","",MID(★入力画面!L592,10,1))</f>
        <v/>
      </c>
      <c r="M37" s="233" t="str">
        <f>IF(★入力画面!L594&amp;""="明治","M",IF(★入力画面!L594&amp;""="大正","T",IF(★入力画面!L594&amp;""="昭和","S",IF(★入力画面!L594&amp;""="平成","H",IF(★入力画面!L594&amp;""="令和","R","")))))</f>
        <v/>
      </c>
      <c r="N37" s="130" t="str">
        <f>IF(★入力画面!O594="","",MID(★入力画面!O594,1,1))</f>
        <v/>
      </c>
      <c r="O37" s="200" t="str">
        <f>IF(★入力画面!O594="","",MID(★入力画面!O594,2,1))</f>
        <v/>
      </c>
      <c r="P37" s="130" t="str">
        <f>IF(★入力画面!R594="","",MID(★入力画面!R594,1,1))</f>
        <v/>
      </c>
      <c r="Q37" s="200" t="str">
        <f>IF(★入力画面!R594="","",MID(★入力画面!R594,2,1))</f>
        <v/>
      </c>
      <c r="R37" s="130" t="str">
        <f>IF(★入力画面!U594="","",MID(★入力画面!U594,1,1))</f>
        <v/>
      </c>
      <c r="S37" s="200" t="str">
        <f>IF(★入力画面!U594="","",MID(★入力画面!U594,2,1))</f>
        <v/>
      </c>
      <c r="T37" s="3555" t="str">
        <f>IF(★入力画面!L595="▼選択","",IF(★入力画面!L595="男","1.男","2.女"))</f>
        <v>2.女</v>
      </c>
      <c r="U37" s="3556"/>
      <c r="V37" s="3569" t="str">
        <f>IF(★入力画面!L596="","",★入力画面!L596)</f>
        <v/>
      </c>
      <c r="W37" s="3570"/>
      <c r="X37" s="3569">
        <f>IF(★入力画面!L597="▼選択","",★入力画面!L597)</f>
        <v>0</v>
      </c>
      <c r="Y37" s="3570"/>
      <c r="Z37" s="231" t="s">
        <v>5078</v>
      </c>
      <c r="AA37" s="808" t="str">
        <f>★入力画面!L598</f>
        <v>　</v>
      </c>
      <c r="AB37" s="3557" t="str">
        <f>IF(★入力画面!L599="▼選択","",★入力画面!L599&amp;★入力画面!Q599)</f>
        <v/>
      </c>
      <c r="AC37" s="3557"/>
      <c r="AD37" s="3557"/>
      <c r="AE37" s="3557"/>
      <c r="AF37" s="232" t="s">
        <v>5079</v>
      </c>
    </row>
    <row r="38" spans="1:35" ht="23.1" customHeight="1">
      <c r="C38" s="130" t="str">
        <f>IF(★入力画面!L600="","",MID(★入力画面!L600,1,1))</f>
        <v/>
      </c>
      <c r="D38" s="131" t="str">
        <f>IF(★入力画面!L600="","",MID(★入力画面!L600,2,1))</f>
        <v/>
      </c>
      <c r="E38" s="131" t="str">
        <f>IF(★入力画面!L600="","",MID(★入力画面!L600,3,1))</f>
        <v/>
      </c>
      <c r="F38" s="131" t="str">
        <f>IF(★入力画面!L600="","",MID(★入力画面!L600,4,1))</f>
        <v/>
      </c>
      <c r="G38" s="131" t="str">
        <f>IF(★入力画面!L600="","",MID(★入力画面!L600,5,1))</f>
        <v/>
      </c>
      <c r="H38" s="131" t="str">
        <f>IF(★入力画面!L600="","",MID(★入力画面!L600,6,1))</f>
        <v/>
      </c>
      <c r="I38" s="131" t="str">
        <f>IF(★入力画面!L600="","",MID(★入力画面!L600,7,1))</f>
        <v/>
      </c>
      <c r="J38" s="131" t="str">
        <f>IF(★入力画面!L600="","",MID(★入力画面!L600,8,1))</f>
        <v/>
      </c>
      <c r="K38" s="131" t="str">
        <f>IF(★入力画面!L600="","",MID(★入力画面!L600,9,1))</f>
        <v/>
      </c>
      <c r="L38" s="200" t="str">
        <f>IF(★入力画面!L600="","",MID(★入力画面!L600,10,1))</f>
        <v/>
      </c>
      <c r="M38" s="233" t="str">
        <f>IF(★入力画面!L602&amp;""="明治","M",IF(★入力画面!L602&amp;""="大正","T",IF(★入力画面!L602&amp;""="昭和","S",IF(★入力画面!L602&amp;""="平成","H",IF(★入力画面!L602&amp;""="令和","R","")))))</f>
        <v/>
      </c>
      <c r="N38" s="130" t="str">
        <f>IF(★入力画面!O602="","",MID(★入力画面!O602,1,1))</f>
        <v/>
      </c>
      <c r="O38" s="200" t="str">
        <f>IF(★入力画面!O602="","",MID(★入力画面!O602,2,1))</f>
        <v/>
      </c>
      <c r="P38" s="130" t="str">
        <f>IF(★入力画面!R602="","",MID(★入力画面!R602,1,1))</f>
        <v/>
      </c>
      <c r="Q38" s="200" t="str">
        <f>IF(★入力画面!R602="","",MID(★入力画面!R602,2,1))</f>
        <v/>
      </c>
      <c r="R38" s="130" t="str">
        <f>IF(★入力画面!U602="","",MID(★入力画面!U602,1,1))</f>
        <v/>
      </c>
      <c r="S38" s="200" t="str">
        <f>IF(★入力画面!U602="","",MID(★入力画面!U602,2,1))</f>
        <v/>
      </c>
      <c r="T38" s="3555" t="str">
        <f>IF(★入力画面!L603="▼選択","",IF(★入力画面!L603="男","1.男","2.女"))</f>
        <v>2.女</v>
      </c>
      <c r="U38" s="3556"/>
      <c r="V38" s="3569" t="str">
        <f>IF(★入力画面!L604="","",★入力画面!L604)</f>
        <v/>
      </c>
      <c r="W38" s="3570"/>
      <c r="X38" s="3569">
        <f>IF(★入力画面!L605="▼選択","",★入力画面!L605)</f>
        <v>0</v>
      </c>
      <c r="Y38" s="3570"/>
      <c r="Z38" s="231" t="s">
        <v>5078</v>
      </c>
      <c r="AA38" s="808" t="str">
        <f>★入力画面!L606</f>
        <v>　</v>
      </c>
      <c r="AB38" s="3557" t="str">
        <f>IF(★入力画面!L607="▼選択","",★入力画面!L607&amp;★入力画面!Q607)</f>
        <v/>
      </c>
      <c r="AC38" s="3557"/>
      <c r="AD38" s="3557"/>
      <c r="AE38" s="3557"/>
      <c r="AF38" s="232" t="s">
        <v>5079</v>
      </c>
    </row>
    <row r="39" spans="1:35" ht="23.1" customHeight="1">
      <c r="C39" s="130" t="str">
        <f>IF(★入力画面!L608="","",MID(★入力画面!L608,1,1))</f>
        <v/>
      </c>
      <c r="D39" s="131" t="str">
        <f>IF(★入力画面!L608="","",MID(★入力画面!L608,2,1))</f>
        <v/>
      </c>
      <c r="E39" s="131" t="str">
        <f>IF(★入力画面!L608="","",MID(★入力画面!L608,3,1))</f>
        <v/>
      </c>
      <c r="F39" s="131" t="str">
        <f>IF(★入力画面!L608="","",MID(★入力画面!L608,4,1))</f>
        <v/>
      </c>
      <c r="G39" s="131" t="str">
        <f>IF(★入力画面!L608="","",MID(★入力画面!L608,5,1))</f>
        <v/>
      </c>
      <c r="H39" s="131" t="str">
        <f>IF(★入力画面!L608="","",MID(★入力画面!L608,6,1))</f>
        <v/>
      </c>
      <c r="I39" s="131" t="str">
        <f>IF(★入力画面!L608="","",MID(★入力画面!L608,7,1))</f>
        <v/>
      </c>
      <c r="J39" s="131" t="str">
        <f>IF(★入力画面!L608="","",MID(★入力画面!L608,8,1))</f>
        <v/>
      </c>
      <c r="K39" s="131" t="str">
        <f>IF(★入力画面!L608="","",MID(★入力画面!L608,9,1))</f>
        <v/>
      </c>
      <c r="L39" s="200" t="str">
        <f>IF(★入力画面!L608="","",MID(★入力画面!L608,10,1))</f>
        <v/>
      </c>
      <c r="M39" s="233" t="str">
        <f>IF(★入力画面!L610&amp;""="明治","M",IF(★入力画面!L610&amp;""="大正","T",IF(★入力画面!L610&amp;""="昭和","S",IF(★入力画面!L610&amp;""="平成","H",IF(★入力画面!L610&amp;""="令和","R","")))))</f>
        <v/>
      </c>
      <c r="N39" s="130" t="str">
        <f>IF(★入力画面!O610="","",MID(★入力画面!O610,1,1))</f>
        <v/>
      </c>
      <c r="O39" s="200" t="str">
        <f>IF(★入力画面!O610="","",MID(★入力画面!O610,2,1))</f>
        <v/>
      </c>
      <c r="P39" s="130" t="str">
        <f>IF(★入力画面!R610="","",MID(★入力画面!R610,1,1))</f>
        <v/>
      </c>
      <c r="Q39" s="200" t="str">
        <f>IF(★入力画面!R610="","",MID(★入力画面!R610,2,1))</f>
        <v/>
      </c>
      <c r="R39" s="130" t="str">
        <f>IF(★入力画面!U610="","",MID(★入力画面!U610,1,1))</f>
        <v/>
      </c>
      <c r="S39" s="200" t="str">
        <f>IF(★入力画面!U610="","",MID(★入力画面!U610,2,1))</f>
        <v/>
      </c>
      <c r="T39" s="3555" t="str">
        <f>IF(★入力画面!L611="▼選択","",IF(★入力画面!L611="男","1.男","2.女"))</f>
        <v>2.女</v>
      </c>
      <c r="U39" s="3556"/>
      <c r="V39" s="3569" t="str">
        <f>IF(★入力画面!L612="","",★入力画面!L612)</f>
        <v/>
      </c>
      <c r="W39" s="3570"/>
      <c r="X39" s="3569">
        <f>IF(★入力画面!L613="▼選択","",★入力画面!L613)</f>
        <v>0</v>
      </c>
      <c r="Y39" s="3570"/>
      <c r="Z39" s="231" t="s">
        <v>5078</v>
      </c>
      <c r="AA39" s="808" t="str">
        <f>★入力画面!L614</f>
        <v>　</v>
      </c>
      <c r="AB39" s="3557" t="str">
        <f>IF(★入力画面!L615="▼選択","",★入力画面!L615&amp;★入力画面!Q615)</f>
        <v/>
      </c>
      <c r="AC39" s="3557"/>
      <c r="AD39" s="3557"/>
      <c r="AE39" s="3557"/>
      <c r="AF39" s="232" t="s">
        <v>5079</v>
      </c>
      <c r="AG39" s="92" t="s">
        <v>228</v>
      </c>
      <c r="AH39" s="92"/>
      <c r="AI39" s="92"/>
    </row>
    <row r="40" spans="1:35" ht="23.1" customHeight="1">
      <c r="C40" s="130" t="str">
        <f>IF(★入力画面!L616="","",MID(★入力画面!L616,1,1))</f>
        <v/>
      </c>
      <c r="D40" s="131" t="str">
        <f>IF(★入力画面!L616="","",MID(★入力画面!L616,2,1))</f>
        <v/>
      </c>
      <c r="E40" s="131" t="str">
        <f>IF(★入力画面!L616="","",MID(★入力画面!L616,3,1))</f>
        <v/>
      </c>
      <c r="F40" s="131" t="str">
        <f>IF(★入力画面!L616="","",MID(★入力画面!L616,4,1))</f>
        <v/>
      </c>
      <c r="G40" s="131" t="str">
        <f>IF(★入力画面!L616="","",MID(★入力画面!L616,5,1))</f>
        <v/>
      </c>
      <c r="H40" s="131" t="str">
        <f>IF(★入力画面!L616="","",MID(★入力画面!L616,6,1))</f>
        <v/>
      </c>
      <c r="I40" s="131" t="str">
        <f>IF(★入力画面!L616="","",MID(★入力画面!L616,7,1))</f>
        <v/>
      </c>
      <c r="J40" s="131" t="str">
        <f>IF(★入力画面!L616="","",MID(★入力画面!L616,8,1))</f>
        <v/>
      </c>
      <c r="K40" s="131" t="str">
        <f>IF(★入力画面!L616="","",MID(★入力画面!L616,9,1))</f>
        <v/>
      </c>
      <c r="L40" s="200" t="str">
        <f>IF(★入力画面!L616="","",MID(★入力画面!L616,10,1))</f>
        <v/>
      </c>
      <c r="M40" s="233" t="str">
        <f>IF(★入力画面!L618&amp;""="明治","M",IF(★入力画面!L618&amp;""="大正","T",IF(★入力画面!L618&amp;""="昭和","S",IF(★入力画面!L618&amp;""="平成","H",IF(★入力画面!L618&amp;""="令和","R","")))))</f>
        <v/>
      </c>
      <c r="N40" s="130" t="str">
        <f>IF(★入力画面!O618="","",MID(★入力画面!O618,1,1))</f>
        <v/>
      </c>
      <c r="O40" s="200" t="str">
        <f>IF(★入力画面!O618="","",MID(★入力画面!O618,2,1))</f>
        <v/>
      </c>
      <c r="P40" s="130" t="str">
        <f>IF(★入力画面!R618="","",MID(★入力画面!R618,1,1))</f>
        <v/>
      </c>
      <c r="Q40" s="200" t="str">
        <f>IF(★入力画面!R618="","",MID(★入力画面!R618,2,1))</f>
        <v/>
      </c>
      <c r="R40" s="130" t="str">
        <f>IF(★入力画面!U618="","",MID(★入力画面!U618,1,1))</f>
        <v/>
      </c>
      <c r="S40" s="200" t="str">
        <f>IF(★入力画面!U618="","",MID(★入力画面!U618,2,1))</f>
        <v/>
      </c>
      <c r="T40" s="3555" t="str">
        <f>IF(★入力画面!L619="▼選択","",IF(★入力画面!L619="男","1.男","2.女"))</f>
        <v>2.女</v>
      </c>
      <c r="U40" s="3556"/>
      <c r="V40" s="3569" t="str">
        <f>IF(★入力画面!L620="","",★入力画面!L620)</f>
        <v/>
      </c>
      <c r="W40" s="3570"/>
      <c r="X40" s="3569">
        <f>IF(★入力画面!L621="▼選択","",★入力画面!L621)</f>
        <v>0</v>
      </c>
      <c r="Y40" s="3570"/>
      <c r="Z40" s="231" t="s">
        <v>5078</v>
      </c>
      <c r="AA40" s="808" t="str">
        <f>★入力画面!L622</f>
        <v>　</v>
      </c>
      <c r="AB40" s="3557" t="str">
        <f>IF(★入力画面!L623="▼選択","",★入力画面!L623&amp;★入力画面!Q623)</f>
        <v/>
      </c>
      <c r="AC40" s="3557"/>
      <c r="AD40" s="3557"/>
      <c r="AE40" s="3557"/>
      <c r="AF40" s="232" t="s">
        <v>5079</v>
      </c>
      <c r="AH40" s="147" t="s">
        <v>5044</v>
      </c>
    </row>
    <row r="41" spans="1:35">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row>
    <row r="42" spans="1:35">
      <c r="A42" s="92"/>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row>
    <row r="43" spans="1:35">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row>
    <row r="44" spans="1:35">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row>
    <row r="45" spans="1:35">
      <c r="A45" s="92"/>
      <c r="B45" s="92"/>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row>
    <row r="46" spans="1:35">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row>
    <row r="47" spans="1:35">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row>
    <row r="48" spans="1:35">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row>
    <row r="49" spans="1:33">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row>
    <row r="50" spans="1:33">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row>
    <row r="51" spans="1:33">
      <c r="A51" s="92"/>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row>
    <row r="52" spans="1:33">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row>
    <row r="53" spans="1:33">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row>
    <row r="54" spans="1:33">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row>
    <row r="55" spans="1:33">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row>
    <row r="56" spans="1:33">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row>
    <row r="57" spans="1:33">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row>
    <row r="58" spans="1:33">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row>
    <row r="59" spans="1:33">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row>
    <row r="60" spans="1:33">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row>
    <row r="61" spans="1:33">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row>
    <row r="62" spans="1:33">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row>
    <row r="63" spans="1:33">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row>
    <row r="64" spans="1:33">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row>
    <row r="65" spans="1:33">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row>
    <row r="66" spans="1:33">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row>
    <row r="67" spans="1:33">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row>
    <row r="68" spans="1:33">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row>
    <row r="69" spans="1:33">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row>
    <row r="70" spans="1:33">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row>
    <row r="71" spans="1:33">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row>
    <row r="72" spans="1:33">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row>
    <row r="73" spans="1:33">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row>
    <row r="74" spans="1:33">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row>
    <row r="75" spans="1:33">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row>
    <row r="76" spans="1:33">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row>
    <row r="77" spans="1:33">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row>
    <row r="78" spans="1:33">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row>
    <row r="79" spans="1:33">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row>
    <row r="80" spans="1:33">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row>
    <row r="81" spans="1:33">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row>
    <row r="82" spans="1:33">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row>
    <row r="83" spans="1:33">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row>
    <row r="84" spans="1:33">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row>
    <row r="85" spans="1:33">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row>
    <row r="86" spans="1:33">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row>
    <row r="87" spans="1:33">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row>
    <row r="88" spans="1:33">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row>
    <row r="89" spans="1:33">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row>
    <row r="90" spans="1:33">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row>
    <row r="91" spans="1:33">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row>
    <row r="92" spans="1:33">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row>
    <row r="93" spans="1:33">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row>
    <row r="94" spans="1:33">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row>
    <row r="95" spans="1:33">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row>
    <row r="96" spans="1:33">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row>
    <row r="97" spans="1:33">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row>
    <row r="98" spans="1:33">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row>
    <row r="99" spans="1:33">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row>
    <row r="100" spans="1:33">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row>
    <row r="101" spans="1:33">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row>
    <row r="102" spans="1:33">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row>
    <row r="103" spans="1:33">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row>
    <row r="104" spans="1:33">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row>
    <row r="105" spans="1:33">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row>
    <row r="106" spans="1:33">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row>
    <row r="107" spans="1:33">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row>
    <row r="108" spans="1:33">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row>
    <row r="109" spans="1:33">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row>
    <row r="110" spans="1:33">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row>
    <row r="111" spans="1:33">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row>
    <row r="112" spans="1:33">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row>
    <row r="113" spans="1:33">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row>
    <row r="114" spans="1:33">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row>
    <row r="115" spans="1:33">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row>
    <row r="116" spans="1:33">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row>
    <row r="117" spans="1:33">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row>
    <row r="118" spans="1:33">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row>
    <row r="119" spans="1:33">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row>
    <row r="120" spans="1:33">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row>
    <row r="121" spans="1:33">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row>
    <row r="122" spans="1:33">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row>
    <row r="123" spans="1:33">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row>
    <row r="124" spans="1:33">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row>
    <row r="125" spans="1:33">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row>
    <row r="126" spans="1:33">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row>
    <row r="127" spans="1:33">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row>
    <row r="128" spans="1:33">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row>
    <row r="129" spans="1:33">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row>
    <row r="130" spans="1:33">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row>
    <row r="131" spans="1:33">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row>
    <row r="132" spans="1:33">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row>
    <row r="133" spans="1:33">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row>
    <row r="134" spans="1:33">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row>
    <row r="135" spans="1:33">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row>
    <row r="136" spans="1:33">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row>
    <row r="137" spans="1:33">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row>
    <row r="138" spans="1:33">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row>
    <row r="139" spans="1:33">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row>
    <row r="140" spans="1:33">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row>
    <row r="141" spans="1:33">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row>
    <row r="142" spans="1:33">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row>
    <row r="143" spans="1:33">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row>
    <row r="144" spans="1:33">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row>
    <row r="145" spans="1:33">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row>
    <row r="146" spans="1:33">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row>
    <row r="147" spans="1:33">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row>
    <row r="148" spans="1:33">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row>
    <row r="149" spans="1:33">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row>
    <row r="150" spans="1:33">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row>
    <row r="151" spans="1:33">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row>
    <row r="152" spans="1:33">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row>
    <row r="153" spans="1:33">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row>
    <row r="154" spans="1:33">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row>
    <row r="155" spans="1:33">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row>
    <row r="156" spans="1:33">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row>
    <row r="157" spans="1:33">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row>
    <row r="158" spans="1:33">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row>
    <row r="159" spans="1:33">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row>
    <row r="160" spans="1:33">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row>
    <row r="161" spans="1:33">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row>
    <row r="162" spans="1:33">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row>
    <row r="163" spans="1:33">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row>
    <row r="164" spans="1:33">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row>
    <row r="165" spans="1:33">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row>
    <row r="166" spans="1:33">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row>
    <row r="167" spans="1:33">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row>
    <row r="168" spans="1:33">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row>
    <row r="169" spans="1:33">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row>
    <row r="170" spans="1:33">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row>
    <row r="171" spans="1:33">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row>
    <row r="172" spans="1:33">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row>
    <row r="173" spans="1:33">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row>
    <row r="174" spans="1:33">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row>
    <row r="175" spans="1:33">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row>
    <row r="176" spans="1:33">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row>
    <row r="177" spans="1:33">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row>
    <row r="178" spans="1:33">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row>
    <row r="179" spans="1:33">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row>
    <row r="180" spans="1:33">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row>
    <row r="181" spans="1:33">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row>
    <row r="182" spans="1:33">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row>
    <row r="183" spans="1:33">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row>
    <row r="184" spans="1:33">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row>
    <row r="185" spans="1:33">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row>
    <row r="186" spans="1:33">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row>
    <row r="187" spans="1:33">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row>
    <row r="188" spans="1:33">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row>
    <row r="189" spans="1:33">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row>
    <row r="190" spans="1:33">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row>
    <row r="191" spans="1:33">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row>
    <row r="192" spans="1:33">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row>
    <row r="193" spans="1:33">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row>
    <row r="194" spans="1:33">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row>
    <row r="195" spans="1:33">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row>
    <row r="196" spans="1:33">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row>
    <row r="197" spans="1:33">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row>
    <row r="198" spans="1:33">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row>
    <row r="199" spans="1:33">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row>
    <row r="200" spans="1:33">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row>
    <row r="201" spans="1:33">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row>
    <row r="202" spans="1:33">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row>
    <row r="203" spans="1:33">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row>
    <row r="204" spans="1:33">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row>
    <row r="205" spans="1:33">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row>
    <row r="206" spans="1:33">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row>
    <row r="207" spans="1:33">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row>
    <row r="208" spans="1:33">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row>
    <row r="209" spans="1:33">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row>
    <row r="210" spans="1:33">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row>
    <row r="211" spans="1:33">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row>
    <row r="212" spans="1:33">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row>
    <row r="213" spans="1:33">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row>
    <row r="214" spans="1:33">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row>
    <row r="215" spans="1:33">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row>
    <row r="216" spans="1:33">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row>
    <row r="217" spans="1:33">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row>
    <row r="218" spans="1:33">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row>
    <row r="219" spans="1:33">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row>
    <row r="220" spans="1:33">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row>
    <row r="221" spans="1:33">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row>
    <row r="222" spans="1:33">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row>
    <row r="223" spans="1:33">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row>
    <row r="224" spans="1:33">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row>
    <row r="225" spans="1:33">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row>
    <row r="226" spans="1:33">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row>
    <row r="227" spans="1:33">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row>
    <row r="228" spans="1:33">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row>
    <row r="229" spans="1:33">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row>
    <row r="230" spans="1:33">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row>
    <row r="231" spans="1:33">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row>
    <row r="232" spans="1:33">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row>
    <row r="233" spans="1:33">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row>
    <row r="234" spans="1:33">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row>
    <row r="235" spans="1:33">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row>
    <row r="236" spans="1:33">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row>
    <row r="237" spans="1:33">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row>
    <row r="238" spans="1:33">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row>
    <row r="239" spans="1:33">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row>
    <row r="240" spans="1:33">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row>
    <row r="241" spans="1:33">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row>
    <row r="242" spans="1:33">
      <c r="A242" s="92"/>
      <c r="B242" s="92"/>
      <c r="C242" s="92"/>
      <c r="D242" s="92"/>
      <c r="E242" s="92"/>
      <c r="F242" s="92"/>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row>
    <row r="243" spans="1:33">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row>
    <row r="244" spans="1:33">
      <c r="A244" s="92"/>
      <c r="B244" s="92"/>
      <c r="C244" s="92"/>
      <c r="D244" s="92"/>
      <c r="E244" s="92"/>
      <c r="F244" s="92"/>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row>
    <row r="245" spans="1:33">
      <c r="A245" s="92"/>
      <c r="B245" s="92"/>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row>
    <row r="246" spans="1:33">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row>
    <row r="247" spans="1:33">
      <c r="A247" s="92"/>
      <c r="B247" s="92"/>
      <c r="C247" s="92"/>
      <c r="D247" s="92"/>
      <c r="E247" s="92"/>
      <c r="F247" s="92"/>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row>
    <row r="248" spans="1:33">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row>
    <row r="249" spans="1:33">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row>
    <row r="250" spans="1:33">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row>
    <row r="251" spans="1:33">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row>
    <row r="252" spans="1:33">
      <c r="A252" s="92"/>
      <c r="B252" s="92"/>
      <c r="C252" s="92"/>
      <c r="D252" s="92"/>
      <c r="E252" s="92"/>
      <c r="F252" s="92"/>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row>
    <row r="253" spans="1:33">
      <c r="A253" s="92"/>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row>
    <row r="254" spans="1:33">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row>
  </sheetData>
  <sheetProtection algorithmName="SHA-512" hashValue="4dikfyCIG4eiDWSBi63++pQ8KnptSvqtYj31HOZPYhJeL0To2EOdyVT+Advce6xvZwdW07zsqTe6K8fwd5hb1Q==" saltValue="AzS/XjXuBFjVHYn3eoBlpA==" spinCount="100000" sheet="1" formatCells="0" formatColumns="0" formatRows="0" insertColumns="0" insertRows="0" insertHyperlinks="0" deleteColumns="0" deleteRows="0" sort="0" autoFilter="0" pivotTables="0"/>
  <mergeCells count="113">
    <mergeCell ref="T39:U39"/>
    <mergeCell ref="AB39:AE39"/>
    <mergeCell ref="T40:U40"/>
    <mergeCell ref="AB40:AE40"/>
    <mergeCell ref="V39:W39"/>
    <mergeCell ref="X39:Y39"/>
    <mergeCell ref="V40:W40"/>
    <mergeCell ref="X40:Y40"/>
    <mergeCell ref="T36:U36"/>
    <mergeCell ref="AB36:AE36"/>
    <mergeCell ref="V36:W36"/>
    <mergeCell ref="X36:Y36"/>
    <mergeCell ref="T37:U37"/>
    <mergeCell ref="AB37:AE37"/>
    <mergeCell ref="T38:U38"/>
    <mergeCell ref="AB38:AE38"/>
    <mergeCell ref="V37:W37"/>
    <mergeCell ref="X37:Y37"/>
    <mergeCell ref="V38:W38"/>
    <mergeCell ref="X38:Y38"/>
    <mergeCell ref="T33:U33"/>
    <mergeCell ref="AB33:AE33"/>
    <mergeCell ref="T34:U34"/>
    <mergeCell ref="AB34:AE34"/>
    <mergeCell ref="V33:W33"/>
    <mergeCell ref="X33:Y33"/>
    <mergeCell ref="V34:W34"/>
    <mergeCell ref="X34:Y34"/>
    <mergeCell ref="T35:U35"/>
    <mergeCell ref="AB35:AE35"/>
    <mergeCell ref="V35:W35"/>
    <mergeCell ref="X35:Y35"/>
    <mergeCell ref="T30:U30"/>
    <mergeCell ref="AB30:AE30"/>
    <mergeCell ref="V29:W29"/>
    <mergeCell ref="X29:Y29"/>
    <mergeCell ref="V30:W30"/>
    <mergeCell ref="X30:Y30"/>
    <mergeCell ref="T31:U31"/>
    <mergeCell ref="AB31:AE31"/>
    <mergeCell ref="T32:U32"/>
    <mergeCell ref="AB32:AE32"/>
    <mergeCell ref="V31:W31"/>
    <mergeCell ref="X31:Y31"/>
    <mergeCell ref="V32:W32"/>
    <mergeCell ref="X32:Y32"/>
    <mergeCell ref="T27:U27"/>
    <mergeCell ref="AB27:AE27"/>
    <mergeCell ref="T28:U28"/>
    <mergeCell ref="AB28:AE28"/>
    <mergeCell ref="V27:W27"/>
    <mergeCell ref="X27:Y27"/>
    <mergeCell ref="V28:W28"/>
    <mergeCell ref="X28:Y28"/>
    <mergeCell ref="T29:U29"/>
    <mergeCell ref="AB29:AE29"/>
    <mergeCell ref="T24:U24"/>
    <mergeCell ref="AB24:AE24"/>
    <mergeCell ref="V23:W23"/>
    <mergeCell ref="X23:Y23"/>
    <mergeCell ref="V24:W24"/>
    <mergeCell ref="X24:Y24"/>
    <mergeCell ref="T25:U25"/>
    <mergeCell ref="AB25:AE25"/>
    <mergeCell ref="T26:U26"/>
    <mergeCell ref="AB26:AE26"/>
    <mergeCell ref="V25:W25"/>
    <mergeCell ref="X25:Y25"/>
    <mergeCell ref="V26:W26"/>
    <mergeCell ref="X26:Y26"/>
    <mergeCell ref="T21:U21"/>
    <mergeCell ref="AB21:AE21"/>
    <mergeCell ref="T22:U22"/>
    <mergeCell ref="AB22:AE22"/>
    <mergeCell ref="V21:W21"/>
    <mergeCell ref="X21:Y21"/>
    <mergeCell ref="V22:W22"/>
    <mergeCell ref="X22:Y22"/>
    <mergeCell ref="T23:U23"/>
    <mergeCell ref="AB23:AE23"/>
    <mergeCell ref="T19:U19"/>
    <mergeCell ref="AB19:AE19"/>
    <mergeCell ref="T20:U20"/>
    <mergeCell ref="AB20:AE20"/>
    <mergeCell ref="X18:Y18"/>
    <mergeCell ref="V19:W19"/>
    <mergeCell ref="X19:Y19"/>
    <mergeCell ref="V20:W20"/>
    <mergeCell ref="X20:Y20"/>
    <mergeCell ref="L2:S2"/>
    <mergeCell ref="U2:V2"/>
    <mergeCell ref="I4:X4"/>
    <mergeCell ref="M7:N7"/>
    <mergeCell ref="T17:U17"/>
    <mergeCell ref="AB17:AE17"/>
    <mergeCell ref="T18:U18"/>
    <mergeCell ref="AB18:AE18"/>
    <mergeCell ref="J11:L11"/>
    <mergeCell ref="X11:Z11"/>
    <mergeCell ref="I13:X13"/>
    <mergeCell ref="E14:J15"/>
    <mergeCell ref="M14:S15"/>
    <mergeCell ref="T14:U15"/>
    <mergeCell ref="V14:W15"/>
    <mergeCell ref="X14:Y15"/>
    <mergeCell ref="Z14:AF15"/>
    <mergeCell ref="V16:W16"/>
    <mergeCell ref="X16:Y16"/>
    <mergeCell ref="V17:W17"/>
    <mergeCell ref="X17:Y17"/>
    <mergeCell ref="V18:W18"/>
    <mergeCell ref="T16:U16"/>
    <mergeCell ref="AB16:AE16"/>
  </mergeCells>
  <phoneticPr fontId="55"/>
  <pageMargins left="0.59055118110236227" right="0.39370078740157483" top="0.59055118110236227" bottom="0.39370078740157483" header="0.51181102362204722" footer="0.51181102362204722"/>
  <pageSetup paperSize="9" scale="97"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522F-9B54-47DA-AC96-58919A3992D4}">
  <dimension ref="A1:AF240"/>
  <sheetViews>
    <sheetView zoomScaleNormal="100" zoomScaleSheetLayoutView="100" workbookViewId="0">
      <selection activeCell="P8" sqref="P8:S8"/>
    </sheetView>
  </sheetViews>
  <sheetFormatPr defaultRowHeight="11.25"/>
  <cols>
    <col min="1" max="79" width="2.875" style="91" customWidth="1"/>
    <col min="80" max="256" width="8.875" style="91"/>
    <col min="257" max="335" width="2.875" style="91" customWidth="1"/>
    <col min="336" max="512" width="8.875" style="91"/>
    <col min="513" max="591" width="2.875" style="91" customWidth="1"/>
    <col min="592" max="768" width="8.875" style="91"/>
    <col min="769" max="847" width="2.875" style="91" customWidth="1"/>
    <col min="848" max="1024" width="8.875" style="91"/>
    <col min="1025" max="1103" width="2.875" style="91" customWidth="1"/>
    <col min="1104" max="1280" width="8.875" style="91"/>
    <col min="1281" max="1359" width="2.875" style="91" customWidth="1"/>
    <col min="1360" max="1536" width="8.875" style="91"/>
    <col min="1537" max="1615" width="2.875" style="91" customWidth="1"/>
    <col min="1616" max="1792" width="8.875" style="91"/>
    <col min="1793" max="1871" width="2.875" style="91" customWidth="1"/>
    <col min="1872" max="2048" width="8.875" style="91"/>
    <col min="2049" max="2127" width="2.875" style="91" customWidth="1"/>
    <col min="2128" max="2304" width="8.875" style="91"/>
    <col min="2305" max="2383" width="2.875" style="91" customWidth="1"/>
    <col min="2384" max="2560" width="8.875" style="91"/>
    <col min="2561" max="2639" width="2.875" style="91" customWidth="1"/>
    <col min="2640" max="2816" width="8.875" style="91"/>
    <col min="2817" max="2895" width="2.875" style="91" customWidth="1"/>
    <col min="2896" max="3072" width="8.875" style="91"/>
    <col min="3073" max="3151" width="2.875" style="91" customWidth="1"/>
    <col min="3152" max="3328" width="8.875" style="91"/>
    <col min="3329" max="3407" width="2.875" style="91" customWidth="1"/>
    <col min="3408" max="3584" width="8.875" style="91"/>
    <col min="3585" max="3663" width="2.875" style="91" customWidth="1"/>
    <col min="3664" max="3840" width="8.875" style="91"/>
    <col min="3841" max="3919" width="2.875" style="91" customWidth="1"/>
    <col min="3920" max="4096" width="8.875" style="91"/>
    <col min="4097" max="4175" width="2.875" style="91" customWidth="1"/>
    <col min="4176" max="4352" width="8.875" style="91"/>
    <col min="4353" max="4431" width="2.875" style="91" customWidth="1"/>
    <col min="4432" max="4608" width="8.875" style="91"/>
    <col min="4609" max="4687" width="2.875" style="91" customWidth="1"/>
    <col min="4688" max="4864" width="8.875" style="91"/>
    <col min="4865" max="4943" width="2.875" style="91" customWidth="1"/>
    <col min="4944" max="5120" width="8.875" style="91"/>
    <col min="5121" max="5199" width="2.875" style="91" customWidth="1"/>
    <col min="5200" max="5376" width="8.875" style="91"/>
    <col min="5377" max="5455" width="2.875" style="91" customWidth="1"/>
    <col min="5456" max="5632" width="8.875" style="91"/>
    <col min="5633" max="5711" width="2.875" style="91" customWidth="1"/>
    <col min="5712" max="5888" width="8.875" style="91"/>
    <col min="5889" max="5967" width="2.875" style="91" customWidth="1"/>
    <col min="5968" max="6144" width="8.875" style="91"/>
    <col min="6145" max="6223" width="2.875" style="91" customWidth="1"/>
    <col min="6224" max="6400" width="8.875" style="91"/>
    <col min="6401" max="6479" width="2.875" style="91" customWidth="1"/>
    <col min="6480" max="6656" width="8.875" style="91"/>
    <col min="6657" max="6735" width="2.875" style="91" customWidth="1"/>
    <col min="6736" max="6912" width="8.875" style="91"/>
    <col min="6913" max="6991" width="2.875" style="91" customWidth="1"/>
    <col min="6992" max="7168" width="8.875" style="91"/>
    <col min="7169" max="7247" width="2.875" style="91" customWidth="1"/>
    <col min="7248" max="7424" width="8.875" style="91"/>
    <col min="7425" max="7503" width="2.875" style="91" customWidth="1"/>
    <col min="7504" max="7680" width="8.875" style="91"/>
    <col min="7681" max="7759" width="2.875" style="91" customWidth="1"/>
    <col min="7760" max="7936" width="8.875" style="91"/>
    <col min="7937" max="8015" width="2.875" style="91" customWidth="1"/>
    <col min="8016" max="8192" width="8.875" style="91"/>
    <col min="8193" max="8271" width="2.875" style="91" customWidth="1"/>
    <col min="8272" max="8448" width="8.875" style="91"/>
    <col min="8449" max="8527" width="2.875" style="91" customWidth="1"/>
    <col min="8528" max="8704" width="8.875" style="91"/>
    <col min="8705" max="8783" width="2.875" style="91" customWidth="1"/>
    <col min="8784" max="8960" width="8.875" style="91"/>
    <col min="8961" max="9039" width="2.875" style="91" customWidth="1"/>
    <col min="9040" max="9216" width="8.875" style="91"/>
    <col min="9217" max="9295" width="2.875" style="91" customWidth="1"/>
    <col min="9296" max="9472" width="8.875" style="91"/>
    <col min="9473" max="9551" width="2.875" style="91" customWidth="1"/>
    <col min="9552" max="9728" width="8.875" style="91"/>
    <col min="9729" max="9807" width="2.875" style="91" customWidth="1"/>
    <col min="9808" max="9984" width="8.875" style="91"/>
    <col min="9985" max="10063" width="2.875" style="91" customWidth="1"/>
    <col min="10064" max="10240" width="8.875" style="91"/>
    <col min="10241" max="10319" width="2.875" style="91" customWidth="1"/>
    <col min="10320" max="10496" width="8.875" style="91"/>
    <col min="10497" max="10575" width="2.875" style="91" customWidth="1"/>
    <col min="10576" max="10752" width="8.875" style="91"/>
    <col min="10753" max="10831" width="2.875" style="91" customWidth="1"/>
    <col min="10832" max="11008" width="8.875" style="91"/>
    <col min="11009" max="11087" width="2.875" style="91" customWidth="1"/>
    <col min="11088" max="11264" width="8.875" style="91"/>
    <col min="11265" max="11343" width="2.875" style="91" customWidth="1"/>
    <col min="11344" max="11520" width="8.875" style="91"/>
    <col min="11521" max="11599" width="2.875" style="91" customWidth="1"/>
    <col min="11600" max="11776" width="8.875" style="91"/>
    <col min="11777" max="11855" width="2.875" style="91" customWidth="1"/>
    <col min="11856" max="12032" width="8.875" style="91"/>
    <col min="12033" max="12111" width="2.875" style="91" customWidth="1"/>
    <col min="12112" max="12288" width="8.875" style="91"/>
    <col min="12289" max="12367" width="2.875" style="91" customWidth="1"/>
    <col min="12368" max="12544" width="8.875" style="91"/>
    <col min="12545" max="12623" width="2.875" style="91" customWidth="1"/>
    <col min="12624" max="12800" width="8.875" style="91"/>
    <col min="12801" max="12879" width="2.875" style="91" customWidth="1"/>
    <col min="12880" max="13056" width="8.875" style="91"/>
    <col min="13057" max="13135" width="2.875" style="91" customWidth="1"/>
    <col min="13136" max="13312" width="8.875" style="91"/>
    <col min="13313" max="13391" width="2.875" style="91" customWidth="1"/>
    <col min="13392" max="13568" width="8.875" style="91"/>
    <col min="13569" max="13647" width="2.875" style="91" customWidth="1"/>
    <col min="13648" max="13824" width="8.875" style="91"/>
    <col min="13825" max="13903" width="2.875" style="91" customWidth="1"/>
    <col min="13904" max="14080" width="8.875" style="91"/>
    <col min="14081" max="14159" width="2.875" style="91" customWidth="1"/>
    <col min="14160" max="14336" width="8.875" style="91"/>
    <col min="14337" max="14415" width="2.875" style="91" customWidth="1"/>
    <col min="14416" max="14592" width="8.875" style="91"/>
    <col min="14593" max="14671" width="2.875" style="91" customWidth="1"/>
    <col min="14672" max="14848" width="8.875" style="91"/>
    <col min="14849" max="14927" width="2.875" style="91" customWidth="1"/>
    <col min="14928" max="15104" width="8.875" style="91"/>
    <col min="15105" max="15183" width="2.875" style="91" customWidth="1"/>
    <col min="15184" max="15360" width="8.875" style="91"/>
    <col min="15361" max="15439" width="2.875" style="91" customWidth="1"/>
    <col min="15440" max="15616" width="8.875" style="91"/>
    <col min="15617" max="15695" width="2.875" style="91" customWidth="1"/>
    <col min="15696" max="15872" width="8.875" style="91"/>
    <col min="15873" max="15951" width="2.875" style="91" customWidth="1"/>
    <col min="15952" max="16128" width="8.875" style="91"/>
    <col min="16129" max="16207" width="2.875" style="91" customWidth="1"/>
    <col min="16208" max="16384" width="8.875" style="91"/>
  </cols>
  <sheetData>
    <row r="1" spans="1:32">
      <c r="A1" s="92"/>
      <c r="B1" s="92"/>
      <c r="C1" s="92"/>
      <c r="D1" s="92"/>
      <c r="E1" s="92"/>
      <c r="F1" s="92"/>
      <c r="G1" s="92"/>
      <c r="H1" s="92"/>
      <c r="I1" s="92"/>
      <c r="J1" s="92"/>
      <c r="K1" s="92"/>
      <c r="L1" s="92"/>
      <c r="M1" s="92"/>
      <c r="N1" s="92"/>
      <c r="O1" s="92"/>
      <c r="P1" s="92"/>
      <c r="Q1" s="92"/>
      <c r="R1" s="92"/>
      <c r="S1" s="92"/>
      <c r="T1" s="92"/>
      <c r="U1" s="92"/>
      <c r="V1" s="92"/>
      <c r="W1" s="92"/>
      <c r="X1" s="92"/>
      <c r="Y1" s="92"/>
      <c r="Z1" s="92"/>
      <c r="AD1" s="92" t="s">
        <v>5045</v>
      </c>
      <c r="AE1" s="92"/>
      <c r="AF1" s="92"/>
    </row>
    <row r="2" spans="1:32">
      <c r="A2" s="92"/>
      <c r="B2" s="92"/>
      <c r="C2" s="92"/>
      <c r="D2" s="92"/>
      <c r="E2" s="92"/>
      <c r="F2" s="92"/>
      <c r="G2" s="92"/>
      <c r="H2" s="92"/>
      <c r="I2" s="92"/>
      <c r="J2" s="92"/>
      <c r="K2" s="92"/>
      <c r="L2" s="92"/>
      <c r="M2" s="92"/>
      <c r="R2" s="92"/>
      <c r="S2" s="92"/>
      <c r="T2" s="92"/>
      <c r="U2" s="92"/>
      <c r="V2" s="92"/>
      <c r="W2" s="92"/>
      <c r="X2" s="92"/>
      <c r="Y2" s="83"/>
      <c r="Z2" s="83"/>
      <c r="AD2" s="83"/>
      <c r="AE2" s="83"/>
      <c r="AF2" s="92"/>
    </row>
    <row r="3" spans="1:32" ht="18" customHeight="1">
      <c r="A3" s="92"/>
      <c r="B3" s="92"/>
      <c r="C3" s="92"/>
      <c r="D3" s="92"/>
      <c r="E3" s="92"/>
      <c r="F3" s="92"/>
      <c r="G3" s="92"/>
      <c r="H3" s="92"/>
      <c r="I3" s="92"/>
      <c r="M3" s="3270" t="s">
        <v>5046</v>
      </c>
      <c r="N3" s="3270"/>
      <c r="O3" s="3270"/>
      <c r="P3" s="3270"/>
      <c r="Q3" s="3270"/>
      <c r="R3" s="3270"/>
      <c r="S3" s="3270"/>
      <c r="U3" s="3289" t="s">
        <v>5080</v>
      </c>
      <c r="V3" s="3289"/>
      <c r="W3" s="92"/>
      <c r="X3" s="92"/>
      <c r="Y3" s="92"/>
      <c r="Z3" s="92"/>
      <c r="AA3" s="92"/>
      <c r="AB3" s="92"/>
      <c r="AC3" s="92"/>
      <c r="AD3" s="92"/>
      <c r="AE3" s="92"/>
    </row>
    <row r="4" spans="1:32" ht="6" customHeight="1">
      <c r="A4" s="92"/>
      <c r="B4" s="170"/>
      <c r="C4" s="93"/>
      <c r="D4" s="93"/>
      <c r="E4" s="93"/>
      <c r="F4" s="93"/>
      <c r="G4" s="93"/>
      <c r="H4" s="93"/>
      <c r="I4" s="146"/>
      <c r="J4" s="235"/>
      <c r="V4" s="92"/>
      <c r="W4" s="92"/>
      <c r="X4" s="92"/>
      <c r="Y4" s="92"/>
      <c r="Z4" s="92"/>
      <c r="AA4" s="92"/>
      <c r="AB4" s="92"/>
      <c r="AC4" s="92"/>
      <c r="AD4" s="92"/>
      <c r="AE4" s="92"/>
    </row>
    <row r="5" spans="1:32" ht="17.25" customHeight="1">
      <c r="J5" s="3270" t="s">
        <v>5081</v>
      </c>
      <c r="K5" s="3270"/>
      <c r="L5" s="3270"/>
      <c r="M5" s="3270"/>
      <c r="N5" s="3270"/>
      <c r="O5" s="3270"/>
      <c r="P5" s="3270"/>
      <c r="Q5" s="3270"/>
      <c r="R5" s="3270"/>
      <c r="S5" s="3270"/>
      <c r="T5" s="3270"/>
      <c r="U5" s="3270"/>
      <c r="V5" s="3270"/>
      <c r="W5" s="3270"/>
      <c r="X5" s="3270"/>
    </row>
    <row r="6" spans="1:32" ht="6" customHeight="1">
      <c r="A6" s="92"/>
      <c r="B6" s="170"/>
      <c r="C6" s="93"/>
      <c r="D6" s="93"/>
      <c r="E6" s="93"/>
      <c r="F6" s="93"/>
      <c r="G6" s="93"/>
      <c r="H6" s="93"/>
      <c r="I6" s="146"/>
      <c r="J6" s="235"/>
      <c r="V6" s="92"/>
      <c r="W6" s="92"/>
      <c r="X6" s="92"/>
      <c r="Y6" s="92"/>
      <c r="Z6" s="92"/>
      <c r="AA6" s="92"/>
      <c r="AB6" s="92"/>
      <c r="AC6" s="92"/>
      <c r="AD6" s="92"/>
      <c r="AE6" s="92"/>
    </row>
    <row r="7" spans="1:32" ht="15.75" customHeight="1">
      <c r="A7" s="238"/>
      <c r="B7" s="3286" t="s">
        <v>5082</v>
      </c>
      <c r="C7" s="3603"/>
      <c r="D7" s="3603"/>
      <c r="E7" s="3603"/>
      <c r="F7" s="3603"/>
      <c r="G7" s="3603"/>
      <c r="H7" s="138"/>
      <c r="I7" s="3558" t="s">
        <v>5083</v>
      </c>
      <c r="J7" s="3286"/>
      <c r="K7" s="3559"/>
      <c r="L7" s="102"/>
      <c r="M7" s="210"/>
      <c r="N7" s="3269" t="s">
        <v>5084</v>
      </c>
      <c r="O7" s="3269"/>
      <c r="P7" s="3269"/>
      <c r="Q7" s="3269"/>
      <c r="R7" s="3269"/>
      <c r="S7" s="3269"/>
      <c r="T7" s="3269"/>
      <c r="U7" s="3269"/>
      <c r="V7" s="3269"/>
      <c r="W7" s="3269"/>
      <c r="X7" s="3269"/>
      <c r="Y7" s="3269"/>
      <c r="Z7" s="3269"/>
      <c r="AA7" s="3269"/>
      <c r="AB7" s="3269"/>
      <c r="AC7" s="3269"/>
      <c r="AD7" s="210"/>
      <c r="AE7" s="103"/>
    </row>
    <row r="8" spans="1:32" ht="15.75" customHeight="1">
      <c r="A8" s="250"/>
      <c r="B8" s="3604"/>
      <c r="C8" s="3604"/>
      <c r="D8" s="3604"/>
      <c r="E8" s="3604"/>
      <c r="F8" s="3604"/>
      <c r="G8" s="3604"/>
      <c r="H8" s="109"/>
      <c r="I8" s="3573"/>
      <c r="J8" s="3270"/>
      <c r="K8" s="3605"/>
      <c r="L8" s="3278" t="s">
        <v>366</v>
      </c>
      <c r="M8" s="3269"/>
      <c r="N8" s="3269"/>
      <c r="O8" s="3279"/>
      <c r="P8" s="3278" t="s">
        <v>367</v>
      </c>
      <c r="Q8" s="3269"/>
      <c r="R8" s="3269"/>
      <c r="S8" s="3279"/>
      <c r="T8" s="3278" t="s">
        <v>5085</v>
      </c>
      <c r="U8" s="3269"/>
      <c r="V8" s="3269"/>
      <c r="W8" s="3279"/>
      <c r="X8" s="3278" t="s">
        <v>5086</v>
      </c>
      <c r="Y8" s="3269"/>
      <c r="Z8" s="3269"/>
      <c r="AA8" s="3279"/>
      <c r="AB8" s="3278" t="s">
        <v>368</v>
      </c>
      <c r="AC8" s="3269"/>
      <c r="AD8" s="3269"/>
      <c r="AE8" s="3279"/>
    </row>
    <row r="9" spans="1:32" ht="13.5" customHeight="1">
      <c r="A9" s="3558" t="s">
        <v>5087</v>
      </c>
      <c r="B9" s="3286"/>
      <c r="C9" s="3286"/>
      <c r="D9" s="3286"/>
      <c r="F9" s="239"/>
      <c r="G9" s="239"/>
      <c r="H9" s="251"/>
      <c r="I9" s="3597" t="str">
        <f>IF(★入力画面!R38="","",★入力画面!R38)</f>
        <v/>
      </c>
      <c r="J9" s="3598"/>
      <c r="K9" s="3599"/>
      <c r="L9" s="3606" t="str">
        <f>IF(★入力画面!R41="","",★入力画面!R41)</f>
        <v/>
      </c>
      <c r="M9" s="3607"/>
      <c r="N9" s="3607"/>
      <c r="O9" s="3608"/>
      <c r="P9" s="247"/>
      <c r="Q9" s="248"/>
      <c r="R9" s="248"/>
      <c r="S9" s="249"/>
      <c r="T9" s="247"/>
      <c r="U9" s="248"/>
      <c r="V9" s="248"/>
      <c r="W9" s="249"/>
      <c r="X9" s="3317" t="str">
        <f>IF(★入力画面!L45="▼選択","",★入力画面!L45)</f>
        <v>賃貸借</v>
      </c>
      <c r="Y9" s="3305"/>
      <c r="Z9" s="3305"/>
      <c r="AA9" s="3609"/>
      <c r="AB9" s="3613" t="str">
        <f>IF(★入力画面!L46="▼選択","",★入力画面!L46)</f>
        <v>事務所</v>
      </c>
      <c r="AC9" s="3614"/>
      <c r="AD9" s="3614"/>
      <c r="AE9" s="3615"/>
    </row>
    <row r="10" spans="1:32" ht="15" customHeight="1">
      <c r="A10" s="240"/>
      <c r="B10" s="92" t="s">
        <v>136</v>
      </c>
      <c r="C10" s="92"/>
      <c r="D10" s="92"/>
      <c r="E10" s="92"/>
      <c r="H10" s="252"/>
      <c r="I10" s="3600"/>
      <c r="J10" s="3601"/>
      <c r="K10" s="3602"/>
      <c r="L10" s="3588"/>
      <c r="M10" s="3589"/>
      <c r="N10" s="3589"/>
      <c r="O10" s="3590"/>
      <c r="P10" s="3576" t="str">
        <f>IF(★入力画面!L42="▼選択","",★入力画面!L42&amp;★入力画面!N42&amp;"年"&amp;CHAR(10)&amp;★入力画面!Q42&amp;"月"&amp;★入力画面!T42&amp;"日")</f>
        <v>昭和年
月日</v>
      </c>
      <c r="Q10" s="3577"/>
      <c r="R10" s="3577"/>
      <c r="S10" s="3578"/>
      <c r="T10" s="3576" t="str">
        <f>IF(★入力画面!L43="▼選択","",★入力画面!L43&amp;★入力画面!N43&amp;"年"&amp;CHAR(10)&amp;★入力画面!Q43&amp;"月"&amp;★入力画面!T43&amp;"日")</f>
        <v>令和年
月日</v>
      </c>
      <c r="U10" s="3577"/>
      <c r="V10" s="3577"/>
      <c r="W10" s="3578"/>
      <c r="X10" s="3610"/>
      <c r="Y10" s="3611"/>
      <c r="Z10" s="3611"/>
      <c r="AA10" s="3612"/>
      <c r="AB10" s="3616"/>
      <c r="AC10" s="3617"/>
      <c r="AD10" s="3617"/>
      <c r="AE10" s="3618"/>
    </row>
    <row r="11" spans="1:32" ht="15" customHeight="1">
      <c r="A11" s="240"/>
      <c r="B11" s="92"/>
      <c r="C11" s="92"/>
      <c r="D11" s="92"/>
      <c r="E11" s="92"/>
      <c r="H11" s="252"/>
      <c r="I11" s="3600"/>
      <c r="J11" s="3601"/>
      <c r="K11" s="3602"/>
      <c r="L11" s="3588"/>
      <c r="M11" s="3589"/>
      <c r="N11" s="3589"/>
      <c r="O11" s="3590"/>
      <c r="P11" s="3576"/>
      <c r="Q11" s="3577"/>
      <c r="R11" s="3577"/>
      <c r="S11" s="3578"/>
      <c r="T11" s="3576"/>
      <c r="U11" s="3577"/>
      <c r="V11" s="3577"/>
      <c r="W11" s="3578"/>
      <c r="X11" s="3610"/>
      <c r="Y11" s="3611"/>
      <c r="Z11" s="3611"/>
      <c r="AA11" s="3612"/>
      <c r="AB11" s="3616"/>
      <c r="AC11" s="3617"/>
      <c r="AD11" s="3617"/>
      <c r="AE11" s="3618"/>
    </row>
    <row r="12" spans="1:32" ht="13.5" customHeight="1">
      <c r="A12" s="3573" t="s">
        <v>369</v>
      </c>
      <c r="B12" s="3270"/>
      <c r="C12" s="3270"/>
      <c r="D12" s="3270"/>
      <c r="H12" s="252"/>
      <c r="I12" s="3582">
        <f>IF(★入力画面!AG38="▼選択","",★入力画面!AG38)</f>
        <v>0</v>
      </c>
      <c r="J12" s="3583"/>
      <c r="K12" s="3584"/>
      <c r="L12" s="3582">
        <f>IF(★入力画面!AG41="▼選択","",★入力画面!AG41)</f>
        <v>0</v>
      </c>
      <c r="M12" s="3583"/>
      <c r="N12" s="3583"/>
      <c r="O12" s="3584"/>
      <c r="P12" s="253"/>
      <c r="Q12" s="254"/>
      <c r="R12" s="254"/>
      <c r="S12" s="255"/>
      <c r="T12" s="3576" t="s">
        <v>5088</v>
      </c>
      <c r="U12" s="3577"/>
      <c r="V12" s="3577"/>
      <c r="W12" s="3578"/>
      <c r="X12" s="3610"/>
      <c r="Y12" s="3611"/>
      <c r="Z12" s="3611"/>
      <c r="AA12" s="3612"/>
      <c r="AB12" s="3616"/>
      <c r="AC12" s="3617"/>
      <c r="AD12" s="3617"/>
      <c r="AE12" s="3618"/>
    </row>
    <row r="13" spans="1:32" ht="15" customHeight="1">
      <c r="A13" s="3582" t="str">
        <f>★入力画面!L23&amp;★入力画面!L24</f>
        <v>大阪府</v>
      </c>
      <c r="B13" s="3583"/>
      <c r="C13" s="3583"/>
      <c r="D13" s="3583"/>
      <c r="E13" s="3583"/>
      <c r="F13" s="3583"/>
      <c r="G13" s="3583"/>
      <c r="H13" s="3584"/>
      <c r="I13" s="3582" t="str">
        <f>IF(★入力画面!R37="","",★入力画面!R37)</f>
        <v/>
      </c>
      <c r="J13" s="3583"/>
      <c r="K13" s="3584"/>
      <c r="L13" s="3588" t="str">
        <f>IF(★入力画面!R40="","",★入力画面!R40)</f>
        <v/>
      </c>
      <c r="M13" s="3589"/>
      <c r="N13" s="3589"/>
      <c r="O13" s="3590"/>
      <c r="P13" s="253"/>
      <c r="Q13" s="254"/>
      <c r="R13" s="254"/>
      <c r="S13" s="255"/>
      <c r="T13" s="3576" t="str">
        <f>IF(★入力画面!Y43="▼選択","",★入力画面!Y43&amp;★入力画面!AA43&amp;"年"&amp;CHAR(10)&amp;★入力画面!AD43&amp;"月"&amp;★入力画面!AG43&amp;"日")</f>
        <v>令和年
月日</v>
      </c>
      <c r="U13" s="3577"/>
      <c r="V13" s="3577"/>
      <c r="W13" s="3578"/>
      <c r="X13" s="3610"/>
      <c r="Y13" s="3611"/>
      <c r="Z13" s="3611"/>
      <c r="AA13" s="3612"/>
      <c r="AB13" s="3616"/>
      <c r="AC13" s="3617"/>
      <c r="AD13" s="3617"/>
      <c r="AE13" s="3618"/>
    </row>
    <row r="14" spans="1:32" ht="15" customHeight="1">
      <c r="A14" s="3585" t="str">
        <f>IF(★入力画面!L28="","",★入力画面!L28)</f>
        <v/>
      </c>
      <c r="B14" s="3586"/>
      <c r="C14" s="3586"/>
      <c r="D14" s="3586"/>
      <c r="E14" s="3586"/>
      <c r="F14" s="3586"/>
      <c r="G14" s="3586"/>
      <c r="H14" s="3587"/>
      <c r="I14" s="3585"/>
      <c r="J14" s="3586"/>
      <c r="K14" s="3587"/>
      <c r="L14" s="3591"/>
      <c r="M14" s="3592"/>
      <c r="N14" s="3592"/>
      <c r="O14" s="3593"/>
      <c r="P14" s="256"/>
      <c r="Q14" s="257"/>
      <c r="R14" s="257"/>
      <c r="S14" s="258"/>
      <c r="T14" s="3594"/>
      <c r="U14" s="3595"/>
      <c r="V14" s="3595"/>
      <c r="W14" s="3596"/>
      <c r="X14" s="3579" t="str">
        <f>IF(★入力画面!L44="▼選択","",★入力画面!L44)</f>
        <v>（定めなし）</v>
      </c>
      <c r="Y14" s="3580"/>
      <c r="Z14" s="3580"/>
      <c r="AA14" s="3581"/>
      <c r="AB14" s="3579"/>
      <c r="AC14" s="3580"/>
      <c r="AD14" s="3580"/>
      <c r="AE14" s="3581"/>
    </row>
    <row r="15" spans="1:32" ht="13.5" customHeight="1">
      <c r="A15" s="3558" t="s">
        <v>5087</v>
      </c>
      <c r="B15" s="3286"/>
      <c r="C15" s="3286"/>
      <c r="D15" s="3286"/>
      <c r="E15" s="239"/>
      <c r="F15" s="239"/>
      <c r="G15" s="239"/>
      <c r="H15" s="251"/>
      <c r="I15" s="240"/>
      <c r="K15" s="252"/>
      <c r="O15" s="252"/>
      <c r="S15" s="252"/>
      <c r="W15" s="252"/>
      <c r="AA15" s="252"/>
      <c r="AE15" s="252"/>
    </row>
    <row r="16" spans="1:32" ht="15" customHeight="1">
      <c r="A16" s="240"/>
      <c r="B16" s="92"/>
      <c r="C16" s="92"/>
      <c r="D16" s="92"/>
      <c r="E16" s="92"/>
      <c r="H16" s="252"/>
      <c r="I16" s="240"/>
      <c r="K16" s="252"/>
      <c r="O16" s="252"/>
      <c r="S16" s="252"/>
      <c r="W16" s="252"/>
      <c r="AA16" s="252"/>
      <c r="AE16" s="252"/>
    </row>
    <row r="17" spans="1:31" ht="15" customHeight="1">
      <c r="A17" s="240"/>
      <c r="B17" s="92"/>
      <c r="C17" s="92"/>
      <c r="D17" s="92"/>
      <c r="E17" s="92"/>
      <c r="H17" s="252"/>
      <c r="I17" s="240"/>
      <c r="K17" s="252"/>
      <c r="O17" s="252"/>
      <c r="S17" s="252"/>
      <c r="W17" s="252"/>
      <c r="AA17" s="252"/>
      <c r="AE17" s="252"/>
    </row>
    <row r="18" spans="1:31" ht="13.5" customHeight="1">
      <c r="A18" s="3573" t="s">
        <v>369</v>
      </c>
      <c r="B18" s="3270"/>
      <c r="C18" s="3270"/>
      <c r="D18" s="3270"/>
      <c r="H18" s="252"/>
      <c r="I18" s="240"/>
      <c r="K18" s="252"/>
      <c r="O18" s="252"/>
      <c r="S18" s="252"/>
      <c r="W18" s="252"/>
      <c r="AA18" s="252"/>
      <c r="AE18" s="252"/>
    </row>
    <row r="19" spans="1:31" ht="15" customHeight="1">
      <c r="A19" s="240"/>
      <c r="B19" s="92"/>
      <c r="C19" s="92"/>
      <c r="D19" s="92"/>
      <c r="E19" s="92"/>
      <c r="H19" s="252"/>
      <c r="I19" s="240"/>
      <c r="K19" s="252"/>
      <c r="O19" s="252"/>
      <c r="S19" s="252"/>
      <c r="W19" s="252"/>
      <c r="AA19" s="252"/>
      <c r="AE19" s="252"/>
    </row>
    <row r="20" spans="1:31" ht="15" customHeight="1">
      <c r="A20" s="250"/>
      <c r="B20" s="203"/>
      <c r="C20" s="203"/>
      <c r="D20" s="203"/>
      <c r="E20" s="203"/>
      <c r="F20" s="259"/>
      <c r="G20" s="259"/>
      <c r="H20" s="260"/>
      <c r="I20" s="240"/>
      <c r="K20" s="252"/>
      <c r="O20" s="252"/>
      <c r="S20" s="252"/>
      <c r="W20" s="252"/>
      <c r="AA20" s="252"/>
      <c r="AE20" s="252"/>
    </row>
    <row r="21" spans="1:31" ht="13.5" customHeight="1">
      <c r="A21" s="3558" t="s">
        <v>5087</v>
      </c>
      <c r="B21" s="3286"/>
      <c r="C21" s="3286"/>
      <c r="D21" s="3286"/>
      <c r="E21" s="239"/>
      <c r="F21" s="239"/>
      <c r="G21" s="239"/>
      <c r="H21" s="251"/>
      <c r="I21" s="238"/>
      <c r="J21" s="239"/>
      <c r="K21" s="251"/>
      <c r="L21" s="239"/>
      <c r="M21" s="239"/>
      <c r="N21" s="239"/>
      <c r="O21" s="251"/>
      <c r="P21" s="239"/>
      <c r="Q21" s="239"/>
      <c r="R21" s="239"/>
      <c r="S21" s="251"/>
      <c r="T21" s="239"/>
      <c r="U21" s="239"/>
      <c r="V21" s="239"/>
      <c r="W21" s="251"/>
      <c r="X21" s="239"/>
      <c r="Y21" s="239"/>
      <c r="Z21" s="239"/>
      <c r="AA21" s="251"/>
      <c r="AB21" s="239"/>
      <c r="AC21" s="239"/>
      <c r="AD21" s="239"/>
      <c r="AE21" s="251"/>
    </row>
    <row r="22" spans="1:31" ht="15" customHeight="1">
      <c r="A22" s="240"/>
      <c r="B22" s="92"/>
      <c r="C22" s="92"/>
      <c r="D22" s="92"/>
      <c r="E22" s="92"/>
      <c r="H22" s="252"/>
      <c r="I22" s="240"/>
      <c r="K22" s="252"/>
      <c r="O22" s="252"/>
      <c r="S22" s="252"/>
      <c r="W22" s="252"/>
      <c r="AA22" s="252"/>
      <c r="AE22" s="252"/>
    </row>
    <row r="23" spans="1:31" ht="15" customHeight="1">
      <c r="A23" s="240"/>
      <c r="B23" s="92"/>
      <c r="C23" s="92"/>
      <c r="D23" s="92"/>
      <c r="E23" s="92"/>
      <c r="H23" s="252"/>
      <c r="I23" s="240"/>
      <c r="K23" s="252"/>
      <c r="O23" s="252"/>
      <c r="S23" s="252"/>
      <c r="W23" s="252"/>
      <c r="AA23" s="252"/>
      <c r="AE23" s="252"/>
    </row>
    <row r="24" spans="1:31" ht="13.5" customHeight="1">
      <c r="A24" s="3573" t="s">
        <v>369</v>
      </c>
      <c r="B24" s="3270"/>
      <c r="C24" s="3270"/>
      <c r="D24" s="3270"/>
      <c r="H24" s="252"/>
      <c r="I24" s="240"/>
      <c r="K24" s="252"/>
      <c r="O24" s="252"/>
      <c r="S24" s="252"/>
      <c r="W24" s="252"/>
      <c r="AA24" s="252"/>
      <c r="AE24" s="252"/>
    </row>
    <row r="25" spans="1:31" ht="15" customHeight="1">
      <c r="A25" s="240"/>
      <c r="B25" s="92"/>
      <c r="C25" s="92"/>
      <c r="D25" s="92"/>
      <c r="E25" s="92"/>
      <c r="H25" s="252"/>
      <c r="I25" s="240"/>
      <c r="K25" s="252"/>
      <c r="O25" s="252"/>
      <c r="S25" s="252"/>
      <c r="W25" s="252"/>
      <c r="AA25" s="252"/>
      <c r="AE25" s="252"/>
    </row>
    <row r="26" spans="1:31" ht="15" customHeight="1">
      <c r="A26" s="250"/>
      <c r="B26" s="203"/>
      <c r="C26" s="203"/>
      <c r="D26" s="203"/>
      <c r="E26" s="203"/>
      <c r="F26" s="259"/>
      <c r="G26" s="259"/>
      <c r="H26" s="260"/>
      <c r="I26" s="250"/>
      <c r="J26" s="259"/>
      <c r="K26" s="260"/>
      <c r="L26" s="259"/>
      <c r="M26" s="259"/>
      <c r="N26" s="259"/>
      <c r="O26" s="260"/>
      <c r="P26" s="259"/>
      <c r="Q26" s="259"/>
      <c r="R26" s="259"/>
      <c r="S26" s="260"/>
      <c r="T26" s="259"/>
      <c r="U26" s="259"/>
      <c r="V26" s="259"/>
      <c r="W26" s="260"/>
      <c r="X26" s="259"/>
      <c r="Y26" s="259"/>
      <c r="Z26" s="259"/>
      <c r="AA26" s="260"/>
      <c r="AB26" s="259"/>
      <c r="AC26" s="259"/>
      <c r="AD26" s="259"/>
      <c r="AE26" s="260"/>
    </row>
    <row r="27" spans="1:31" ht="17.25" customHeight="1">
      <c r="A27" s="3558" t="s">
        <v>5087</v>
      </c>
      <c r="B27" s="3286"/>
      <c r="C27" s="3286"/>
      <c r="D27" s="3286"/>
      <c r="E27" s="239"/>
      <c r="F27" s="239"/>
      <c r="G27" s="239"/>
      <c r="H27" s="251"/>
      <c r="I27" s="238"/>
      <c r="J27" s="239"/>
      <c r="K27" s="251"/>
      <c r="L27" s="239"/>
      <c r="M27" s="239"/>
      <c r="N27" s="239"/>
      <c r="O27" s="251"/>
      <c r="P27" s="239"/>
      <c r="Q27" s="239"/>
      <c r="R27" s="239"/>
      <c r="S27" s="251"/>
      <c r="T27" s="239"/>
      <c r="U27" s="239"/>
      <c r="V27" s="239"/>
      <c r="W27" s="251"/>
      <c r="X27" s="239"/>
      <c r="Y27" s="239"/>
      <c r="Z27" s="239"/>
      <c r="AA27" s="251"/>
      <c r="AB27" s="239"/>
      <c r="AC27" s="239"/>
      <c r="AD27" s="239"/>
      <c r="AE27" s="251"/>
    </row>
    <row r="28" spans="1:31" ht="15" customHeight="1">
      <c r="A28" s="240"/>
      <c r="B28" s="92"/>
      <c r="C28" s="92"/>
      <c r="D28" s="92"/>
      <c r="H28" s="252"/>
      <c r="I28" s="240"/>
      <c r="K28" s="252"/>
      <c r="O28" s="252"/>
      <c r="S28" s="252"/>
      <c r="W28" s="252"/>
      <c r="AA28" s="252"/>
      <c r="AE28" s="252"/>
    </row>
    <row r="29" spans="1:31" ht="15" customHeight="1">
      <c r="A29" s="240"/>
      <c r="B29" s="92"/>
      <c r="C29" s="92"/>
      <c r="D29" s="92"/>
      <c r="H29" s="252"/>
      <c r="I29" s="240"/>
      <c r="K29" s="252"/>
      <c r="O29" s="252"/>
      <c r="S29" s="252"/>
      <c r="W29" s="252"/>
      <c r="AA29" s="252"/>
      <c r="AE29" s="252"/>
    </row>
    <row r="30" spans="1:31" ht="17.25" customHeight="1">
      <c r="A30" s="3573" t="s">
        <v>369</v>
      </c>
      <c r="B30" s="3270"/>
      <c r="C30" s="3270"/>
      <c r="D30" s="3270"/>
      <c r="H30" s="252"/>
      <c r="I30" s="240"/>
      <c r="K30" s="252"/>
      <c r="O30" s="252"/>
      <c r="S30" s="252"/>
      <c r="W30" s="252"/>
      <c r="AA30" s="252"/>
      <c r="AE30" s="252"/>
    </row>
    <row r="31" spans="1:31" ht="15" customHeight="1">
      <c r="A31" s="240"/>
      <c r="B31" s="92"/>
      <c r="C31" s="92"/>
      <c r="D31" s="92"/>
      <c r="H31" s="252"/>
      <c r="I31" s="240"/>
      <c r="K31" s="252"/>
      <c r="O31" s="252"/>
      <c r="S31" s="252"/>
      <c r="W31" s="252"/>
      <c r="AA31" s="252"/>
      <c r="AE31" s="252"/>
    </row>
    <row r="32" spans="1:31" ht="15" customHeight="1">
      <c r="A32" s="250"/>
      <c r="B32" s="203"/>
      <c r="C32" s="203"/>
      <c r="D32" s="203"/>
      <c r="E32" s="259"/>
      <c r="F32" s="259"/>
      <c r="G32" s="259"/>
      <c r="H32" s="260"/>
      <c r="I32" s="250"/>
      <c r="J32" s="259"/>
      <c r="K32" s="260"/>
      <c r="L32" s="259"/>
      <c r="M32" s="259"/>
      <c r="N32" s="259"/>
      <c r="O32" s="260"/>
      <c r="P32" s="259"/>
      <c r="Q32" s="259"/>
      <c r="R32" s="259"/>
      <c r="S32" s="260"/>
      <c r="T32" s="259"/>
      <c r="U32" s="259"/>
      <c r="V32" s="259"/>
      <c r="W32" s="260"/>
      <c r="X32" s="259"/>
      <c r="Y32" s="259"/>
      <c r="Z32" s="259"/>
      <c r="AA32" s="260"/>
      <c r="AB32" s="259"/>
      <c r="AC32" s="259"/>
      <c r="AD32" s="259"/>
      <c r="AE32" s="260"/>
    </row>
    <row r="33" spans="1:32" ht="15" customHeight="1">
      <c r="A33" s="3558" t="s">
        <v>5087</v>
      </c>
      <c r="B33" s="3286"/>
      <c r="C33" s="3286"/>
      <c r="D33" s="3286"/>
      <c r="E33" s="239"/>
      <c r="F33" s="239"/>
      <c r="G33" s="239"/>
      <c r="H33" s="251"/>
      <c r="I33" s="238"/>
      <c r="J33" s="239"/>
      <c r="K33" s="251"/>
      <c r="L33" s="238"/>
      <c r="M33" s="239"/>
      <c r="N33" s="239"/>
      <c r="O33" s="251"/>
      <c r="P33" s="238"/>
      <c r="Q33" s="239"/>
      <c r="R33" s="239"/>
      <c r="S33" s="251"/>
      <c r="T33" s="238"/>
      <c r="U33" s="239"/>
      <c r="V33" s="239"/>
      <c r="W33" s="251"/>
      <c r="X33" s="238"/>
      <c r="Y33" s="239"/>
      <c r="Z33" s="239"/>
      <c r="AA33" s="251"/>
      <c r="AB33" s="239"/>
      <c r="AC33" s="239"/>
      <c r="AD33" s="239"/>
      <c r="AE33" s="251"/>
    </row>
    <row r="34" spans="1:32" ht="15" customHeight="1">
      <c r="A34" s="240"/>
      <c r="B34" s="92"/>
      <c r="C34" s="92"/>
      <c r="D34" s="92"/>
      <c r="H34" s="252"/>
      <c r="I34" s="240"/>
      <c r="K34" s="252"/>
      <c r="L34" s="240"/>
      <c r="O34" s="252"/>
      <c r="P34" s="240"/>
      <c r="S34" s="252"/>
      <c r="T34" s="240"/>
      <c r="W34" s="252"/>
      <c r="X34" s="240"/>
      <c r="AA34" s="252"/>
      <c r="AE34" s="252"/>
    </row>
    <row r="35" spans="1:32" ht="15" customHeight="1">
      <c r="A35" s="240"/>
      <c r="B35" s="92"/>
      <c r="C35" s="92"/>
      <c r="D35" s="92"/>
      <c r="H35" s="252"/>
      <c r="I35" s="240"/>
      <c r="K35" s="252"/>
      <c r="L35" s="240"/>
      <c r="O35" s="252"/>
      <c r="P35" s="240"/>
      <c r="S35" s="252"/>
      <c r="T35" s="240"/>
      <c r="W35" s="252"/>
      <c r="X35" s="240"/>
      <c r="AA35" s="252"/>
      <c r="AE35" s="252"/>
    </row>
    <row r="36" spans="1:32" ht="15" customHeight="1">
      <c r="A36" s="3573" t="s">
        <v>369</v>
      </c>
      <c r="B36" s="3270"/>
      <c r="C36" s="3270"/>
      <c r="D36" s="3270"/>
      <c r="H36" s="252"/>
      <c r="I36" s="240"/>
      <c r="K36" s="252"/>
      <c r="L36" s="240"/>
      <c r="O36" s="252"/>
      <c r="P36" s="240"/>
      <c r="S36" s="252"/>
      <c r="T36" s="240"/>
      <c r="W36" s="252"/>
      <c r="X36" s="240"/>
      <c r="AA36" s="252"/>
      <c r="AE36" s="252"/>
    </row>
    <row r="37" spans="1:32" ht="15" customHeight="1">
      <c r="A37" s="240"/>
      <c r="B37" s="92"/>
      <c r="C37" s="92"/>
      <c r="D37" s="92"/>
      <c r="H37" s="252"/>
      <c r="I37" s="240"/>
      <c r="K37" s="252"/>
      <c r="L37" s="240"/>
      <c r="O37" s="252"/>
      <c r="P37" s="240"/>
      <c r="S37" s="252"/>
      <c r="T37" s="240"/>
      <c r="W37" s="252"/>
      <c r="X37" s="240"/>
      <c r="AA37" s="252"/>
      <c r="AE37" s="252"/>
    </row>
    <row r="38" spans="1:32" ht="17.25" customHeight="1">
      <c r="A38" s="250"/>
      <c r="B38" s="203"/>
      <c r="C38" s="203"/>
      <c r="D38" s="203"/>
      <c r="E38" s="259"/>
      <c r="F38" s="259"/>
      <c r="G38" s="259"/>
      <c r="H38" s="260"/>
      <c r="I38" s="250"/>
      <c r="J38" s="259"/>
      <c r="K38" s="260"/>
      <c r="L38" s="250"/>
      <c r="M38" s="259"/>
      <c r="N38" s="259"/>
      <c r="O38" s="260"/>
      <c r="P38" s="250"/>
      <c r="Q38" s="259"/>
      <c r="R38" s="259"/>
      <c r="S38" s="260"/>
      <c r="T38" s="250"/>
      <c r="U38" s="259"/>
      <c r="V38" s="259"/>
      <c r="W38" s="260"/>
      <c r="X38" s="250"/>
      <c r="Y38" s="259"/>
      <c r="Z38" s="259"/>
      <c r="AA38" s="260"/>
      <c r="AB38" s="259"/>
      <c r="AC38" s="259"/>
      <c r="AD38" s="259"/>
      <c r="AE38" s="260"/>
    </row>
    <row r="39" spans="1:32" ht="17.25" customHeight="1">
      <c r="A39" s="238"/>
      <c r="B39" s="202"/>
      <c r="C39" s="202" t="s">
        <v>5089</v>
      </c>
      <c r="D39" s="202"/>
      <c r="E39" s="202"/>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51"/>
    </row>
    <row r="40" spans="1:32" ht="17.25" customHeight="1">
      <c r="A40" s="240"/>
      <c r="B40" s="92"/>
      <c r="C40" s="92"/>
      <c r="D40" s="92"/>
      <c r="E40" s="92"/>
      <c r="AE40" s="252"/>
    </row>
    <row r="41" spans="1:32" ht="17.25" customHeight="1">
      <c r="A41" s="240"/>
      <c r="B41" s="92"/>
      <c r="C41" s="3574" t="str">
        <f>★入力画面!$L$5</f>
        <v>令和</v>
      </c>
      <c r="D41" s="3575"/>
      <c r="E41" s="3575" t="str">
        <f>IF(★入力画面!$N$5="","",★入力画面!$N$5)</f>
        <v/>
      </c>
      <c r="F41" s="3575"/>
      <c r="G41" s="92" t="s">
        <v>61</v>
      </c>
      <c r="H41" s="3575" t="str">
        <f>IF(★入力画面!$Q$5="","",★入力画面!$Q$5)</f>
        <v/>
      </c>
      <c r="I41" s="3575"/>
      <c r="J41" s="92" t="s">
        <v>63</v>
      </c>
      <c r="K41" s="3575" t="str">
        <f>IF(★入力画面!$T$5="","",★入力画面!$T$5)</f>
        <v/>
      </c>
      <c r="L41" s="3575"/>
      <c r="M41" s="92" t="s">
        <v>62</v>
      </c>
      <c r="N41" s="92"/>
      <c r="AE41" s="252"/>
    </row>
    <row r="42" spans="1:32" ht="13.5" customHeight="1">
      <c r="A42" s="261"/>
      <c r="B42" s="92"/>
      <c r="C42" s="92"/>
      <c r="D42" s="92"/>
      <c r="E42" s="92"/>
      <c r="F42" s="92"/>
      <c r="G42" s="92"/>
      <c r="H42" s="92"/>
      <c r="I42" s="92"/>
      <c r="J42" s="92"/>
      <c r="K42" s="92"/>
      <c r="L42" s="92"/>
      <c r="M42" s="92"/>
      <c r="N42" s="92"/>
      <c r="O42" s="92"/>
      <c r="P42" s="92" t="s">
        <v>140</v>
      </c>
      <c r="U42" s="3571" t="str">
        <f>IF(★入力画面!L11="","",★入力画面!L11)</f>
        <v/>
      </c>
      <c r="V42" s="3571"/>
      <c r="W42" s="3571"/>
      <c r="X42" s="3571"/>
      <c r="Y42" s="3571"/>
      <c r="Z42" s="3571"/>
      <c r="AA42" s="3571"/>
      <c r="AB42" s="3571"/>
      <c r="AC42" s="3571"/>
      <c r="AD42" s="3571"/>
      <c r="AE42" s="262"/>
      <c r="AF42" s="92"/>
    </row>
    <row r="43" spans="1:32" ht="13.5" customHeight="1">
      <c r="A43" s="261"/>
      <c r="B43" s="92"/>
      <c r="C43" s="92"/>
      <c r="D43" s="92"/>
      <c r="E43" s="92"/>
      <c r="F43" s="92"/>
      <c r="G43" s="92"/>
      <c r="H43" s="92"/>
      <c r="I43" s="92"/>
      <c r="J43" s="92"/>
      <c r="K43" s="92"/>
      <c r="L43" s="92"/>
      <c r="M43" s="92"/>
      <c r="N43" s="92"/>
      <c r="O43" s="92"/>
      <c r="P43" s="92" t="s">
        <v>5090</v>
      </c>
      <c r="Q43" s="92"/>
      <c r="U43" s="3571" t="str">
        <f>IF(★入力画面!L50="","",★入力画面!L50)</f>
        <v/>
      </c>
      <c r="V43" s="3571"/>
      <c r="W43" s="3571"/>
      <c r="X43" s="3571"/>
      <c r="Y43" s="3571"/>
      <c r="Z43" s="3571"/>
      <c r="AA43" s="3571"/>
      <c r="AB43" s="3571"/>
      <c r="AC43" s="3571"/>
      <c r="AD43" s="92"/>
      <c r="AE43" s="262"/>
      <c r="AF43" s="92"/>
    </row>
    <row r="44" spans="1:32" ht="12.75" customHeight="1">
      <c r="A44" s="108"/>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109"/>
      <c r="AF44" s="92"/>
    </row>
    <row r="45" spans="1:32" ht="12.75" customHeight="1">
      <c r="A45" s="92"/>
      <c r="B45" s="92" t="s">
        <v>5091</v>
      </c>
      <c r="C45" s="92"/>
      <c r="D45" s="92"/>
      <c r="E45" s="92"/>
      <c r="F45" s="92"/>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row>
    <row r="46" spans="1:32">
      <c r="A46" s="92"/>
      <c r="B46" s="92"/>
      <c r="C46" s="92">
        <v>1</v>
      </c>
      <c r="D46" s="92" t="s">
        <v>5092</v>
      </c>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row>
    <row r="47" spans="1:32" ht="13.5" customHeight="1">
      <c r="A47" s="92"/>
      <c r="B47" s="92"/>
      <c r="C47" s="92"/>
      <c r="D47" s="92" t="s">
        <v>5093</v>
      </c>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row>
    <row r="48" spans="1:32">
      <c r="A48" s="92"/>
      <c r="B48" s="92"/>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row>
    <row r="49" spans="1:32">
      <c r="A49" s="92"/>
      <c r="B49" s="92"/>
      <c r="C49" s="92">
        <v>2</v>
      </c>
      <c r="D49" s="92" t="s">
        <v>5094</v>
      </c>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F49" s="92"/>
    </row>
    <row r="50" spans="1:32" ht="13.5" customHeight="1">
      <c r="A50" s="92"/>
      <c r="B50" s="92"/>
      <c r="C50" s="92"/>
      <c r="D50" s="92" t="s">
        <v>5095</v>
      </c>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row>
    <row r="51" spans="1:32">
      <c r="A51" s="92"/>
      <c r="B51" s="92"/>
      <c r="C51" s="92"/>
      <c r="D51" s="92" t="s">
        <v>145</v>
      </c>
      <c r="E51" s="92" t="s">
        <v>5096</v>
      </c>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row>
    <row r="52" spans="1:32">
      <c r="A52" s="92"/>
      <c r="B52" s="92"/>
      <c r="C52" s="92"/>
      <c r="D52" s="92" t="s">
        <v>146</v>
      </c>
      <c r="E52" s="3572" t="s">
        <v>5097</v>
      </c>
      <c r="F52" s="3572"/>
      <c r="G52" s="3572"/>
      <c r="H52" s="3572"/>
      <c r="I52" s="3572"/>
      <c r="J52" s="3572"/>
      <c r="K52" s="3572"/>
      <c r="L52" s="3572"/>
      <c r="M52" s="3572"/>
      <c r="N52" s="3572"/>
      <c r="O52" s="3572"/>
      <c r="P52" s="3572"/>
      <c r="Q52" s="3572"/>
      <c r="R52" s="3572"/>
      <c r="S52" s="3572"/>
      <c r="T52" s="3572"/>
      <c r="U52" s="3572"/>
      <c r="V52" s="3572"/>
      <c r="W52" s="3572"/>
      <c r="X52" s="3572"/>
      <c r="Y52" s="3572"/>
      <c r="Z52" s="92"/>
      <c r="AA52" s="92"/>
      <c r="AB52" s="92"/>
      <c r="AC52" s="92"/>
      <c r="AD52" s="92"/>
      <c r="AE52" s="92"/>
      <c r="AF52" s="92"/>
    </row>
    <row r="53" spans="1:32" ht="13.5" customHeight="1">
      <c r="A53" s="92"/>
      <c r="B53" s="92"/>
      <c r="C53" s="92"/>
      <c r="D53" s="92"/>
      <c r="E53" s="3572"/>
      <c r="F53" s="3572"/>
      <c r="G53" s="3572"/>
      <c r="H53" s="3572"/>
      <c r="I53" s="3572"/>
      <c r="J53" s="3572"/>
      <c r="K53" s="3572"/>
      <c r="L53" s="3572"/>
      <c r="M53" s="3572"/>
      <c r="N53" s="3572"/>
      <c r="O53" s="3572"/>
      <c r="P53" s="3572"/>
      <c r="Q53" s="3572"/>
      <c r="R53" s="3572"/>
      <c r="S53" s="3572"/>
      <c r="T53" s="3572"/>
      <c r="U53" s="3572"/>
      <c r="V53" s="3572"/>
      <c r="W53" s="3572"/>
      <c r="X53" s="3572"/>
      <c r="Y53" s="3572"/>
      <c r="Z53" s="92"/>
      <c r="AA53" s="92"/>
      <c r="AB53" s="92"/>
      <c r="AC53" s="92"/>
      <c r="AD53" s="92"/>
      <c r="AE53" s="92"/>
      <c r="AF53" s="92"/>
    </row>
    <row r="54" spans="1:32" ht="13.5" customHeight="1">
      <c r="A54" s="92"/>
      <c r="B54" s="92"/>
      <c r="C54" s="92"/>
      <c r="D54" s="92"/>
      <c r="E54" s="92"/>
      <c r="F54" s="92"/>
      <c r="G54" s="9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row>
    <row r="55" spans="1:32" ht="13.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row>
    <row r="56" spans="1:32" ht="13.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row>
    <row r="57" spans="1:32" ht="13.5" customHeight="1">
      <c r="A57" s="92"/>
      <c r="B57" s="92"/>
      <c r="C57" s="92"/>
      <c r="D57" s="92"/>
      <c r="E57" s="92"/>
      <c r="F57" s="92"/>
      <c r="G57" s="92"/>
      <c r="H57" s="92"/>
      <c r="I57" s="92"/>
      <c r="J57" s="92"/>
      <c r="K57" s="92"/>
      <c r="L57" s="92"/>
      <c r="M57" s="92"/>
      <c r="N57" s="92"/>
      <c r="O57" s="92"/>
      <c r="P57" s="92"/>
      <c r="Q57" s="92"/>
      <c r="R57" s="92"/>
      <c r="S57" s="92"/>
      <c r="T57" s="92"/>
      <c r="U57" s="92"/>
      <c r="V57" s="92"/>
      <c r="W57" s="92"/>
      <c r="X57" s="92"/>
      <c r="Y57" s="92"/>
      <c r="Z57" s="92"/>
      <c r="AA57" s="92"/>
      <c r="AB57" s="92"/>
      <c r="AC57" s="92"/>
      <c r="AD57" s="92"/>
      <c r="AE57" s="92"/>
      <c r="AF57" s="92"/>
    </row>
    <row r="58" spans="1:32" ht="13.5" customHeight="1">
      <c r="A58" s="92"/>
      <c r="B58" s="92"/>
      <c r="C58" s="92"/>
      <c r="D58" s="92"/>
      <c r="E58" s="92"/>
      <c r="F58" s="92"/>
      <c r="G58" s="92"/>
      <c r="H58" s="92"/>
      <c r="I58" s="92"/>
      <c r="J58" s="92"/>
      <c r="K58" s="92"/>
      <c r="L58" s="92"/>
      <c r="M58" s="92"/>
      <c r="N58" s="92"/>
      <c r="O58" s="92"/>
      <c r="P58" s="92"/>
      <c r="Q58" s="92"/>
      <c r="R58" s="92"/>
      <c r="S58" s="92"/>
      <c r="T58" s="92"/>
      <c r="W58" s="92"/>
      <c r="AC58" s="92"/>
      <c r="AD58" s="92"/>
      <c r="AE58" s="92"/>
      <c r="AF58" s="92"/>
    </row>
    <row r="59" spans="1:32" ht="13.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row>
    <row r="60" spans="1:32">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row>
    <row r="61" spans="1:32">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row>
    <row r="62" spans="1:32">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row>
    <row r="63" spans="1:32">
      <c r="A63" s="92"/>
      <c r="B63" s="92"/>
      <c r="C63" s="92"/>
      <c r="D63" s="92"/>
      <c r="E63" s="92"/>
      <c r="F63" s="92"/>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row>
    <row r="64" spans="1:32">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row>
    <row r="65" spans="1:32">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row>
    <row r="66" spans="1:32">
      <c r="A66" s="9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row>
    <row r="67" spans="1:32">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row>
    <row r="68" spans="1:3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row>
    <row r="69" spans="1:32">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row>
    <row r="70" spans="1:32">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row>
    <row r="71" spans="1:32">
      <c r="A71" s="92"/>
      <c r="B71" s="92"/>
      <c r="C71" s="92"/>
      <c r="D71" s="92"/>
      <c r="E71" s="92"/>
      <c r="F71" s="92"/>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row>
    <row r="72" spans="1:32">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row>
    <row r="73" spans="1:32">
      <c r="A73" s="92"/>
      <c r="B73" s="92"/>
      <c r="C73" s="92"/>
      <c r="D73" s="92"/>
      <c r="E73" s="92"/>
      <c r="F73" s="92"/>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row>
    <row r="74" spans="1:32">
      <c r="A74" s="92"/>
      <c r="B74" s="92"/>
      <c r="C74" s="92"/>
      <c r="D74" s="92"/>
      <c r="E74" s="92"/>
      <c r="F74" s="92"/>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row>
    <row r="75" spans="1:32">
      <c r="A75" s="92"/>
      <c r="B75" s="92"/>
      <c r="C75" s="92"/>
      <c r="D75" s="92"/>
      <c r="E75" s="92"/>
      <c r="F75" s="92"/>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row>
    <row r="76" spans="1:32">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row>
    <row r="77" spans="1:32">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row>
    <row r="78" spans="1:32">
      <c r="A78" s="92"/>
      <c r="B78" s="92"/>
      <c r="C78" s="92"/>
      <c r="D78" s="92"/>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row>
    <row r="79" spans="1:32">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row>
    <row r="80" spans="1:32">
      <c r="A80" s="92"/>
      <c r="B80" s="92"/>
      <c r="C80" s="92"/>
      <c r="D80" s="92"/>
      <c r="E80" s="92"/>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row>
    <row r="81" spans="1:32">
      <c r="A81" s="92"/>
      <c r="B81" s="92"/>
      <c r="C81" s="92"/>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row>
    <row r="82" spans="1:32">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row>
    <row r="83" spans="1:32">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row>
    <row r="84" spans="1:32">
      <c r="A84" s="92"/>
      <c r="B84" s="92"/>
      <c r="C84" s="92"/>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row>
    <row r="85" spans="1:32">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row>
    <row r="86" spans="1:32">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row>
    <row r="87" spans="1:32">
      <c r="A87" s="92"/>
      <c r="B87" s="92"/>
      <c r="C87" s="92"/>
      <c r="D87" s="92"/>
      <c r="E87" s="92"/>
      <c r="F87" s="92"/>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row>
    <row r="88" spans="1:32">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row>
    <row r="89" spans="1:32">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row>
    <row r="90" spans="1:32">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row>
    <row r="91" spans="1:32">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row>
    <row r="92" spans="1:32">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row>
    <row r="93" spans="1:32">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row>
    <row r="94" spans="1:32">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row>
    <row r="95" spans="1:32">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row>
    <row r="96" spans="1:32">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row>
    <row r="97" spans="1:32">
      <c r="A97" s="92"/>
      <c r="B97" s="92"/>
      <c r="C97" s="92"/>
      <c r="D97" s="92"/>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row>
    <row r="98" spans="1:32">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row>
    <row r="99" spans="1:32">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row>
    <row r="100" spans="1:32">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row>
    <row r="101" spans="1:32">
      <c r="A101" s="92"/>
      <c r="B101" s="92"/>
      <c r="C101" s="92"/>
      <c r="D101" s="92"/>
      <c r="E101" s="92"/>
      <c r="F101" s="92"/>
      <c r="G101" s="92"/>
      <c r="H101" s="92"/>
      <c r="I101" s="92"/>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row>
    <row r="102" spans="1:32">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row>
    <row r="103" spans="1:32">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row>
    <row r="104" spans="1:32">
      <c r="A104" s="92"/>
      <c r="B104" s="92"/>
      <c r="C104" s="92"/>
      <c r="D104" s="92"/>
      <c r="E104" s="92"/>
      <c r="F104" s="92"/>
      <c r="G104" s="92"/>
      <c r="H104" s="92"/>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row>
    <row r="105" spans="1:32">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row>
    <row r="106" spans="1:32">
      <c r="A106" s="92"/>
      <c r="B106" s="92"/>
      <c r="C106" s="92"/>
      <c r="D106" s="92"/>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row>
    <row r="107" spans="1:32">
      <c r="A107" s="92"/>
      <c r="B107" s="92"/>
      <c r="C107" s="92"/>
      <c r="D107" s="92"/>
      <c r="E107" s="92"/>
      <c r="F107" s="92"/>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row>
    <row r="108" spans="1:32">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row>
    <row r="109" spans="1:32">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row>
    <row r="110" spans="1:32">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row>
    <row r="111" spans="1:32">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row>
    <row r="112" spans="1:32">
      <c r="A112" s="92"/>
      <c r="B112" s="92"/>
      <c r="C112" s="92"/>
      <c r="D112" s="92"/>
      <c r="E112" s="92"/>
      <c r="F112" s="92"/>
      <c r="G112" s="92"/>
      <c r="H112" s="92"/>
      <c r="I112" s="92"/>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row>
    <row r="113" spans="1:32">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row>
    <row r="114" spans="1:32">
      <c r="A114" s="92"/>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row>
    <row r="115" spans="1:32">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row>
    <row r="116" spans="1:32">
      <c r="A116" s="92"/>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row>
    <row r="117" spans="1:32">
      <c r="A117" s="92"/>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row>
    <row r="118" spans="1:32">
      <c r="A118" s="92"/>
      <c r="B118" s="92"/>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row>
    <row r="119" spans="1:32">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row>
    <row r="120" spans="1:32">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row>
    <row r="121" spans="1:32">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row>
    <row r="122" spans="1:32">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row>
    <row r="123" spans="1:32">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row>
    <row r="124" spans="1:32">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row>
    <row r="125" spans="1:32">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row>
    <row r="126" spans="1:32">
      <c r="A126" s="92"/>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row>
    <row r="127" spans="1:32">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row>
    <row r="128" spans="1:32">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row>
    <row r="129" spans="1:32">
      <c r="A129" s="92"/>
      <c r="B129" s="92"/>
      <c r="C129" s="92"/>
      <c r="D129" s="92"/>
      <c r="E129" s="92"/>
      <c r="F129" s="92"/>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row>
    <row r="130" spans="1:32">
      <c r="A130" s="92"/>
      <c r="B130" s="92"/>
      <c r="C130" s="92"/>
      <c r="D130" s="92"/>
      <c r="E130" s="92"/>
      <c r="F130" s="92"/>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row>
    <row r="131" spans="1:32">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row>
    <row r="132" spans="1:32">
      <c r="A132" s="92"/>
      <c r="B132" s="92"/>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row>
    <row r="133" spans="1:32">
      <c r="A133" s="92"/>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row>
    <row r="134" spans="1:32">
      <c r="A134" s="92"/>
      <c r="B134" s="92"/>
      <c r="C134" s="92"/>
      <c r="D134" s="92"/>
      <c r="E134" s="92"/>
      <c r="F134" s="92"/>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row>
    <row r="135" spans="1:32">
      <c r="A135" s="92"/>
      <c r="B135" s="92"/>
      <c r="C135" s="92"/>
      <c r="D135" s="92"/>
      <c r="E135" s="92"/>
      <c r="F135" s="92"/>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row>
    <row r="136" spans="1:32">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row>
    <row r="137" spans="1:32">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row>
    <row r="138" spans="1:32">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row>
    <row r="139" spans="1:32">
      <c r="A139" s="92"/>
      <c r="B139" s="92"/>
      <c r="C139" s="92"/>
      <c r="D139" s="92"/>
      <c r="E139" s="92"/>
      <c r="F139" s="92"/>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row>
    <row r="140" spans="1:32">
      <c r="A140" s="92"/>
      <c r="B140" s="92"/>
      <c r="C140" s="92"/>
      <c r="D140" s="92"/>
      <c r="E140" s="92"/>
      <c r="F140" s="92"/>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row>
    <row r="141" spans="1:32">
      <c r="A141" s="92"/>
      <c r="B141" s="92"/>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row>
    <row r="142" spans="1:32">
      <c r="A142" s="92"/>
      <c r="B142" s="92"/>
      <c r="C142" s="92"/>
      <c r="D142" s="92"/>
      <c r="E142" s="92"/>
      <c r="F142" s="92"/>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row>
    <row r="143" spans="1:32">
      <c r="A143" s="92"/>
      <c r="B143" s="92"/>
      <c r="C143" s="92"/>
      <c r="D143" s="92"/>
      <c r="E143" s="92"/>
      <c r="F143" s="92"/>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row>
    <row r="144" spans="1:32">
      <c r="A144" s="92"/>
      <c r="B144" s="92"/>
      <c r="C144" s="92"/>
      <c r="D144" s="92"/>
      <c r="E144" s="92"/>
      <c r="F144" s="92"/>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row>
    <row r="145" spans="1:32">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row>
    <row r="146" spans="1:32">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row>
    <row r="147" spans="1:32">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row>
    <row r="148" spans="1:32">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row>
    <row r="149" spans="1:32">
      <c r="A149" s="92"/>
      <c r="B149" s="92"/>
      <c r="C149" s="92"/>
      <c r="D149" s="92"/>
      <c r="E149" s="92"/>
      <c r="F149" s="92"/>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row>
    <row r="150" spans="1:32">
      <c r="A150" s="92"/>
      <c r="B150" s="92"/>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row>
    <row r="151" spans="1:32">
      <c r="A151" s="92"/>
      <c r="B151" s="92"/>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row>
    <row r="152" spans="1:32">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row>
    <row r="153" spans="1:32">
      <c r="A153" s="92"/>
      <c r="B153" s="92"/>
      <c r="C153" s="92"/>
      <c r="D153" s="92"/>
      <c r="E153" s="92"/>
      <c r="F153" s="92"/>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row>
    <row r="154" spans="1:32">
      <c r="A154" s="92"/>
      <c r="B154" s="92"/>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row>
    <row r="155" spans="1:32">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row>
    <row r="156" spans="1:32">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row>
    <row r="157" spans="1:32">
      <c r="A157" s="92"/>
      <c r="B157" s="92"/>
      <c r="C157" s="92"/>
      <c r="D157" s="92"/>
      <c r="E157" s="92"/>
      <c r="F157" s="92"/>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row>
    <row r="158" spans="1:32">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row>
    <row r="159" spans="1:32">
      <c r="A159" s="92"/>
      <c r="B159" s="92"/>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row>
    <row r="160" spans="1:32">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row>
    <row r="161" spans="1:32">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row>
    <row r="162" spans="1:32">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row>
    <row r="163" spans="1:32">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row>
    <row r="164" spans="1:32">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row>
    <row r="165" spans="1:32">
      <c r="A165" s="92"/>
      <c r="B165" s="92"/>
      <c r="C165" s="92"/>
      <c r="D165" s="92"/>
      <c r="E165" s="92"/>
      <c r="F165" s="92"/>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row>
    <row r="166" spans="1:32">
      <c r="A166" s="92"/>
      <c r="B166" s="92"/>
      <c r="C166" s="92"/>
      <c r="D166" s="92"/>
      <c r="E166" s="92"/>
      <c r="F166" s="92"/>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row>
    <row r="167" spans="1:32">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row>
    <row r="168" spans="1:32">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row>
    <row r="169" spans="1:32">
      <c r="A169" s="92"/>
      <c r="B169" s="92"/>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row>
    <row r="170" spans="1:32">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row>
    <row r="171" spans="1:32">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row>
    <row r="172" spans="1:32">
      <c r="A172" s="92"/>
      <c r="B172" s="92"/>
      <c r="C172" s="92"/>
      <c r="D172" s="92"/>
      <c r="E172" s="92"/>
      <c r="F172" s="92"/>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row>
    <row r="173" spans="1:32">
      <c r="A173" s="92"/>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row>
    <row r="174" spans="1:32">
      <c r="A174" s="92"/>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row>
    <row r="175" spans="1:32">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row>
    <row r="176" spans="1:32">
      <c r="A176" s="92"/>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row>
    <row r="177" spans="1:32">
      <c r="A177" s="92"/>
      <c r="B177" s="92"/>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row>
    <row r="178" spans="1:32">
      <c r="A178" s="92"/>
      <c r="B178" s="92"/>
      <c r="C178" s="92"/>
      <c r="D178" s="92"/>
      <c r="E178" s="92"/>
      <c r="F178" s="92"/>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row>
    <row r="179" spans="1:32">
      <c r="A179" s="92"/>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row>
    <row r="180" spans="1:32">
      <c r="A180" s="92"/>
      <c r="B180" s="92"/>
      <c r="C180" s="92"/>
      <c r="D180" s="92"/>
      <c r="E180" s="92"/>
      <c r="F180" s="92"/>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row>
    <row r="181" spans="1:32">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row>
    <row r="182" spans="1:32">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row>
    <row r="183" spans="1:32">
      <c r="A183" s="92"/>
      <c r="B183" s="92"/>
      <c r="C183" s="92"/>
      <c r="D183" s="92"/>
      <c r="E183" s="92"/>
      <c r="F183" s="92"/>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row>
    <row r="184" spans="1:32">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row>
    <row r="185" spans="1:32">
      <c r="A185" s="92"/>
      <c r="B185" s="92"/>
      <c r="C185" s="92"/>
      <c r="D185" s="92"/>
      <c r="E185" s="92"/>
      <c r="F185" s="92"/>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row>
    <row r="186" spans="1:32">
      <c r="A186" s="92"/>
      <c r="B186" s="92"/>
      <c r="C186" s="92"/>
      <c r="D186" s="92"/>
      <c r="E186" s="92"/>
      <c r="F186" s="92"/>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row>
    <row r="187" spans="1:32">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row>
    <row r="188" spans="1:32">
      <c r="A188" s="92"/>
      <c r="B188" s="92"/>
      <c r="C188" s="92"/>
      <c r="D188" s="92"/>
      <c r="E188" s="92"/>
      <c r="F188" s="92"/>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row>
    <row r="189" spans="1:32">
      <c r="A189" s="92"/>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row>
    <row r="190" spans="1:32">
      <c r="A190" s="92"/>
      <c r="B190" s="92"/>
      <c r="C190" s="92"/>
      <c r="D190" s="92"/>
      <c r="E190" s="92"/>
      <c r="F190" s="92"/>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row>
    <row r="191" spans="1:32">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row>
    <row r="192" spans="1:32">
      <c r="A192" s="92"/>
      <c r="B192" s="92"/>
      <c r="C192" s="92"/>
      <c r="D192" s="92"/>
      <c r="E192" s="92"/>
      <c r="F192" s="92"/>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row>
    <row r="193" spans="1:32">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row>
    <row r="194" spans="1:32">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row>
    <row r="195" spans="1:32">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row>
    <row r="196" spans="1:32">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row>
    <row r="197" spans="1:32">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row>
    <row r="198" spans="1:32">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row>
    <row r="199" spans="1:32">
      <c r="A199" s="92"/>
      <c r="B199" s="92"/>
      <c r="C199" s="92"/>
      <c r="D199" s="92"/>
      <c r="E199" s="92"/>
      <c r="F199" s="92"/>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row>
    <row r="200" spans="1:32">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row>
    <row r="201" spans="1:32">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row>
    <row r="202" spans="1:32">
      <c r="A202" s="92"/>
      <c r="B202" s="92"/>
      <c r="C202" s="92"/>
      <c r="D202" s="92"/>
      <c r="E202" s="92"/>
      <c r="F202" s="92"/>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row>
    <row r="203" spans="1:32">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row>
    <row r="204" spans="1:32">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row>
    <row r="205" spans="1:32">
      <c r="A205" s="92"/>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row>
    <row r="206" spans="1:32">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row>
    <row r="207" spans="1:32">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row>
    <row r="208" spans="1:32">
      <c r="A208" s="92"/>
      <c r="B208" s="92"/>
      <c r="C208" s="92"/>
      <c r="D208" s="92"/>
      <c r="E208" s="92"/>
      <c r="F208" s="92"/>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row>
    <row r="209" spans="1:32">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row>
    <row r="210" spans="1:32">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row>
    <row r="211" spans="1:32">
      <c r="A211" s="92"/>
      <c r="B211" s="92"/>
      <c r="C211" s="92"/>
      <c r="D211" s="92"/>
      <c r="E211" s="92"/>
      <c r="F211" s="92"/>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row>
    <row r="212" spans="1:32">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row>
    <row r="213" spans="1:32">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row>
    <row r="214" spans="1:32">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row>
    <row r="215" spans="1:32">
      <c r="A215" s="92"/>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row>
    <row r="216" spans="1:32">
      <c r="A216" s="92"/>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row>
    <row r="217" spans="1:32">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row>
    <row r="218" spans="1:32">
      <c r="A218" s="92"/>
      <c r="B218" s="92"/>
      <c r="C218" s="92"/>
      <c r="D218" s="92"/>
      <c r="E218" s="92"/>
      <c r="F218" s="92"/>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row>
    <row r="219" spans="1:32">
      <c r="A219" s="92"/>
      <c r="B219" s="92"/>
      <c r="C219" s="92"/>
      <c r="D219" s="92"/>
      <c r="E219" s="92"/>
      <c r="F219" s="92"/>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row>
    <row r="220" spans="1:32">
      <c r="A220" s="92"/>
      <c r="B220" s="92"/>
      <c r="C220" s="92"/>
      <c r="D220" s="92"/>
      <c r="E220" s="92"/>
      <c r="F220" s="92"/>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row>
    <row r="221" spans="1:32">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row>
    <row r="222" spans="1:32">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row>
    <row r="223" spans="1:32">
      <c r="A223" s="92"/>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row>
    <row r="224" spans="1:32">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row>
    <row r="225" spans="1:32">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row>
    <row r="226" spans="1:32">
      <c r="A226" s="92"/>
      <c r="B226" s="92"/>
      <c r="C226" s="92"/>
      <c r="D226" s="92"/>
      <c r="E226" s="92"/>
      <c r="F226" s="92"/>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row>
    <row r="227" spans="1:32">
      <c r="A227" s="92"/>
      <c r="B227" s="92"/>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row>
    <row r="228" spans="1:32">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row>
    <row r="229" spans="1:32">
      <c r="A229" s="92"/>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row>
    <row r="230" spans="1:32">
      <c r="A230" s="92"/>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row>
    <row r="231" spans="1:32">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row>
    <row r="232" spans="1:32">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row>
    <row r="233" spans="1:32">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row>
    <row r="234" spans="1:32">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row>
    <row r="235" spans="1:32">
      <c r="A235" s="92"/>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row>
    <row r="236" spans="1:32">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row>
    <row r="237" spans="1:32">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row>
    <row r="238" spans="1:32">
      <c r="A238" s="92"/>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row>
    <row r="239" spans="1:32">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row>
    <row r="240" spans="1:32">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row>
  </sheetData>
  <sheetProtection algorithmName="SHA-512" hashValue="hOm/lXfYp/imdzfIKdEkb2xLFAtuxntu0+aHIPuYPqVkIaIO0SLdUBQK3VtjMNL727vgd7rTmEuJ9rb4Le4cZw==" saltValue="XZvaX1wtX363gdTeyNf5tw==" spinCount="100000" sheet="1" formatCells="0" formatColumns="0" formatRows="0" insertColumns="0" insertRows="0" insertHyperlinks="0" deleteColumns="0" deleteRows="0" sort="0" autoFilter="0" pivotTables="0"/>
  <mergeCells count="43">
    <mergeCell ref="A9:D9"/>
    <mergeCell ref="I9:K11"/>
    <mergeCell ref="U3:V3"/>
    <mergeCell ref="J5:X5"/>
    <mergeCell ref="B7:G8"/>
    <mergeCell ref="I7:K8"/>
    <mergeCell ref="N7:AC7"/>
    <mergeCell ref="L8:O8"/>
    <mergeCell ref="P8:S8"/>
    <mergeCell ref="T8:W8"/>
    <mergeCell ref="X8:AA8"/>
    <mergeCell ref="AB8:AE8"/>
    <mergeCell ref="M3:S3"/>
    <mergeCell ref="L9:O11"/>
    <mergeCell ref="X9:AA13"/>
    <mergeCell ref="AB9:AE14"/>
    <mergeCell ref="P10:S11"/>
    <mergeCell ref="T10:W11"/>
    <mergeCell ref="X14:AA14"/>
    <mergeCell ref="A12:D12"/>
    <mergeCell ref="I12:K12"/>
    <mergeCell ref="L12:O12"/>
    <mergeCell ref="T12:W12"/>
    <mergeCell ref="A13:H13"/>
    <mergeCell ref="I13:K14"/>
    <mergeCell ref="L13:O14"/>
    <mergeCell ref="T13:W14"/>
    <mergeCell ref="A14:H14"/>
    <mergeCell ref="A15:D15"/>
    <mergeCell ref="A18:D18"/>
    <mergeCell ref="A21:D21"/>
    <mergeCell ref="A24:D24"/>
    <mergeCell ref="U42:AD42"/>
    <mergeCell ref="A27:D27"/>
    <mergeCell ref="A30:D30"/>
    <mergeCell ref="A33:D33"/>
    <mergeCell ref="U43:AC43"/>
    <mergeCell ref="E52:Y53"/>
    <mergeCell ref="A36:D36"/>
    <mergeCell ref="C41:D41"/>
    <mergeCell ref="E41:F41"/>
    <mergeCell ref="H41:I41"/>
    <mergeCell ref="K41:L41"/>
  </mergeCells>
  <phoneticPr fontId="55"/>
  <pageMargins left="0.39370078740157483" right="0.39370078740157483" top="0.59055118110236227" bottom="0.59055118110236227" header="0.51181102362204722" footer="0.51181102362204722"/>
  <pageSetup paperSize="9" scale="96"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803D-98AE-4A5B-903B-AED21312E089}">
  <dimension ref="A4:P40"/>
  <sheetViews>
    <sheetView zoomScale="85" zoomScaleNormal="85" zoomScaleSheetLayoutView="85" workbookViewId="0">
      <selection activeCell="B12" sqref="B12:O12"/>
    </sheetView>
  </sheetViews>
  <sheetFormatPr defaultRowHeight="13.5"/>
  <cols>
    <col min="1" max="1" width="3.625" style="14" customWidth="1"/>
    <col min="2" max="2" width="9.625" style="14" customWidth="1"/>
    <col min="3" max="3" width="8.625" style="14" customWidth="1"/>
    <col min="4" max="4" width="3.75" style="14" customWidth="1"/>
    <col min="5" max="5" width="4" style="14" customWidth="1"/>
    <col min="6" max="6" width="3.75" style="14" customWidth="1"/>
    <col min="7" max="7" width="3.625" style="14" customWidth="1"/>
    <col min="8" max="8" width="15.375" style="14" customWidth="1"/>
    <col min="9" max="9" width="5.375" style="14" customWidth="1"/>
    <col min="10" max="10" width="4.75" style="14" customWidth="1"/>
    <col min="11" max="11" width="3.625" style="14" customWidth="1"/>
    <col min="12" max="12" width="4.625" style="14" customWidth="1"/>
    <col min="13" max="14" width="3.625" style="14" customWidth="1"/>
    <col min="15" max="15" width="5.5" style="14" customWidth="1"/>
    <col min="16" max="16" width="2.5" style="14" customWidth="1"/>
    <col min="17" max="256" width="9" style="15"/>
    <col min="257" max="257" width="3.625" style="15" customWidth="1"/>
    <col min="258" max="258" width="9.625" style="15" customWidth="1"/>
    <col min="259" max="259" width="8.625" style="15" customWidth="1"/>
    <col min="260" max="260" width="3.75" style="15" customWidth="1"/>
    <col min="261" max="261" width="4" style="15" customWidth="1"/>
    <col min="262" max="262" width="3.75" style="15" customWidth="1"/>
    <col min="263" max="263" width="3.625" style="15" customWidth="1"/>
    <col min="264" max="264" width="15.375" style="15" customWidth="1"/>
    <col min="265" max="265" width="5.375" style="15" customWidth="1"/>
    <col min="266" max="266" width="4.75" style="15" customWidth="1"/>
    <col min="267" max="267" width="3.625" style="15" customWidth="1"/>
    <col min="268" max="268" width="4.625" style="15" customWidth="1"/>
    <col min="269" max="270" width="3.625" style="15" customWidth="1"/>
    <col min="271" max="271" width="5.5" style="15" customWidth="1"/>
    <col min="272" max="272" width="2.5" style="15" customWidth="1"/>
    <col min="273" max="512" width="9" style="15"/>
    <col min="513" max="513" width="3.625" style="15" customWidth="1"/>
    <col min="514" max="514" width="9.625" style="15" customWidth="1"/>
    <col min="515" max="515" width="8.625" style="15" customWidth="1"/>
    <col min="516" max="516" width="3.75" style="15" customWidth="1"/>
    <col min="517" max="517" width="4" style="15" customWidth="1"/>
    <col min="518" max="518" width="3.75" style="15" customWidth="1"/>
    <col min="519" max="519" width="3.625" style="15" customWidth="1"/>
    <col min="520" max="520" width="15.375" style="15" customWidth="1"/>
    <col min="521" max="521" width="5.375" style="15" customWidth="1"/>
    <col min="522" max="522" width="4.75" style="15" customWidth="1"/>
    <col min="523" max="523" width="3.625" style="15" customWidth="1"/>
    <col min="524" max="524" width="4.625" style="15" customWidth="1"/>
    <col min="525" max="526" width="3.625" style="15" customWidth="1"/>
    <col min="527" max="527" width="5.5" style="15" customWidth="1"/>
    <col min="528" max="528" width="2.5" style="15" customWidth="1"/>
    <col min="529" max="768" width="9" style="15"/>
    <col min="769" max="769" width="3.625" style="15" customWidth="1"/>
    <col min="770" max="770" width="9.625" style="15" customWidth="1"/>
    <col min="771" max="771" width="8.625" style="15" customWidth="1"/>
    <col min="772" max="772" width="3.75" style="15" customWidth="1"/>
    <col min="773" max="773" width="4" style="15" customWidth="1"/>
    <col min="774" max="774" width="3.75" style="15" customWidth="1"/>
    <col min="775" max="775" width="3.625" style="15" customWidth="1"/>
    <col min="776" max="776" width="15.375" style="15" customWidth="1"/>
    <col min="777" max="777" width="5.375" style="15" customWidth="1"/>
    <col min="778" max="778" width="4.75" style="15" customWidth="1"/>
    <col min="779" max="779" width="3.625" style="15" customWidth="1"/>
    <col min="780" max="780" width="4.625" style="15" customWidth="1"/>
    <col min="781" max="782" width="3.625" style="15" customWidth="1"/>
    <col min="783" max="783" width="5.5" style="15" customWidth="1"/>
    <col min="784" max="784" width="2.5" style="15" customWidth="1"/>
    <col min="785" max="1024" width="9" style="15"/>
    <col min="1025" max="1025" width="3.625" style="15" customWidth="1"/>
    <col min="1026" max="1026" width="9.625" style="15" customWidth="1"/>
    <col min="1027" max="1027" width="8.625" style="15" customWidth="1"/>
    <col min="1028" max="1028" width="3.75" style="15" customWidth="1"/>
    <col min="1029" max="1029" width="4" style="15" customWidth="1"/>
    <col min="1030" max="1030" width="3.75" style="15" customWidth="1"/>
    <col min="1031" max="1031" width="3.625" style="15" customWidth="1"/>
    <col min="1032" max="1032" width="15.375" style="15" customWidth="1"/>
    <col min="1033" max="1033" width="5.375" style="15" customWidth="1"/>
    <col min="1034" max="1034" width="4.75" style="15" customWidth="1"/>
    <col min="1035" max="1035" width="3.625" style="15" customWidth="1"/>
    <col min="1036" max="1036" width="4.625" style="15" customWidth="1"/>
    <col min="1037" max="1038" width="3.625" style="15" customWidth="1"/>
    <col min="1039" max="1039" width="5.5" style="15" customWidth="1"/>
    <col min="1040" max="1040" width="2.5" style="15" customWidth="1"/>
    <col min="1041" max="1280" width="9" style="15"/>
    <col min="1281" max="1281" width="3.625" style="15" customWidth="1"/>
    <col min="1282" max="1282" width="9.625" style="15" customWidth="1"/>
    <col min="1283" max="1283" width="8.625" style="15" customWidth="1"/>
    <col min="1284" max="1284" width="3.75" style="15" customWidth="1"/>
    <col min="1285" max="1285" width="4" style="15" customWidth="1"/>
    <col min="1286" max="1286" width="3.75" style="15" customWidth="1"/>
    <col min="1287" max="1287" width="3.625" style="15" customWidth="1"/>
    <col min="1288" max="1288" width="15.375" style="15" customWidth="1"/>
    <col min="1289" max="1289" width="5.375" style="15" customWidth="1"/>
    <col min="1290" max="1290" width="4.75" style="15" customWidth="1"/>
    <col min="1291" max="1291" width="3.625" style="15" customWidth="1"/>
    <col min="1292" max="1292" width="4.625" style="15" customWidth="1"/>
    <col min="1293" max="1294" width="3.625" style="15" customWidth="1"/>
    <col min="1295" max="1295" width="5.5" style="15" customWidth="1"/>
    <col min="1296" max="1296" width="2.5" style="15" customWidth="1"/>
    <col min="1297" max="1536" width="9" style="15"/>
    <col min="1537" max="1537" width="3.625" style="15" customWidth="1"/>
    <col min="1538" max="1538" width="9.625" style="15" customWidth="1"/>
    <col min="1539" max="1539" width="8.625" style="15" customWidth="1"/>
    <col min="1540" max="1540" width="3.75" style="15" customWidth="1"/>
    <col min="1541" max="1541" width="4" style="15" customWidth="1"/>
    <col min="1542" max="1542" width="3.75" style="15" customWidth="1"/>
    <col min="1543" max="1543" width="3.625" style="15" customWidth="1"/>
    <col min="1544" max="1544" width="15.375" style="15" customWidth="1"/>
    <col min="1545" max="1545" width="5.375" style="15" customWidth="1"/>
    <col min="1546" max="1546" width="4.75" style="15" customWidth="1"/>
    <col min="1547" max="1547" width="3.625" style="15" customWidth="1"/>
    <col min="1548" max="1548" width="4.625" style="15" customWidth="1"/>
    <col min="1549" max="1550" width="3.625" style="15" customWidth="1"/>
    <col min="1551" max="1551" width="5.5" style="15" customWidth="1"/>
    <col min="1552" max="1552" width="2.5" style="15" customWidth="1"/>
    <col min="1553" max="1792" width="9" style="15"/>
    <col min="1793" max="1793" width="3.625" style="15" customWidth="1"/>
    <col min="1794" max="1794" width="9.625" style="15" customWidth="1"/>
    <col min="1795" max="1795" width="8.625" style="15" customWidth="1"/>
    <col min="1796" max="1796" width="3.75" style="15" customWidth="1"/>
    <col min="1797" max="1797" width="4" style="15" customWidth="1"/>
    <col min="1798" max="1798" width="3.75" style="15" customWidth="1"/>
    <col min="1799" max="1799" width="3.625" style="15" customWidth="1"/>
    <col min="1800" max="1800" width="15.375" style="15" customWidth="1"/>
    <col min="1801" max="1801" width="5.375" style="15" customWidth="1"/>
    <col min="1802" max="1802" width="4.75" style="15" customWidth="1"/>
    <col min="1803" max="1803" width="3.625" style="15" customWidth="1"/>
    <col min="1804" max="1804" width="4.625" style="15" customWidth="1"/>
    <col min="1805" max="1806" width="3.625" style="15" customWidth="1"/>
    <col min="1807" max="1807" width="5.5" style="15" customWidth="1"/>
    <col min="1808" max="1808" width="2.5" style="15" customWidth="1"/>
    <col min="1809" max="2048" width="9" style="15"/>
    <col min="2049" max="2049" width="3.625" style="15" customWidth="1"/>
    <col min="2050" max="2050" width="9.625" style="15" customWidth="1"/>
    <col min="2051" max="2051" width="8.625" style="15" customWidth="1"/>
    <col min="2052" max="2052" width="3.75" style="15" customWidth="1"/>
    <col min="2053" max="2053" width="4" style="15" customWidth="1"/>
    <col min="2054" max="2054" width="3.75" style="15" customWidth="1"/>
    <col min="2055" max="2055" width="3.625" style="15" customWidth="1"/>
    <col min="2056" max="2056" width="15.375" style="15" customWidth="1"/>
    <col min="2057" max="2057" width="5.375" style="15" customWidth="1"/>
    <col min="2058" max="2058" width="4.75" style="15" customWidth="1"/>
    <col min="2059" max="2059" width="3.625" style="15" customWidth="1"/>
    <col min="2060" max="2060" width="4.625" style="15" customWidth="1"/>
    <col min="2061" max="2062" width="3.625" style="15" customWidth="1"/>
    <col min="2063" max="2063" width="5.5" style="15" customWidth="1"/>
    <col min="2064" max="2064" width="2.5" style="15" customWidth="1"/>
    <col min="2065" max="2304" width="9" style="15"/>
    <col min="2305" max="2305" width="3.625" style="15" customWidth="1"/>
    <col min="2306" max="2306" width="9.625" style="15" customWidth="1"/>
    <col min="2307" max="2307" width="8.625" style="15" customWidth="1"/>
    <col min="2308" max="2308" width="3.75" style="15" customWidth="1"/>
    <col min="2309" max="2309" width="4" style="15" customWidth="1"/>
    <col min="2310" max="2310" width="3.75" style="15" customWidth="1"/>
    <col min="2311" max="2311" width="3.625" style="15" customWidth="1"/>
    <col min="2312" max="2312" width="15.375" style="15" customWidth="1"/>
    <col min="2313" max="2313" width="5.375" style="15" customWidth="1"/>
    <col min="2314" max="2314" width="4.75" style="15" customWidth="1"/>
    <col min="2315" max="2315" width="3.625" style="15" customWidth="1"/>
    <col min="2316" max="2316" width="4.625" style="15" customWidth="1"/>
    <col min="2317" max="2318" width="3.625" style="15" customWidth="1"/>
    <col min="2319" max="2319" width="5.5" style="15" customWidth="1"/>
    <col min="2320" max="2320" width="2.5" style="15" customWidth="1"/>
    <col min="2321" max="2560" width="9" style="15"/>
    <col min="2561" max="2561" width="3.625" style="15" customWidth="1"/>
    <col min="2562" max="2562" width="9.625" style="15" customWidth="1"/>
    <col min="2563" max="2563" width="8.625" style="15" customWidth="1"/>
    <col min="2564" max="2564" width="3.75" style="15" customWidth="1"/>
    <col min="2565" max="2565" width="4" style="15" customWidth="1"/>
    <col min="2566" max="2566" width="3.75" style="15" customWidth="1"/>
    <col min="2567" max="2567" width="3.625" style="15" customWidth="1"/>
    <col min="2568" max="2568" width="15.375" style="15" customWidth="1"/>
    <col min="2569" max="2569" width="5.375" style="15" customWidth="1"/>
    <col min="2570" max="2570" width="4.75" style="15" customWidth="1"/>
    <col min="2571" max="2571" width="3.625" style="15" customWidth="1"/>
    <col min="2572" max="2572" width="4.625" style="15" customWidth="1"/>
    <col min="2573" max="2574" width="3.625" style="15" customWidth="1"/>
    <col min="2575" max="2575" width="5.5" style="15" customWidth="1"/>
    <col min="2576" max="2576" width="2.5" style="15" customWidth="1"/>
    <col min="2577" max="2816" width="9" style="15"/>
    <col min="2817" max="2817" width="3.625" style="15" customWidth="1"/>
    <col min="2818" max="2818" width="9.625" style="15" customWidth="1"/>
    <col min="2819" max="2819" width="8.625" style="15" customWidth="1"/>
    <col min="2820" max="2820" width="3.75" style="15" customWidth="1"/>
    <col min="2821" max="2821" width="4" style="15" customWidth="1"/>
    <col min="2822" max="2822" width="3.75" style="15" customWidth="1"/>
    <col min="2823" max="2823" width="3.625" style="15" customWidth="1"/>
    <col min="2824" max="2824" width="15.375" style="15" customWidth="1"/>
    <col min="2825" max="2825" width="5.375" style="15" customWidth="1"/>
    <col min="2826" max="2826" width="4.75" style="15" customWidth="1"/>
    <col min="2827" max="2827" width="3.625" style="15" customWidth="1"/>
    <col min="2828" max="2828" width="4.625" style="15" customWidth="1"/>
    <col min="2829" max="2830" width="3.625" style="15" customWidth="1"/>
    <col min="2831" max="2831" width="5.5" style="15" customWidth="1"/>
    <col min="2832" max="2832" width="2.5" style="15" customWidth="1"/>
    <col min="2833" max="3072" width="9" style="15"/>
    <col min="3073" max="3073" width="3.625" style="15" customWidth="1"/>
    <col min="3074" max="3074" width="9.625" style="15" customWidth="1"/>
    <col min="3075" max="3075" width="8.625" style="15" customWidth="1"/>
    <col min="3076" max="3076" width="3.75" style="15" customWidth="1"/>
    <col min="3077" max="3077" width="4" style="15" customWidth="1"/>
    <col min="3078" max="3078" width="3.75" style="15" customWidth="1"/>
    <col min="3079" max="3079" width="3.625" style="15" customWidth="1"/>
    <col min="3080" max="3080" width="15.375" style="15" customWidth="1"/>
    <col min="3081" max="3081" width="5.375" style="15" customWidth="1"/>
    <col min="3082" max="3082" width="4.75" style="15" customWidth="1"/>
    <col min="3083" max="3083" width="3.625" style="15" customWidth="1"/>
    <col min="3084" max="3084" width="4.625" style="15" customWidth="1"/>
    <col min="3085" max="3086" width="3.625" style="15" customWidth="1"/>
    <col min="3087" max="3087" width="5.5" style="15" customWidth="1"/>
    <col min="3088" max="3088" width="2.5" style="15" customWidth="1"/>
    <col min="3089" max="3328" width="9" style="15"/>
    <col min="3329" max="3329" width="3.625" style="15" customWidth="1"/>
    <col min="3330" max="3330" width="9.625" style="15" customWidth="1"/>
    <col min="3331" max="3331" width="8.625" style="15" customWidth="1"/>
    <col min="3332" max="3332" width="3.75" style="15" customWidth="1"/>
    <col min="3333" max="3333" width="4" style="15" customWidth="1"/>
    <col min="3334" max="3334" width="3.75" style="15" customWidth="1"/>
    <col min="3335" max="3335" width="3.625" style="15" customWidth="1"/>
    <col min="3336" max="3336" width="15.375" style="15" customWidth="1"/>
    <col min="3337" max="3337" width="5.375" style="15" customWidth="1"/>
    <col min="3338" max="3338" width="4.75" style="15" customWidth="1"/>
    <col min="3339" max="3339" width="3.625" style="15" customWidth="1"/>
    <col min="3340" max="3340" width="4.625" style="15" customWidth="1"/>
    <col min="3341" max="3342" width="3.625" style="15" customWidth="1"/>
    <col min="3343" max="3343" width="5.5" style="15" customWidth="1"/>
    <col min="3344" max="3344" width="2.5" style="15" customWidth="1"/>
    <col min="3345" max="3584" width="9" style="15"/>
    <col min="3585" max="3585" width="3.625" style="15" customWidth="1"/>
    <col min="3586" max="3586" width="9.625" style="15" customWidth="1"/>
    <col min="3587" max="3587" width="8.625" style="15" customWidth="1"/>
    <col min="3588" max="3588" width="3.75" style="15" customWidth="1"/>
    <col min="3589" max="3589" width="4" style="15" customWidth="1"/>
    <col min="3590" max="3590" width="3.75" style="15" customWidth="1"/>
    <col min="3591" max="3591" width="3.625" style="15" customWidth="1"/>
    <col min="3592" max="3592" width="15.375" style="15" customWidth="1"/>
    <col min="3593" max="3593" width="5.375" style="15" customWidth="1"/>
    <col min="3594" max="3594" width="4.75" style="15" customWidth="1"/>
    <col min="3595" max="3595" width="3.625" style="15" customWidth="1"/>
    <col min="3596" max="3596" width="4.625" style="15" customWidth="1"/>
    <col min="3597" max="3598" width="3.625" style="15" customWidth="1"/>
    <col min="3599" max="3599" width="5.5" style="15" customWidth="1"/>
    <col min="3600" max="3600" width="2.5" style="15" customWidth="1"/>
    <col min="3601" max="3840" width="9" style="15"/>
    <col min="3841" max="3841" width="3.625" style="15" customWidth="1"/>
    <col min="3842" max="3842" width="9.625" style="15" customWidth="1"/>
    <col min="3843" max="3843" width="8.625" style="15" customWidth="1"/>
    <col min="3844" max="3844" width="3.75" style="15" customWidth="1"/>
    <col min="3845" max="3845" width="4" style="15" customWidth="1"/>
    <col min="3846" max="3846" width="3.75" style="15" customWidth="1"/>
    <col min="3847" max="3847" width="3.625" style="15" customWidth="1"/>
    <col min="3848" max="3848" width="15.375" style="15" customWidth="1"/>
    <col min="3849" max="3849" width="5.375" style="15" customWidth="1"/>
    <col min="3850" max="3850" width="4.75" style="15" customWidth="1"/>
    <col min="3851" max="3851" width="3.625" style="15" customWidth="1"/>
    <col min="3852" max="3852" width="4.625" style="15" customWidth="1"/>
    <col min="3853" max="3854" width="3.625" style="15" customWidth="1"/>
    <col min="3855" max="3855" width="5.5" style="15" customWidth="1"/>
    <col min="3856" max="3856" width="2.5" style="15" customWidth="1"/>
    <col min="3857" max="4096" width="9" style="15"/>
    <col min="4097" max="4097" width="3.625" style="15" customWidth="1"/>
    <col min="4098" max="4098" width="9.625" style="15" customWidth="1"/>
    <col min="4099" max="4099" width="8.625" style="15" customWidth="1"/>
    <col min="4100" max="4100" width="3.75" style="15" customWidth="1"/>
    <col min="4101" max="4101" width="4" style="15" customWidth="1"/>
    <col min="4102" max="4102" width="3.75" style="15" customWidth="1"/>
    <col min="4103" max="4103" width="3.625" style="15" customWidth="1"/>
    <col min="4104" max="4104" width="15.375" style="15" customWidth="1"/>
    <col min="4105" max="4105" width="5.375" style="15" customWidth="1"/>
    <col min="4106" max="4106" width="4.75" style="15" customWidth="1"/>
    <col min="4107" max="4107" width="3.625" style="15" customWidth="1"/>
    <col min="4108" max="4108" width="4.625" style="15" customWidth="1"/>
    <col min="4109" max="4110" width="3.625" style="15" customWidth="1"/>
    <col min="4111" max="4111" width="5.5" style="15" customWidth="1"/>
    <col min="4112" max="4112" width="2.5" style="15" customWidth="1"/>
    <col min="4113" max="4352" width="9" style="15"/>
    <col min="4353" max="4353" width="3.625" style="15" customWidth="1"/>
    <col min="4354" max="4354" width="9.625" style="15" customWidth="1"/>
    <col min="4355" max="4355" width="8.625" style="15" customWidth="1"/>
    <col min="4356" max="4356" width="3.75" style="15" customWidth="1"/>
    <col min="4357" max="4357" width="4" style="15" customWidth="1"/>
    <col min="4358" max="4358" width="3.75" style="15" customWidth="1"/>
    <col min="4359" max="4359" width="3.625" style="15" customWidth="1"/>
    <col min="4360" max="4360" width="15.375" style="15" customWidth="1"/>
    <col min="4361" max="4361" width="5.375" style="15" customWidth="1"/>
    <col min="4362" max="4362" width="4.75" style="15" customWidth="1"/>
    <col min="4363" max="4363" width="3.625" style="15" customWidth="1"/>
    <col min="4364" max="4364" width="4.625" style="15" customWidth="1"/>
    <col min="4365" max="4366" width="3.625" style="15" customWidth="1"/>
    <col min="4367" max="4367" width="5.5" style="15" customWidth="1"/>
    <col min="4368" max="4368" width="2.5" style="15" customWidth="1"/>
    <col min="4369" max="4608" width="9" style="15"/>
    <col min="4609" max="4609" width="3.625" style="15" customWidth="1"/>
    <col min="4610" max="4610" width="9.625" style="15" customWidth="1"/>
    <col min="4611" max="4611" width="8.625" style="15" customWidth="1"/>
    <col min="4612" max="4612" width="3.75" style="15" customWidth="1"/>
    <col min="4613" max="4613" width="4" style="15" customWidth="1"/>
    <col min="4614" max="4614" width="3.75" style="15" customWidth="1"/>
    <col min="4615" max="4615" width="3.625" style="15" customWidth="1"/>
    <col min="4616" max="4616" width="15.375" style="15" customWidth="1"/>
    <col min="4617" max="4617" width="5.375" style="15" customWidth="1"/>
    <col min="4618" max="4618" width="4.75" style="15" customWidth="1"/>
    <col min="4619" max="4619" width="3.625" style="15" customWidth="1"/>
    <col min="4620" max="4620" width="4.625" style="15" customWidth="1"/>
    <col min="4621" max="4622" width="3.625" style="15" customWidth="1"/>
    <col min="4623" max="4623" width="5.5" style="15" customWidth="1"/>
    <col min="4624" max="4624" width="2.5" style="15" customWidth="1"/>
    <col min="4625" max="4864" width="9" style="15"/>
    <col min="4865" max="4865" width="3.625" style="15" customWidth="1"/>
    <col min="4866" max="4866" width="9.625" style="15" customWidth="1"/>
    <col min="4867" max="4867" width="8.625" style="15" customWidth="1"/>
    <col min="4868" max="4868" width="3.75" style="15" customWidth="1"/>
    <col min="4869" max="4869" width="4" style="15" customWidth="1"/>
    <col min="4870" max="4870" width="3.75" style="15" customWidth="1"/>
    <col min="4871" max="4871" width="3.625" style="15" customWidth="1"/>
    <col min="4872" max="4872" width="15.375" style="15" customWidth="1"/>
    <col min="4873" max="4873" width="5.375" style="15" customWidth="1"/>
    <col min="4874" max="4874" width="4.75" style="15" customWidth="1"/>
    <col min="4875" max="4875" width="3.625" style="15" customWidth="1"/>
    <col min="4876" max="4876" width="4.625" style="15" customWidth="1"/>
    <col min="4877" max="4878" width="3.625" style="15" customWidth="1"/>
    <col min="4879" max="4879" width="5.5" style="15" customWidth="1"/>
    <col min="4880" max="4880" width="2.5" style="15" customWidth="1"/>
    <col min="4881" max="5120" width="9" style="15"/>
    <col min="5121" max="5121" width="3.625" style="15" customWidth="1"/>
    <col min="5122" max="5122" width="9.625" style="15" customWidth="1"/>
    <col min="5123" max="5123" width="8.625" style="15" customWidth="1"/>
    <col min="5124" max="5124" width="3.75" style="15" customWidth="1"/>
    <col min="5125" max="5125" width="4" style="15" customWidth="1"/>
    <col min="5126" max="5126" width="3.75" style="15" customWidth="1"/>
    <col min="5127" max="5127" width="3.625" style="15" customWidth="1"/>
    <col min="5128" max="5128" width="15.375" style="15" customWidth="1"/>
    <col min="5129" max="5129" width="5.375" style="15" customWidth="1"/>
    <col min="5130" max="5130" width="4.75" style="15" customWidth="1"/>
    <col min="5131" max="5131" width="3.625" style="15" customWidth="1"/>
    <col min="5132" max="5132" width="4.625" style="15" customWidth="1"/>
    <col min="5133" max="5134" width="3.625" style="15" customWidth="1"/>
    <col min="5135" max="5135" width="5.5" style="15" customWidth="1"/>
    <col min="5136" max="5136" width="2.5" style="15" customWidth="1"/>
    <col min="5137" max="5376" width="9" style="15"/>
    <col min="5377" max="5377" width="3.625" style="15" customWidth="1"/>
    <col min="5378" max="5378" width="9.625" style="15" customWidth="1"/>
    <col min="5379" max="5379" width="8.625" style="15" customWidth="1"/>
    <col min="5380" max="5380" width="3.75" style="15" customWidth="1"/>
    <col min="5381" max="5381" width="4" style="15" customWidth="1"/>
    <col min="5382" max="5382" width="3.75" style="15" customWidth="1"/>
    <col min="5383" max="5383" width="3.625" style="15" customWidth="1"/>
    <col min="5384" max="5384" width="15.375" style="15" customWidth="1"/>
    <col min="5385" max="5385" width="5.375" style="15" customWidth="1"/>
    <col min="5386" max="5386" width="4.75" style="15" customWidth="1"/>
    <col min="5387" max="5387" width="3.625" style="15" customWidth="1"/>
    <col min="5388" max="5388" width="4.625" style="15" customWidth="1"/>
    <col min="5389" max="5390" width="3.625" style="15" customWidth="1"/>
    <col min="5391" max="5391" width="5.5" style="15" customWidth="1"/>
    <col min="5392" max="5392" width="2.5" style="15" customWidth="1"/>
    <col min="5393" max="5632" width="9" style="15"/>
    <col min="5633" max="5633" width="3.625" style="15" customWidth="1"/>
    <col min="5634" max="5634" width="9.625" style="15" customWidth="1"/>
    <col min="5635" max="5635" width="8.625" style="15" customWidth="1"/>
    <col min="5636" max="5636" width="3.75" style="15" customWidth="1"/>
    <col min="5637" max="5637" width="4" style="15" customWidth="1"/>
    <col min="5638" max="5638" width="3.75" style="15" customWidth="1"/>
    <col min="5639" max="5639" width="3.625" style="15" customWidth="1"/>
    <col min="5640" max="5640" width="15.375" style="15" customWidth="1"/>
    <col min="5641" max="5641" width="5.375" style="15" customWidth="1"/>
    <col min="5642" max="5642" width="4.75" style="15" customWidth="1"/>
    <col min="5643" max="5643" width="3.625" style="15" customWidth="1"/>
    <col min="5644" max="5644" width="4.625" style="15" customWidth="1"/>
    <col min="5645" max="5646" width="3.625" style="15" customWidth="1"/>
    <col min="5647" max="5647" width="5.5" style="15" customWidth="1"/>
    <col min="5648" max="5648" width="2.5" style="15" customWidth="1"/>
    <col min="5649" max="5888" width="9" style="15"/>
    <col min="5889" max="5889" width="3.625" style="15" customWidth="1"/>
    <col min="5890" max="5890" width="9.625" style="15" customWidth="1"/>
    <col min="5891" max="5891" width="8.625" style="15" customWidth="1"/>
    <col min="5892" max="5892" width="3.75" style="15" customWidth="1"/>
    <col min="5893" max="5893" width="4" style="15" customWidth="1"/>
    <col min="5894" max="5894" width="3.75" style="15" customWidth="1"/>
    <col min="5895" max="5895" width="3.625" style="15" customWidth="1"/>
    <col min="5896" max="5896" width="15.375" style="15" customWidth="1"/>
    <col min="5897" max="5897" width="5.375" style="15" customWidth="1"/>
    <col min="5898" max="5898" width="4.75" style="15" customWidth="1"/>
    <col min="5899" max="5899" width="3.625" style="15" customWidth="1"/>
    <col min="5900" max="5900" width="4.625" style="15" customWidth="1"/>
    <col min="5901" max="5902" width="3.625" style="15" customWidth="1"/>
    <col min="5903" max="5903" width="5.5" style="15" customWidth="1"/>
    <col min="5904" max="5904" width="2.5" style="15" customWidth="1"/>
    <col min="5905" max="6144" width="9" style="15"/>
    <col min="6145" max="6145" width="3.625" style="15" customWidth="1"/>
    <col min="6146" max="6146" width="9.625" style="15" customWidth="1"/>
    <col min="6147" max="6147" width="8.625" style="15" customWidth="1"/>
    <col min="6148" max="6148" width="3.75" style="15" customWidth="1"/>
    <col min="6149" max="6149" width="4" style="15" customWidth="1"/>
    <col min="6150" max="6150" width="3.75" style="15" customWidth="1"/>
    <col min="6151" max="6151" width="3.625" style="15" customWidth="1"/>
    <col min="6152" max="6152" width="15.375" style="15" customWidth="1"/>
    <col min="6153" max="6153" width="5.375" style="15" customWidth="1"/>
    <col min="6154" max="6154" width="4.75" style="15" customWidth="1"/>
    <col min="6155" max="6155" width="3.625" style="15" customWidth="1"/>
    <col min="6156" max="6156" width="4.625" style="15" customWidth="1"/>
    <col min="6157" max="6158" width="3.625" style="15" customWidth="1"/>
    <col min="6159" max="6159" width="5.5" style="15" customWidth="1"/>
    <col min="6160" max="6160" width="2.5" style="15" customWidth="1"/>
    <col min="6161" max="6400" width="9" style="15"/>
    <col min="6401" max="6401" width="3.625" style="15" customWidth="1"/>
    <col min="6402" max="6402" width="9.625" style="15" customWidth="1"/>
    <col min="6403" max="6403" width="8.625" style="15" customWidth="1"/>
    <col min="6404" max="6404" width="3.75" style="15" customWidth="1"/>
    <col min="6405" max="6405" width="4" style="15" customWidth="1"/>
    <col min="6406" max="6406" width="3.75" style="15" customWidth="1"/>
    <col min="6407" max="6407" width="3.625" style="15" customWidth="1"/>
    <col min="6408" max="6408" width="15.375" style="15" customWidth="1"/>
    <col min="6409" max="6409" width="5.375" style="15" customWidth="1"/>
    <col min="6410" max="6410" width="4.75" style="15" customWidth="1"/>
    <col min="6411" max="6411" width="3.625" style="15" customWidth="1"/>
    <col min="6412" max="6412" width="4.625" style="15" customWidth="1"/>
    <col min="6413" max="6414" width="3.625" style="15" customWidth="1"/>
    <col min="6415" max="6415" width="5.5" style="15" customWidth="1"/>
    <col min="6416" max="6416" width="2.5" style="15" customWidth="1"/>
    <col min="6417" max="6656" width="9" style="15"/>
    <col min="6657" max="6657" width="3.625" style="15" customWidth="1"/>
    <col min="6658" max="6658" width="9.625" style="15" customWidth="1"/>
    <col min="6659" max="6659" width="8.625" style="15" customWidth="1"/>
    <col min="6660" max="6660" width="3.75" style="15" customWidth="1"/>
    <col min="6661" max="6661" width="4" style="15" customWidth="1"/>
    <col min="6662" max="6662" width="3.75" style="15" customWidth="1"/>
    <col min="6663" max="6663" width="3.625" style="15" customWidth="1"/>
    <col min="6664" max="6664" width="15.375" style="15" customWidth="1"/>
    <col min="6665" max="6665" width="5.375" style="15" customWidth="1"/>
    <col min="6666" max="6666" width="4.75" style="15" customWidth="1"/>
    <col min="6667" max="6667" width="3.625" style="15" customWidth="1"/>
    <col min="6668" max="6668" width="4.625" style="15" customWidth="1"/>
    <col min="6669" max="6670" width="3.625" style="15" customWidth="1"/>
    <col min="6671" max="6671" width="5.5" style="15" customWidth="1"/>
    <col min="6672" max="6672" width="2.5" style="15" customWidth="1"/>
    <col min="6673" max="6912" width="9" style="15"/>
    <col min="6913" max="6913" width="3.625" style="15" customWidth="1"/>
    <col min="6914" max="6914" width="9.625" style="15" customWidth="1"/>
    <col min="6915" max="6915" width="8.625" style="15" customWidth="1"/>
    <col min="6916" max="6916" width="3.75" style="15" customWidth="1"/>
    <col min="6917" max="6917" width="4" style="15" customWidth="1"/>
    <col min="6918" max="6918" width="3.75" style="15" customWidth="1"/>
    <col min="6919" max="6919" width="3.625" style="15" customWidth="1"/>
    <col min="6920" max="6920" width="15.375" style="15" customWidth="1"/>
    <col min="6921" max="6921" width="5.375" style="15" customWidth="1"/>
    <col min="6922" max="6922" width="4.75" style="15" customWidth="1"/>
    <col min="6923" max="6923" width="3.625" style="15" customWidth="1"/>
    <col min="6924" max="6924" width="4.625" style="15" customWidth="1"/>
    <col min="6925" max="6926" width="3.625" style="15" customWidth="1"/>
    <col min="6927" max="6927" width="5.5" style="15" customWidth="1"/>
    <col min="6928" max="6928" width="2.5" style="15" customWidth="1"/>
    <col min="6929" max="7168" width="9" style="15"/>
    <col min="7169" max="7169" width="3.625" style="15" customWidth="1"/>
    <col min="7170" max="7170" width="9.625" style="15" customWidth="1"/>
    <col min="7171" max="7171" width="8.625" style="15" customWidth="1"/>
    <col min="7172" max="7172" width="3.75" style="15" customWidth="1"/>
    <col min="7173" max="7173" width="4" style="15" customWidth="1"/>
    <col min="7174" max="7174" width="3.75" style="15" customWidth="1"/>
    <col min="7175" max="7175" width="3.625" style="15" customWidth="1"/>
    <col min="7176" max="7176" width="15.375" style="15" customWidth="1"/>
    <col min="7177" max="7177" width="5.375" style="15" customWidth="1"/>
    <col min="7178" max="7178" width="4.75" style="15" customWidth="1"/>
    <col min="7179" max="7179" width="3.625" style="15" customWidth="1"/>
    <col min="7180" max="7180" width="4.625" style="15" customWidth="1"/>
    <col min="7181" max="7182" width="3.625" style="15" customWidth="1"/>
    <col min="7183" max="7183" width="5.5" style="15" customWidth="1"/>
    <col min="7184" max="7184" width="2.5" style="15" customWidth="1"/>
    <col min="7185" max="7424" width="9" style="15"/>
    <col min="7425" max="7425" width="3.625" style="15" customWidth="1"/>
    <col min="7426" max="7426" width="9.625" style="15" customWidth="1"/>
    <col min="7427" max="7427" width="8.625" style="15" customWidth="1"/>
    <col min="7428" max="7428" width="3.75" style="15" customWidth="1"/>
    <col min="7429" max="7429" width="4" style="15" customWidth="1"/>
    <col min="7430" max="7430" width="3.75" style="15" customWidth="1"/>
    <col min="7431" max="7431" width="3.625" style="15" customWidth="1"/>
    <col min="7432" max="7432" width="15.375" style="15" customWidth="1"/>
    <col min="7433" max="7433" width="5.375" style="15" customWidth="1"/>
    <col min="7434" max="7434" width="4.75" style="15" customWidth="1"/>
    <col min="7435" max="7435" width="3.625" style="15" customWidth="1"/>
    <col min="7436" max="7436" width="4.625" style="15" customWidth="1"/>
    <col min="7437" max="7438" width="3.625" style="15" customWidth="1"/>
    <col min="7439" max="7439" width="5.5" style="15" customWidth="1"/>
    <col min="7440" max="7440" width="2.5" style="15" customWidth="1"/>
    <col min="7441" max="7680" width="9" style="15"/>
    <col min="7681" max="7681" width="3.625" style="15" customWidth="1"/>
    <col min="7682" max="7682" width="9.625" style="15" customWidth="1"/>
    <col min="7683" max="7683" width="8.625" style="15" customWidth="1"/>
    <col min="7684" max="7684" width="3.75" style="15" customWidth="1"/>
    <col min="7685" max="7685" width="4" style="15" customWidth="1"/>
    <col min="7686" max="7686" width="3.75" style="15" customWidth="1"/>
    <col min="7687" max="7687" width="3.625" style="15" customWidth="1"/>
    <col min="7688" max="7688" width="15.375" style="15" customWidth="1"/>
    <col min="7689" max="7689" width="5.375" style="15" customWidth="1"/>
    <col min="7690" max="7690" width="4.75" style="15" customWidth="1"/>
    <col min="7691" max="7691" width="3.625" style="15" customWidth="1"/>
    <col min="7692" max="7692" width="4.625" style="15" customWidth="1"/>
    <col min="7693" max="7694" width="3.625" style="15" customWidth="1"/>
    <col min="7695" max="7695" width="5.5" style="15" customWidth="1"/>
    <col min="7696" max="7696" width="2.5" style="15" customWidth="1"/>
    <col min="7697" max="7936" width="9" style="15"/>
    <col min="7937" max="7937" width="3.625" style="15" customWidth="1"/>
    <col min="7938" max="7938" width="9.625" style="15" customWidth="1"/>
    <col min="7939" max="7939" width="8.625" style="15" customWidth="1"/>
    <col min="7940" max="7940" width="3.75" style="15" customWidth="1"/>
    <col min="7941" max="7941" width="4" style="15" customWidth="1"/>
    <col min="7942" max="7942" width="3.75" style="15" customWidth="1"/>
    <col min="7943" max="7943" width="3.625" style="15" customWidth="1"/>
    <col min="7944" max="7944" width="15.375" style="15" customWidth="1"/>
    <col min="7945" max="7945" width="5.375" style="15" customWidth="1"/>
    <col min="7946" max="7946" width="4.75" style="15" customWidth="1"/>
    <col min="7947" max="7947" width="3.625" style="15" customWidth="1"/>
    <col min="7948" max="7948" width="4.625" style="15" customWidth="1"/>
    <col min="7949" max="7950" width="3.625" style="15" customWidth="1"/>
    <col min="7951" max="7951" width="5.5" style="15" customWidth="1"/>
    <col min="7952" max="7952" width="2.5" style="15" customWidth="1"/>
    <col min="7953" max="8192" width="9" style="15"/>
    <col min="8193" max="8193" width="3.625" style="15" customWidth="1"/>
    <col min="8194" max="8194" width="9.625" style="15" customWidth="1"/>
    <col min="8195" max="8195" width="8.625" style="15" customWidth="1"/>
    <col min="8196" max="8196" width="3.75" style="15" customWidth="1"/>
    <col min="8197" max="8197" width="4" style="15" customWidth="1"/>
    <col min="8198" max="8198" width="3.75" style="15" customWidth="1"/>
    <col min="8199" max="8199" width="3.625" style="15" customWidth="1"/>
    <col min="8200" max="8200" width="15.375" style="15" customWidth="1"/>
    <col min="8201" max="8201" width="5.375" style="15" customWidth="1"/>
    <col min="8202" max="8202" width="4.75" style="15" customWidth="1"/>
    <col min="8203" max="8203" width="3.625" style="15" customWidth="1"/>
    <col min="8204" max="8204" width="4.625" style="15" customWidth="1"/>
    <col min="8205" max="8206" width="3.625" style="15" customWidth="1"/>
    <col min="8207" max="8207" width="5.5" style="15" customWidth="1"/>
    <col min="8208" max="8208" width="2.5" style="15" customWidth="1"/>
    <col min="8209" max="8448" width="9" style="15"/>
    <col min="8449" max="8449" width="3.625" style="15" customWidth="1"/>
    <col min="8450" max="8450" width="9.625" style="15" customWidth="1"/>
    <col min="8451" max="8451" width="8.625" style="15" customWidth="1"/>
    <col min="8452" max="8452" width="3.75" style="15" customWidth="1"/>
    <col min="8453" max="8453" width="4" style="15" customWidth="1"/>
    <col min="8454" max="8454" width="3.75" style="15" customWidth="1"/>
    <col min="8455" max="8455" width="3.625" style="15" customWidth="1"/>
    <col min="8456" max="8456" width="15.375" style="15" customWidth="1"/>
    <col min="8457" max="8457" width="5.375" style="15" customWidth="1"/>
    <col min="8458" max="8458" width="4.75" style="15" customWidth="1"/>
    <col min="8459" max="8459" width="3.625" style="15" customWidth="1"/>
    <col min="8460" max="8460" width="4.625" style="15" customWidth="1"/>
    <col min="8461" max="8462" width="3.625" style="15" customWidth="1"/>
    <col min="8463" max="8463" width="5.5" style="15" customWidth="1"/>
    <col min="8464" max="8464" width="2.5" style="15" customWidth="1"/>
    <col min="8465" max="8704" width="9" style="15"/>
    <col min="8705" max="8705" width="3.625" style="15" customWidth="1"/>
    <col min="8706" max="8706" width="9.625" style="15" customWidth="1"/>
    <col min="8707" max="8707" width="8.625" style="15" customWidth="1"/>
    <col min="8708" max="8708" width="3.75" style="15" customWidth="1"/>
    <col min="8709" max="8709" width="4" style="15" customWidth="1"/>
    <col min="8710" max="8710" width="3.75" style="15" customWidth="1"/>
    <col min="8711" max="8711" width="3.625" style="15" customWidth="1"/>
    <col min="8712" max="8712" width="15.375" style="15" customWidth="1"/>
    <col min="8713" max="8713" width="5.375" style="15" customWidth="1"/>
    <col min="8714" max="8714" width="4.75" style="15" customWidth="1"/>
    <col min="8715" max="8715" width="3.625" style="15" customWidth="1"/>
    <col min="8716" max="8716" width="4.625" style="15" customWidth="1"/>
    <col min="8717" max="8718" width="3.625" style="15" customWidth="1"/>
    <col min="8719" max="8719" width="5.5" style="15" customWidth="1"/>
    <col min="8720" max="8720" width="2.5" style="15" customWidth="1"/>
    <col min="8721" max="8960" width="9" style="15"/>
    <col min="8961" max="8961" width="3.625" style="15" customWidth="1"/>
    <col min="8962" max="8962" width="9.625" style="15" customWidth="1"/>
    <col min="8963" max="8963" width="8.625" style="15" customWidth="1"/>
    <col min="8964" max="8964" width="3.75" style="15" customWidth="1"/>
    <col min="8965" max="8965" width="4" style="15" customWidth="1"/>
    <col min="8966" max="8966" width="3.75" style="15" customWidth="1"/>
    <col min="8967" max="8967" width="3.625" style="15" customWidth="1"/>
    <col min="8968" max="8968" width="15.375" style="15" customWidth="1"/>
    <col min="8969" max="8969" width="5.375" style="15" customWidth="1"/>
    <col min="8970" max="8970" width="4.75" style="15" customWidth="1"/>
    <col min="8971" max="8971" width="3.625" style="15" customWidth="1"/>
    <col min="8972" max="8972" width="4.625" style="15" customWidth="1"/>
    <col min="8973" max="8974" width="3.625" style="15" customWidth="1"/>
    <col min="8975" max="8975" width="5.5" style="15" customWidth="1"/>
    <col min="8976" max="8976" width="2.5" style="15" customWidth="1"/>
    <col min="8977" max="9216" width="9" style="15"/>
    <col min="9217" max="9217" width="3.625" style="15" customWidth="1"/>
    <col min="9218" max="9218" width="9.625" style="15" customWidth="1"/>
    <col min="9219" max="9219" width="8.625" style="15" customWidth="1"/>
    <col min="9220" max="9220" width="3.75" style="15" customWidth="1"/>
    <col min="9221" max="9221" width="4" style="15" customWidth="1"/>
    <col min="9222" max="9222" width="3.75" style="15" customWidth="1"/>
    <col min="9223" max="9223" width="3.625" style="15" customWidth="1"/>
    <col min="9224" max="9224" width="15.375" style="15" customWidth="1"/>
    <col min="9225" max="9225" width="5.375" style="15" customWidth="1"/>
    <col min="9226" max="9226" width="4.75" style="15" customWidth="1"/>
    <col min="9227" max="9227" width="3.625" style="15" customWidth="1"/>
    <col min="9228" max="9228" width="4.625" style="15" customWidth="1"/>
    <col min="9229" max="9230" width="3.625" style="15" customWidth="1"/>
    <col min="9231" max="9231" width="5.5" style="15" customWidth="1"/>
    <col min="9232" max="9232" width="2.5" style="15" customWidth="1"/>
    <col min="9233" max="9472" width="9" style="15"/>
    <col min="9473" max="9473" width="3.625" style="15" customWidth="1"/>
    <col min="9474" max="9474" width="9.625" style="15" customWidth="1"/>
    <col min="9475" max="9475" width="8.625" style="15" customWidth="1"/>
    <col min="9476" max="9476" width="3.75" style="15" customWidth="1"/>
    <col min="9477" max="9477" width="4" style="15" customWidth="1"/>
    <col min="9478" max="9478" width="3.75" style="15" customWidth="1"/>
    <col min="9479" max="9479" width="3.625" style="15" customWidth="1"/>
    <col min="9480" max="9480" width="15.375" style="15" customWidth="1"/>
    <col min="9481" max="9481" width="5.375" style="15" customWidth="1"/>
    <col min="9482" max="9482" width="4.75" style="15" customWidth="1"/>
    <col min="9483" max="9483" width="3.625" style="15" customWidth="1"/>
    <col min="9484" max="9484" width="4.625" style="15" customWidth="1"/>
    <col min="9485" max="9486" width="3.625" style="15" customWidth="1"/>
    <col min="9487" max="9487" width="5.5" style="15" customWidth="1"/>
    <col min="9488" max="9488" width="2.5" style="15" customWidth="1"/>
    <col min="9489" max="9728" width="9" style="15"/>
    <col min="9729" max="9729" width="3.625" style="15" customWidth="1"/>
    <col min="9730" max="9730" width="9.625" style="15" customWidth="1"/>
    <col min="9731" max="9731" width="8.625" style="15" customWidth="1"/>
    <col min="9732" max="9732" width="3.75" style="15" customWidth="1"/>
    <col min="9733" max="9733" width="4" style="15" customWidth="1"/>
    <col min="9734" max="9734" width="3.75" style="15" customWidth="1"/>
    <col min="9735" max="9735" width="3.625" style="15" customWidth="1"/>
    <col min="9736" max="9736" width="15.375" style="15" customWidth="1"/>
    <col min="9737" max="9737" width="5.375" style="15" customWidth="1"/>
    <col min="9738" max="9738" width="4.75" style="15" customWidth="1"/>
    <col min="9739" max="9739" width="3.625" style="15" customWidth="1"/>
    <col min="9740" max="9740" width="4.625" style="15" customWidth="1"/>
    <col min="9741" max="9742" width="3.625" style="15" customWidth="1"/>
    <col min="9743" max="9743" width="5.5" style="15" customWidth="1"/>
    <col min="9744" max="9744" width="2.5" style="15" customWidth="1"/>
    <col min="9745" max="9984" width="9" style="15"/>
    <col min="9985" max="9985" width="3.625" style="15" customWidth="1"/>
    <col min="9986" max="9986" width="9.625" style="15" customWidth="1"/>
    <col min="9987" max="9987" width="8.625" style="15" customWidth="1"/>
    <col min="9988" max="9988" width="3.75" style="15" customWidth="1"/>
    <col min="9989" max="9989" width="4" style="15" customWidth="1"/>
    <col min="9990" max="9990" width="3.75" style="15" customWidth="1"/>
    <col min="9991" max="9991" width="3.625" style="15" customWidth="1"/>
    <col min="9992" max="9992" width="15.375" style="15" customWidth="1"/>
    <col min="9993" max="9993" width="5.375" style="15" customWidth="1"/>
    <col min="9994" max="9994" width="4.75" style="15" customWidth="1"/>
    <col min="9995" max="9995" width="3.625" style="15" customWidth="1"/>
    <col min="9996" max="9996" width="4.625" style="15" customWidth="1"/>
    <col min="9997" max="9998" width="3.625" style="15" customWidth="1"/>
    <col min="9999" max="9999" width="5.5" style="15" customWidth="1"/>
    <col min="10000" max="10000" width="2.5" style="15" customWidth="1"/>
    <col min="10001" max="10240" width="9" style="15"/>
    <col min="10241" max="10241" width="3.625" style="15" customWidth="1"/>
    <col min="10242" max="10242" width="9.625" style="15" customWidth="1"/>
    <col min="10243" max="10243" width="8.625" style="15" customWidth="1"/>
    <col min="10244" max="10244" width="3.75" style="15" customWidth="1"/>
    <col min="10245" max="10245" width="4" style="15" customWidth="1"/>
    <col min="10246" max="10246" width="3.75" style="15" customWidth="1"/>
    <col min="10247" max="10247" width="3.625" style="15" customWidth="1"/>
    <col min="10248" max="10248" width="15.375" style="15" customWidth="1"/>
    <col min="10249" max="10249" width="5.375" style="15" customWidth="1"/>
    <col min="10250" max="10250" width="4.75" style="15" customWidth="1"/>
    <col min="10251" max="10251" width="3.625" style="15" customWidth="1"/>
    <col min="10252" max="10252" width="4.625" style="15" customWidth="1"/>
    <col min="10253" max="10254" width="3.625" style="15" customWidth="1"/>
    <col min="10255" max="10255" width="5.5" style="15" customWidth="1"/>
    <col min="10256" max="10256" width="2.5" style="15" customWidth="1"/>
    <col min="10257" max="10496" width="9" style="15"/>
    <col min="10497" max="10497" width="3.625" style="15" customWidth="1"/>
    <col min="10498" max="10498" width="9.625" style="15" customWidth="1"/>
    <col min="10499" max="10499" width="8.625" style="15" customWidth="1"/>
    <col min="10500" max="10500" width="3.75" style="15" customWidth="1"/>
    <col min="10501" max="10501" width="4" style="15" customWidth="1"/>
    <col min="10502" max="10502" width="3.75" style="15" customWidth="1"/>
    <col min="10503" max="10503" width="3.625" style="15" customWidth="1"/>
    <col min="10504" max="10504" width="15.375" style="15" customWidth="1"/>
    <col min="10505" max="10505" width="5.375" style="15" customWidth="1"/>
    <col min="10506" max="10506" width="4.75" style="15" customWidth="1"/>
    <col min="10507" max="10507" width="3.625" style="15" customWidth="1"/>
    <col min="10508" max="10508" width="4.625" style="15" customWidth="1"/>
    <col min="10509" max="10510" width="3.625" style="15" customWidth="1"/>
    <col min="10511" max="10511" width="5.5" style="15" customWidth="1"/>
    <col min="10512" max="10512" width="2.5" style="15" customWidth="1"/>
    <col min="10513" max="10752" width="9" style="15"/>
    <col min="10753" max="10753" width="3.625" style="15" customWidth="1"/>
    <col min="10754" max="10754" width="9.625" style="15" customWidth="1"/>
    <col min="10755" max="10755" width="8.625" style="15" customWidth="1"/>
    <col min="10756" max="10756" width="3.75" style="15" customWidth="1"/>
    <col min="10757" max="10757" width="4" style="15" customWidth="1"/>
    <col min="10758" max="10758" width="3.75" style="15" customWidth="1"/>
    <col min="10759" max="10759" width="3.625" style="15" customWidth="1"/>
    <col min="10760" max="10760" width="15.375" style="15" customWidth="1"/>
    <col min="10761" max="10761" width="5.375" style="15" customWidth="1"/>
    <col min="10762" max="10762" width="4.75" style="15" customWidth="1"/>
    <col min="10763" max="10763" width="3.625" style="15" customWidth="1"/>
    <col min="10764" max="10764" width="4.625" style="15" customWidth="1"/>
    <col min="10765" max="10766" width="3.625" style="15" customWidth="1"/>
    <col min="10767" max="10767" width="5.5" style="15" customWidth="1"/>
    <col min="10768" max="10768" width="2.5" style="15" customWidth="1"/>
    <col min="10769" max="11008" width="9" style="15"/>
    <col min="11009" max="11009" width="3.625" style="15" customWidth="1"/>
    <col min="11010" max="11010" width="9.625" style="15" customWidth="1"/>
    <col min="11011" max="11011" width="8.625" style="15" customWidth="1"/>
    <col min="11012" max="11012" width="3.75" style="15" customWidth="1"/>
    <col min="11013" max="11013" width="4" style="15" customWidth="1"/>
    <col min="11014" max="11014" width="3.75" style="15" customWidth="1"/>
    <col min="11015" max="11015" width="3.625" style="15" customWidth="1"/>
    <col min="11016" max="11016" width="15.375" style="15" customWidth="1"/>
    <col min="11017" max="11017" width="5.375" style="15" customWidth="1"/>
    <col min="11018" max="11018" width="4.75" style="15" customWidth="1"/>
    <col min="11019" max="11019" width="3.625" style="15" customWidth="1"/>
    <col min="11020" max="11020" width="4.625" style="15" customWidth="1"/>
    <col min="11021" max="11022" width="3.625" style="15" customWidth="1"/>
    <col min="11023" max="11023" width="5.5" style="15" customWidth="1"/>
    <col min="11024" max="11024" width="2.5" style="15" customWidth="1"/>
    <col min="11025" max="11264" width="9" style="15"/>
    <col min="11265" max="11265" width="3.625" style="15" customWidth="1"/>
    <col min="11266" max="11266" width="9.625" style="15" customWidth="1"/>
    <col min="11267" max="11267" width="8.625" style="15" customWidth="1"/>
    <col min="11268" max="11268" width="3.75" style="15" customWidth="1"/>
    <col min="11269" max="11269" width="4" style="15" customWidth="1"/>
    <col min="11270" max="11270" width="3.75" style="15" customWidth="1"/>
    <col min="11271" max="11271" width="3.625" style="15" customWidth="1"/>
    <col min="11272" max="11272" width="15.375" style="15" customWidth="1"/>
    <col min="11273" max="11273" width="5.375" style="15" customWidth="1"/>
    <col min="11274" max="11274" width="4.75" style="15" customWidth="1"/>
    <col min="11275" max="11275" width="3.625" style="15" customWidth="1"/>
    <col min="11276" max="11276" width="4.625" style="15" customWidth="1"/>
    <col min="11277" max="11278" width="3.625" style="15" customWidth="1"/>
    <col min="11279" max="11279" width="5.5" style="15" customWidth="1"/>
    <col min="11280" max="11280" width="2.5" style="15" customWidth="1"/>
    <col min="11281" max="11520" width="9" style="15"/>
    <col min="11521" max="11521" width="3.625" style="15" customWidth="1"/>
    <col min="11522" max="11522" width="9.625" style="15" customWidth="1"/>
    <col min="11523" max="11523" width="8.625" style="15" customWidth="1"/>
    <col min="11524" max="11524" width="3.75" style="15" customWidth="1"/>
    <col min="11525" max="11525" width="4" style="15" customWidth="1"/>
    <col min="11526" max="11526" width="3.75" style="15" customWidth="1"/>
    <col min="11527" max="11527" width="3.625" style="15" customWidth="1"/>
    <col min="11528" max="11528" width="15.375" style="15" customWidth="1"/>
    <col min="11529" max="11529" width="5.375" style="15" customWidth="1"/>
    <col min="11530" max="11530" width="4.75" style="15" customWidth="1"/>
    <col min="11531" max="11531" width="3.625" style="15" customWidth="1"/>
    <col min="11532" max="11532" width="4.625" style="15" customWidth="1"/>
    <col min="11533" max="11534" width="3.625" style="15" customWidth="1"/>
    <col min="11535" max="11535" width="5.5" style="15" customWidth="1"/>
    <col min="11536" max="11536" width="2.5" style="15" customWidth="1"/>
    <col min="11537" max="11776" width="9" style="15"/>
    <col min="11777" max="11777" width="3.625" style="15" customWidth="1"/>
    <col min="11778" max="11778" width="9.625" style="15" customWidth="1"/>
    <col min="11779" max="11779" width="8.625" style="15" customWidth="1"/>
    <col min="11780" max="11780" width="3.75" style="15" customWidth="1"/>
    <col min="11781" max="11781" width="4" style="15" customWidth="1"/>
    <col min="11782" max="11782" width="3.75" style="15" customWidth="1"/>
    <col min="11783" max="11783" width="3.625" style="15" customWidth="1"/>
    <col min="11784" max="11784" width="15.375" style="15" customWidth="1"/>
    <col min="11785" max="11785" width="5.375" style="15" customWidth="1"/>
    <col min="11786" max="11786" width="4.75" style="15" customWidth="1"/>
    <col min="11787" max="11787" width="3.625" style="15" customWidth="1"/>
    <col min="11788" max="11788" width="4.625" style="15" customWidth="1"/>
    <col min="11789" max="11790" width="3.625" style="15" customWidth="1"/>
    <col min="11791" max="11791" width="5.5" style="15" customWidth="1"/>
    <col min="11792" max="11792" width="2.5" style="15" customWidth="1"/>
    <col min="11793" max="12032" width="9" style="15"/>
    <col min="12033" max="12033" width="3.625" style="15" customWidth="1"/>
    <col min="12034" max="12034" width="9.625" style="15" customWidth="1"/>
    <col min="12035" max="12035" width="8.625" style="15" customWidth="1"/>
    <col min="12036" max="12036" width="3.75" style="15" customWidth="1"/>
    <col min="12037" max="12037" width="4" style="15" customWidth="1"/>
    <col min="12038" max="12038" width="3.75" style="15" customWidth="1"/>
    <col min="12039" max="12039" width="3.625" style="15" customWidth="1"/>
    <col min="12040" max="12040" width="15.375" style="15" customWidth="1"/>
    <col min="12041" max="12041" width="5.375" style="15" customWidth="1"/>
    <col min="12042" max="12042" width="4.75" style="15" customWidth="1"/>
    <col min="12043" max="12043" width="3.625" style="15" customWidth="1"/>
    <col min="12044" max="12044" width="4.625" style="15" customWidth="1"/>
    <col min="12045" max="12046" width="3.625" style="15" customWidth="1"/>
    <col min="12047" max="12047" width="5.5" style="15" customWidth="1"/>
    <col min="12048" max="12048" width="2.5" style="15" customWidth="1"/>
    <col min="12049" max="12288" width="9" style="15"/>
    <col min="12289" max="12289" width="3.625" style="15" customWidth="1"/>
    <col min="12290" max="12290" width="9.625" style="15" customWidth="1"/>
    <col min="12291" max="12291" width="8.625" style="15" customWidth="1"/>
    <col min="12292" max="12292" width="3.75" style="15" customWidth="1"/>
    <col min="12293" max="12293" width="4" style="15" customWidth="1"/>
    <col min="12294" max="12294" width="3.75" style="15" customWidth="1"/>
    <col min="12295" max="12295" width="3.625" style="15" customWidth="1"/>
    <col min="12296" max="12296" width="15.375" style="15" customWidth="1"/>
    <col min="12297" max="12297" width="5.375" style="15" customWidth="1"/>
    <col min="12298" max="12298" width="4.75" style="15" customWidth="1"/>
    <col min="12299" max="12299" width="3.625" style="15" customWidth="1"/>
    <col min="12300" max="12300" width="4.625" style="15" customWidth="1"/>
    <col min="12301" max="12302" width="3.625" style="15" customWidth="1"/>
    <col min="12303" max="12303" width="5.5" style="15" customWidth="1"/>
    <col min="12304" max="12304" width="2.5" style="15" customWidth="1"/>
    <col min="12305" max="12544" width="9" style="15"/>
    <col min="12545" max="12545" width="3.625" style="15" customWidth="1"/>
    <col min="12546" max="12546" width="9.625" style="15" customWidth="1"/>
    <col min="12547" max="12547" width="8.625" style="15" customWidth="1"/>
    <col min="12548" max="12548" width="3.75" style="15" customWidth="1"/>
    <col min="12549" max="12549" width="4" style="15" customWidth="1"/>
    <col min="12550" max="12550" width="3.75" style="15" customWidth="1"/>
    <col min="12551" max="12551" width="3.625" style="15" customWidth="1"/>
    <col min="12552" max="12552" width="15.375" style="15" customWidth="1"/>
    <col min="12553" max="12553" width="5.375" style="15" customWidth="1"/>
    <col min="12554" max="12554" width="4.75" style="15" customWidth="1"/>
    <col min="12555" max="12555" width="3.625" style="15" customWidth="1"/>
    <col min="12556" max="12556" width="4.625" style="15" customWidth="1"/>
    <col min="12557" max="12558" width="3.625" style="15" customWidth="1"/>
    <col min="12559" max="12559" width="5.5" style="15" customWidth="1"/>
    <col min="12560" max="12560" width="2.5" style="15" customWidth="1"/>
    <col min="12561" max="12800" width="9" style="15"/>
    <col min="12801" max="12801" width="3.625" style="15" customWidth="1"/>
    <col min="12802" max="12802" width="9.625" style="15" customWidth="1"/>
    <col min="12803" max="12803" width="8.625" style="15" customWidth="1"/>
    <col min="12804" max="12804" width="3.75" style="15" customWidth="1"/>
    <col min="12805" max="12805" width="4" style="15" customWidth="1"/>
    <col min="12806" max="12806" width="3.75" style="15" customWidth="1"/>
    <col min="12807" max="12807" width="3.625" style="15" customWidth="1"/>
    <col min="12808" max="12808" width="15.375" style="15" customWidth="1"/>
    <col min="12809" max="12809" width="5.375" style="15" customWidth="1"/>
    <col min="12810" max="12810" width="4.75" style="15" customWidth="1"/>
    <col min="12811" max="12811" width="3.625" style="15" customWidth="1"/>
    <col min="12812" max="12812" width="4.625" style="15" customWidth="1"/>
    <col min="12813" max="12814" width="3.625" style="15" customWidth="1"/>
    <col min="12815" max="12815" width="5.5" style="15" customWidth="1"/>
    <col min="12816" max="12816" width="2.5" style="15" customWidth="1"/>
    <col min="12817" max="13056" width="9" style="15"/>
    <col min="13057" max="13057" width="3.625" style="15" customWidth="1"/>
    <col min="13058" max="13058" width="9.625" style="15" customWidth="1"/>
    <col min="13059" max="13059" width="8.625" style="15" customWidth="1"/>
    <col min="13060" max="13060" width="3.75" style="15" customWidth="1"/>
    <col min="13061" max="13061" width="4" style="15" customWidth="1"/>
    <col min="13062" max="13062" width="3.75" style="15" customWidth="1"/>
    <col min="13063" max="13063" width="3.625" style="15" customWidth="1"/>
    <col min="13064" max="13064" width="15.375" style="15" customWidth="1"/>
    <col min="13065" max="13065" width="5.375" style="15" customWidth="1"/>
    <col min="13066" max="13066" width="4.75" style="15" customWidth="1"/>
    <col min="13067" max="13067" width="3.625" style="15" customWidth="1"/>
    <col min="13068" max="13068" width="4.625" style="15" customWidth="1"/>
    <col min="13069" max="13070" width="3.625" style="15" customWidth="1"/>
    <col min="13071" max="13071" width="5.5" style="15" customWidth="1"/>
    <col min="13072" max="13072" width="2.5" style="15" customWidth="1"/>
    <col min="13073" max="13312" width="9" style="15"/>
    <col min="13313" max="13313" width="3.625" style="15" customWidth="1"/>
    <col min="13314" max="13314" width="9.625" style="15" customWidth="1"/>
    <col min="13315" max="13315" width="8.625" style="15" customWidth="1"/>
    <col min="13316" max="13316" width="3.75" style="15" customWidth="1"/>
    <col min="13317" max="13317" width="4" style="15" customWidth="1"/>
    <col min="13318" max="13318" width="3.75" style="15" customWidth="1"/>
    <col min="13319" max="13319" width="3.625" style="15" customWidth="1"/>
    <col min="13320" max="13320" width="15.375" style="15" customWidth="1"/>
    <col min="13321" max="13321" width="5.375" style="15" customWidth="1"/>
    <col min="13322" max="13322" width="4.75" style="15" customWidth="1"/>
    <col min="13323" max="13323" width="3.625" style="15" customWidth="1"/>
    <col min="13324" max="13324" width="4.625" style="15" customWidth="1"/>
    <col min="13325" max="13326" width="3.625" style="15" customWidth="1"/>
    <col min="13327" max="13327" width="5.5" style="15" customWidth="1"/>
    <col min="13328" max="13328" width="2.5" style="15" customWidth="1"/>
    <col min="13329" max="13568" width="9" style="15"/>
    <col min="13569" max="13569" width="3.625" style="15" customWidth="1"/>
    <col min="13570" max="13570" width="9.625" style="15" customWidth="1"/>
    <col min="13571" max="13571" width="8.625" style="15" customWidth="1"/>
    <col min="13572" max="13572" width="3.75" style="15" customWidth="1"/>
    <col min="13573" max="13573" width="4" style="15" customWidth="1"/>
    <col min="13574" max="13574" width="3.75" style="15" customWidth="1"/>
    <col min="13575" max="13575" width="3.625" style="15" customWidth="1"/>
    <col min="13576" max="13576" width="15.375" style="15" customWidth="1"/>
    <col min="13577" max="13577" width="5.375" style="15" customWidth="1"/>
    <col min="13578" max="13578" width="4.75" style="15" customWidth="1"/>
    <col min="13579" max="13579" width="3.625" style="15" customWidth="1"/>
    <col min="13580" max="13580" width="4.625" style="15" customWidth="1"/>
    <col min="13581" max="13582" width="3.625" style="15" customWidth="1"/>
    <col min="13583" max="13583" width="5.5" style="15" customWidth="1"/>
    <col min="13584" max="13584" width="2.5" style="15" customWidth="1"/>
    <col min="13585" max="13824" width="9" style="15"/>
    <col min="13825" max="13825" width="3.625" style="15" customWidth="1"/>
    <col min="13826" max="13826" width="9.625" style="15" customWidth="1"/>
    <col min="13827" max="13827" width="8.625" style="15" customWidth="1"/>
    <col min="13828" max="13828" width="3.75" style="15" customWidth="1"/>
    <col min="13829" max="13829" width="4" style="15" customWidth="1"/>
    <col min="13830" max="13830" width="3.75" style="15" customWidth="1"/>
    <col min="13831" max="13831" width="3.625" style="15" customWidth="1"/>
    <col min="13832" max="13832" width="15.375" style="15" customWidth="1"/>
    <col min="13833" max="13833" width="5.375" style="15" customWidth="1"/>
    <col min="13834" max="13834" width="4.75" style="15" customWidth="1"/>
    <col min="13835" max="13835" width="3.625" style="15" customWidth="1"/>
    <col min="13836" max="13836" width="4.625" style="15" customWidth="1"/>
    <col min="13837" max="13838" width="3.625" style="15" customWidth="1"/>
    <col min="13839" max="13839" width="5.5" style="15" customWidth="1"/>
    <col min="13840" max="13840" width="2.5" style="15" customWidth="1"/>
    <col min="13841" max="14080" width="9" style="15"/>
    <col min="14081" max="14081" width="3.625" style="15" customWidth="1"/>
    <col min="14082" max="14082" width="9.625" style="15" customWidth="1"/>
    <col min="14083" max="14083" width="8.625" style="15" customWidth="1"/>
    <col min="14084" max="14084" width="3.75" style="15" customWidth="1"/>
    <col min="14085" max="14085" width="4" style="15" customWidth="1"/>
    <col min="14086" max="14086" width="3.75" style="15" customWidth="1"/>
    <col min="14087" max="14087" width="3.625" style="15" customWidth="1"/>
    <col min="14088" max="14088" width="15.375" style="15" customWidth="1"/>
    <col min="14089" max="14089" width="5.375" style="15" customWidth="1"/>
    <col min="14090" max="14090" width="4.75" style="15" customWidth="1"/>
    <col min="14091" max="14091" width="3.625" style="15" customWidth="1"/>
    <col min="14092" max="14092" width="4.625" style="15" customWidth="1"/>
    <col min="14093" max="14094" width="3.625" style="15" customWidth="1"/>
    <col min="14095" max="14095" width="5.5" style="15" customWidth="1"/>
    <col min="14096" max="14096" width="2.5" style="15" customWidth="1"/>
    <col min="14097" max="14336" width="9" style="15"/>
    <col min="14337" max="14337" width="3.625" style="15" customWidth="1"/>
    <col min="14338" max="14338" width="9.625" style="15" customWidth="1"/>
    <col min="14339" max="14339" width="8.625" style="15" customWidth="1"/>
    <col min="14340" max="14340" width="3.75" style="15" customWidth="1"/>
    <col min="14341" max="14341" width="4" style="15" customWidth="1"/>
    <col min="14342" max="14342" width="3.75" style="15" customWidth="1"/>
    <col min="14343" max="14343" width="3.625" style="15" customWidth="1"/>
    <col min="14344" max="14344" width="15.375" style="15" customWidth="1"/>
    <col min="14345" max="14345" width="5.375" style="15" customWidth="1"/>
    <col min="14346" max="14346" width="4.75" style="15" customWidth="1"/>
    <col min="14347" max="14347" width="3.625" style="15" customWidth="1"/>
    <col min="14348" max="14348" width="4.625" style="15" customWidth="1"/>
    <col min="14349" max="14350" width="3.625" style="15" customWidth="1"/>
    <col min="14351" max="14351" width="5.5" style="15" customWidth="1"/>
    <col min="14352" max="14352" width="2.5" style="15" customWidth="1"/>
    <col min="14353" max="14592" width="9" style="15"/>
    <col min="14593" max="14593" width="3.625" style="15" customWidth="1"/>
    <col min="14594" max="14594" width="9.625" style="15" customWidth="1"/>
    <col min="14595" max="14595" width="8.625" style="15" customWidth="1"/>
    <col min="14596" max="14596" width="3.75" style="15" customWidth="1"/>
    <col min="14597" max="14597" width="4" style="15" customWidth="1"/>
    <col min="14598" max="14598" width="3.75" style="15" customWidth="1"/>
    <col min="14599" max="14599" width="3.625" style="15" customWidth="1"/>
    <col min="14600" max="14600" width="15.375" style="15" customWidth="1"/>
    <col min="14601" max="14601" width="5.375" style="15" customWidth="1"/>
    <col min="14602" max="14602" width="4.75" style="15" customWidth="1"/>
    <col min="14603" max="14603" width="3.625" style="15" customWidth="1"/>
    <col min="14604" max="14604" width="4.625" style="15" customWidth="1"/>
    <col min="14605" max="14606" width="3.625" style="15" customWidth="1"/>
    <col min="14607" max="14607" width="5.5" style="15" customWidth="1"/>
    <col min="14608" max="14608" width="2.5" style="15" customWidth="1"/>
    <col min="14609" max="14848" width="9" style="15"/>
    <col min="14849" max="14849" width="3.625" style="15" customWidth="1"/>
    <col min="14850" max="14850" width="9.625" style="15" customWidth="1"/>
    <col min="14851" max="14851" width="8.625" style="15" customWidth="1"/>
    <col min="14852" max="14852" width="3.75" style="15" customWidth="1"/>
    <col min="14853" max="14853" width="4" style="15" customWidth="1"/>
    <col min="14854" max="14854" width="3.75" style="15" customWidth="1"/>
    <col min="14855" max="14855" width="3.625" style="15" customWidth="1"/>
    <col min="14856" max="14856" width="15.375" style="15" customWidth="1"/>
    <col min="14857" max="14857" width="5.375" style="15" customWidth="1"/>
    <col min="14858" max="14858" width="4.75" style="15" customWidth="1"/>
    <col min="14859" max="14859" width="3.625" style="15" customWidth="1"/>
    <col min="14860" max="14860" width="4.625" style="15" customWidth="1"/>
    <col min="14861" max="14862" width="3.625" style="15" customWidth="1"/>
    <col min="14863" max="14863" width="5.5" style="15" customWidth="1"/>
    <col min="14864" max="14864" width="2.5" style="15" customWidth="1"/>
    <col min="14865" max="15104" width="9" style="15"/>
    <col min="15105" max="15105" width="3.625" style="15" customWidth="1"/>
    <col min="15106" max="15106" width="9.625" style="15" customWidth="1"/>
    <col min="15107" max="15107" width="8.625" style="15" customWidth="1"/>
    <col min="15108" max="15108" width="3.75" style="15" customWidth="1"/>
    <col min="15109" max="15109" width="4" style="15" customWidth="1"/>
    <col min="15110" max="15110" width="3.75" style="15" customWidth="1"/>
    <col min="15111" max="15111" width="3.625" style="15" customWidth="1"/>
    <col min="15112" max="15112" width="15.375" style="15" customWidth="1"/>
    <col min="15113" max="15113" width="5.375" style="15" customWidth="1"/>
    <col min="15114" max="15114" width="4.75" style="15" customWidth="1"/>
    <col min="15115" max="15115" width="3.625" style="15" customWidth="1"/>
    <col min="15116" max="15116" width="4.625" style="15" customWidth="1"/>
    <col min="15117" max="15118" width="3.625" style="15" customWidth="1"/>
    <col min="15119" max="15119" width="5.5" style="15" customWidth="1"/>
    <col min="15120" max="15120" width="2.5" style="15" customWidth="1"/>
    <col min="15121" max="15360" width="9" style="15"/>
    <col min="15361" max="15361" width="3.625" style="15" customWidth="1"/>
    <col min="15362" max="15362" width="9.625" style="15" customWidth="1"/>
    <col min="15363" max="15363" width="8.625" style="15" customWidth="1"/>
    <col min="15364" max="15364" width="3.75" style="15" customWidth="1"/>
    <col min="15365" max="15365" width="4" style="15" customWidth="1"/>
    <col min="15366" max="15366" width="3.75" style="15" customWidth="1"/>
    <col min="15367" max="15367" width="3.625" style="15" customWidth="1"/>
    <col min="15368" max="15368" width="15.375" style="15" customWidth="1"/>
    <col min="15369" max="15369" width="5.375" style="15" customWidth="1"/>
    <col min="15370" max="15370" width="4.75" style="15" customWidth="1"/>
    <col min="15371" max="15371" width="3.625" style="15" customWidth="1"/>
    <col min="15372" max="15372" width="4.625" style="15" customWidth="1"/>
    <col min="15373" max="15374" width="3.625" style="15" customWidth="1"/>
    <col min="15375" max="15375" width="5.5" style="15" customWidth="1"/>
    <col min="15376" max="15376" width="2.5" style="15" customWidth="1"/>
    <col min="15377" max="15616" width="9" style="15"/>
    <col min="15617" max="15617" width="3.625" style="15" customWidth="1"/>
    <col min="15618" max="15618" width="9.625" style="15" customWidth="1"/>
    <col min="15619" max="15619" width="8.625" style="15" customWidth="1"/>
    <col min="15620" max="15620" width="3.75" style="15" customWidth="1"/>
    <col min="15621" max="15621" width="4" style="15" customWidth="1"/>
    <col min="15622" max="15622" width="3.75" style="15" customWidth="1"/>
    <col min="15623" max="15623" width="3.625" style="15" customWidth="1"/>
    <col min="15624" max="15624" width="15.375" style="15" customWidth="1"/>
    <col min="15625" max="15625" width="5.375" style="15" customWidth="1"/>
    <col min="15626" max="15626" width="4.75" style="15" customWidth="1"/>
    <col min="15627" max="15627" width="3.625" style="15" customWidth="1"/>
    <col min="15628" max="15628" width="4.625" style="15" customWidth="1"/>
    <col min="15629" max="15630" width="3.625" style="15" customWidth="1"/>
    <col min="15631" max="15631" width="5.5" style="15" customWidth="1"/>
    <col min="15632" max="15632" width="2.5" style="15" customWidth="1"/>
    <col min="15633" max="15872" width="9" style="15"/>
    <col min="15873" max="15873" width="3.625" style="15" customWidth="1"/>
    <col min="15874" max="15874" width="9.625" style="15" customWidth="1"/>
    <col min="15875" max="15875" width="8.625" style="15" customWidth="1"/>
    <col min="15876" max="15876" width="3.75" style="15" customWidth="1"/>
    <col min="15877" max="15877" width="4" style="15" customWidth="1"/>
    <col min="15878" max="15878" width="3.75" style="15" customWidth="1"/>
    <col min="15879" max="15879" width="3.625" style="15" customWidth="1"/>
    <col min="15880" max="15880" width="15.375" style="15" customWidth="1"/>
    <col min="15881" max="15881" width="5.375" style="15" customWidth="1"/>
    <col min="15882" max="15882" width="4.75" style="15" customWidth="1"/>
    <col min="15883" max="15883" width="3.625" style="15" customWidth="1"/>
    <col min="15884" max="15884" width="4.625" style="15" customWidth="1"/>
    <col min="15885" max="15886" width="3.625" style="15" customWidth="1"/>
    <col min="15887" max="15887" width="5.5" style="15" customWidth="1"/>
    <col min="15888" max="15888" width="2.5" style="15" customWidth="1"/>
    <col min="15889" max="16128" width="9" style="15"/>
    <col min="16129" max="16129" width="3.625" style="15" customWidth="1"/>
    <col min="16130" max="16130" width="9.625" style="15" customWidth="1"/>
    <col min="16131" max="16131" width="8.625" style="15" customWidth="1"/>
    <col min="16132" max="16132" width="3.75" style="15" customWidth="1"/>
    <col min="16133" max="16133" width="4" style="15" customWidth="1"/>
    <col min="16134" max="16134" width="3.75" style="15" customWidth="1"/>
    <col min="16135" max="16135" width="3.625" style="15" customWidth="1"/>
    <col min="16136" max="16136" width="15.375" style="15" customWidth="1"/>
    <col min="16137" max="16137" width="5.375" style="15" customWidth="1"/>
    <col min="16138" max="16138" width="4.75" style="15" customWidth="1"/>
    <col min="16139" max="16139" width="3.625" style="15" customWidth="1"/>
    <col min="16140" max="16140" width="4.625" style="15" customWidth="1"/>
    <col min="16141" max="16142" width="3.625" style="15" customWidth="1"/>
    <col min="16143" max="16143" width="5.5" style="15" customWidth="1"/>
    <col min="16144" max="16144" width="2.5" style="15" customWidth="1"/>
    <col min="16145" max="16384" width="9" style="15"/>
  </cols>
  <sheetData>
    <row r="4" spans="1:15" s="18" customFormat="1" ht="14.25"/>
    <row r="5" spans="1:15" s="18" customFormat="1" ht="14.25"/>
    <row r="6" spans="1:15" s="17" customFormat="1" ht="36" customHeight="1">
      <c r="A6" s="3441" t="s">
        <v>370</v>
      </c>
      <c r="B6" s="3441"/>
      <c r="C6" s="3441"/>
      <c r="D6" s="3441"/>
      <c r="E6" s="3441"/>
      <c r="F6" s="3441"/>
      <c r="G6" s="3441"/>
      <c r="H6" s="3441"/>
      <c r="I6" s="3441"/>
      <c r="J6" s="3441"/>
      <c r="K6" s="3441"/>
      <c r="L6" s="3441"/>
      <c r="M6" s="3441"/>
      <c r="N6" s="3441"/>
      <c r="O6" s="3441"/>
    </row>
    <row r="7" spans="1:15" ht="17.25" customHeight="1">
      <c r="A7" s="78"/>
      <c r="B7" s="78"/>
      <c r="C7" s="78"/>
      <c r="D7" s="78"/>
      <c r="E7" s="78"/>
      <c r="F7" s="78"/>
      <c r="G7" s="78"/>
      <c r="H7" s="78"/>
      <c r="I7" s="78"/>
      <c r="J7" s="78"/>
      <c r="K7" s="78"/>
      <c r="L7" s="78"/>
    </row>
    <row r="8" spans="1:15" s="18" customFormat="1" ht="17.25" customHeight="1">
      <c r="B8" s="18" t="s">
        <v>371</v>
      </c>
    </row>
    <row r="9" spans="1:15" ht="17.25" customHeight="1">
      <c r="A9" s="78"/>
      <c r="B9" s="78"/>
      <c r="C9" s="78"/>
      <c r="D9" s="78"/>
      <c r="E9" s="78"/>
      <c r="F9" s="78"/>
      <c r="G9" s="78"/>
      <c r="H9" s="78"/>
      <c r="I9" s="78"/>
      <c r="J9" s="78"/>
      <c r="K9" s="78"/>
      <c r="L9" s="78"/>
    </row>
    <row r="10" spans="1:15" ht="25.5" customHeight="1">
      <c r="B10" s="18" t="s">
        <v>372</v>
      </c>
      <c r="C10" s="79"/>
      <c r="D10" s="18" t="s">
        <v>61</v>
      </c>
      <c r="E10" s="22"/>
      <c r="F10" s="18" t="s">
        <v>64</v>
      </c>
      <c r="G10" s="22"/>
      <c r="H10" s="3440" t="s">
        <v>373</v>
      </c>
      <c r="I10" s="3440"/>
      <c r="J10" s="22"/>
      <c r="K10" s="18" t="s">
        <v>63</v>
      </c>
      <c r="L10" s="22"/>
      <c r="M10" s="18" t="s">
        <v>374</v>
      </c>
      <c r="N10" s="18"/>
      <c r="O10" s="18"/>
    </row>
    <row r="11" spans="1:15" ht="17.25" customHeight="1">
      <c r="B11" s="18"/>
      <c r="C11" s="18"/>
      <c r="D11" s="18"/>
      <c r="E11" s="18"/>
      <c r="F11" s="18"/>
      <c r="G11" s="18"/>
      <c r="H11" s="18"/>
      <c r="I11" s="18"/>
      <c r="J11" s="18"/>
      <c r="K11" s="18"/>
      <c r="L11" s="18"/>
    </row>
    <row r="12" spans="1:15" ht="25.5" customHeight="1">
      <c r="B12" s="3440" t="s">
        <v>375</v>
      </c>
      <c r="C12" s="3440"/>
      <c r="D12" s="3440"/>
      <c r="E12" s="3440"/>
      <c r="F12" s="3440"/>
      <c r="G12" s="3440"/>
      <c r="H12" s="3440"/>
      <c r="I12" s="3440"/>
      <c r="J12" s="3440"/>
      <c r="K12" s="3440"/>
      <c r="L12" s="3440"/>
      <c r="M12" s="3440"/>
      <c r="N12" s="3440"/>
      <c r="O12" s="3440"/>
    </row>
    <row r="13" spans="1:15" ht="17.25" customHeight="1">
      <c r="B13" s="18"/>
      <c r="C13" s="18"/>
      <c r="D13" s="18"/>
      <c r="E13" s="18"/>
      <c r="F13" s="18"/>
      <c r="G13" s="18"/>
      <c r="H13" s="18"/>
      <c r="I13" s="18"/>
      <c r="J13" s="18"/>
      <c r="K13" s="18"/>
      <c r="L13" s="18"/>
    </row>
    <row r="14" spans="1:15" s="18" customFormat="1" ht="24.75" customHeight="1">
      <c r="B14" s="3440" t="s">
        <v>376</v>
      </c>
      <c r="C14" s="3440"/>
      <c r="D14" s="3440"/>
      <c r="E14" s="3440"/>
      <c r="F14" s="3440"/>
      <c r="G14" s="3440"/>
      <c r="H14" s="3440"/>
      <c r="I14" s="3440"/>
      <c r="J14" s="3440"/>
      <c r="K14" s="3440"/>
      <c r="L14" s="3440"/>
      <c r="M14" s="3440"/>
      <c r="N14" s="3440"/>
      <c r="O14" s="3440"/>
    </row>
    <row r="15" spans="1:15" s="18" customFormat="1" ht="17.25" customHeight="1"/>
    <row r="16" spans="1:15" s="18" customFormat="1" ht="17.25" customHeight="1">
      <c r="H16" s="802" t="s">
        <v>5832</v>
      </c>
      <c r="I16" s="810">
        <f>★入力画面!N3</f>
        <v>0</v>
      </c>
      <c r="J16" s="811" t="s">
        <v>497</v>
      </c>
      <c r="K16" s="809">
        <f>★入力画面!Q3</f>
        <v>0</v>
      </c>
      <c r="L16" s="811" t="s">
        <v>519</v>
      </c>
      <c r="M16" s="809">
        <f>★入力画面!T3</f>
        <v>0</v>
      </c>
      <c r="N16" s="810" t="s">
        <v>5831</v>
      </c>
    </row>
    <row r="17" spans="4:15" s="18" customFormat="1" ht="17.25" customHeight="1">
      <c r="I17" s="799"/>
      <c r="J17" s="799"/>
      <c r="K17" s="799"/>
      <c r="L17" s="799"/>
      <c r="M17" s="799"/>
      <c r="N17" s="799"/>
    </row>
    <row r="18" spans="4:15" s="18" customFormat="1" ht="17.25" customHeight="1"/>
    <row r="19" spans="4:15" s="18" customFormat="1" ht="17.25" customHeight="1">
      <c r="D19" s="19"/>
    </row>
    <row r="20" spans="4:15" s="18" customFormat="1" ht="17.25" customHeight="1">
      <c r="D20" s="19"/>
    </row>
    <row r="21" spans="4:15" s="18" customFormat="1" ht="17.25" customHeight="1">
      <c r="D21" s="19"/>
    </row>
    <row r="22" spans="4:15" s="18" customFormat="1" ht="17.25" customHeight="1">
      <c r="D22" s="19"/>
    </row>
    <row r="23" spans="4:15" s="18" customFormat="1" ht="24.75" customHeight="1">
      <c r="D23" s="3440" t="s">
        <v>116</v>
      </c>
      <c r="E23" s="3440"/>
      <c r="F23" s="3440"/>
      <c r="G23" s="3440"/>
      <c r="H23" s="3619" t="str">
        <f>'①入会申込書（全日・保証）'!M39</f>
        <v>大阪府</v>
      </c>
      <c r="I23" s="3619"/>
      <c r="J23" s="3619"/>
      <c r="K23" s="3619"/>
      <c r="L23" s="3619"/>
      <c r="M23" s="3619"/>
      <c r="N23" s="3619"/>
      <c r="O23" s="3619"/>
    </row>
    <row r="24" spans="4:15" s="18" customFormat="1" ht="17.25" customHeight="1">
      <c r="H24" s="3445"/>
      <c r="I24" s="3445"/>
      <c r="J24" s="3445"/>
      <c r="K24" s="3445"/>
      <c r="L24" s="3445"/>
      <c r="M24" s="3445"/>
      <c r="N24" s="3445"/>
      <c r="O24" s="3445"/>
    </row>
    <row r="25" spans="4:15" s="18" customFormat="1" ht="17.25" customHeight="1">
      <c r="H25" s="804"/>
      <c r="I25" s="804"/>
      <c r="J25" s="804"/>
      <c r="K25" s="804"/>
      <c r="L25" s="804"/>
      <c r="M25" s="804"/>
      <c r="N25" s="804"/>
      <c r="O25" s="804"/>
    </row>
    <row r="26" spans="4:15" s="18" customFormat="1" ht="24.75" customHeight="1">
      <c r="D26" s="3440" t="s">
        <v>180</v>
      </c>
      <c r="E26" s="3440"/>
      <c r="F26" s="3440"/>
      <c r="G26" s="3440"/>
      <c r="H26" s="3619">
        <f>'①入会申込書（全日・保証）'!M35</f>
        <v>0</v>
      </c>
      <c r="I26" s="3619"/>
      <c r="J26" s="3619"/>
      <c r="K26" s="3619"/>
      <c r="L26" s="3619"/>
      <c r="M26" s="3619"/>
      <c r="N26" s="3619"/>
      <c r="O26" s="3619"/>
    </row>
    <row r="27" spans="4:15" s="18" customFormat="1" ht="17.25" customHeight="1">
      <c r="H27" s="804"/>
      <c r="I27" s="804"/>
      <c r="J27" s="804"/>
      <c r="K27" s="804"/>
      <c r="L27" s="804"/>
      <c r="M27" s="804"/>
      <c r="N27" s="804"/>
      <c r="O27" s="804"/>
    </row>
    <row r="28" spans="4:15" s="18" customFormat="1" ht="17.25" customHeight="1">
      <c r="H28" s="804"/>
      <c r="I28" s="804"/>
      <c r="J28" s="804"/>
      <c r="K28" s="804"/>
      <c r="L28" s="804"/>
      <c r="M28" s="804"/>
      <c r="N28" s="804"/>
      <c r="O28" s="804"/>
    </row>
    <row r="29" spans="4:15" s="18" customFormat="1" ht="24.75" customHeight="1">
      <c r="D29" s="3440" t="s">
        <v>287</v>
      </c>
      <c r="E29" s="3440"/>
      <c r="F29" s="3440"/>
      <c r="G29" s="3440"/>
      <c r="H29" s="3620">
        <f>'①入会申込書（全日・保証）'!M47</f>
        <v>0</v>
      </c>
      <c r="I29" s="3619"/>
      <c r="J29" s="3619"/>
      <c r="K29" s="3619"/>
      <c r="L29" s="3619"/>
      <c r="M29" s="3619"/>
      <c r="N29" s="3619"/>
      <c r="O29" s="3619"/>
    </row>
    <row r="30" spans="4:15" s="18" customFormat="1" ht="17.25" customHeight="1"/>
    <row r="31" spans="4:15" s="18" customFormat="1" ht="24" customHeight="1">
      <c r="K31" s="15"/>
      <c r="L31" s="15"/>
    </row>
    <row r="32" spans="4:15" s="18" customFormat="1" ht="24" customHeight="1">
      <c r="K32" s="15"/>
      <c r="L32" s="15"/>
    </row>
    <row r="33" s="18" customFormat="1" ht="24" customHeight="1"/>
    <row r="34" s="18" customFormat="1" ht="17.25" customHeight="1"/>
    <row r="35" s="18" customFormat="1" ht="17.25" customHeight="1"/>
    <row r="36" s="18" customFormat="1" ht="17.25" customHeight="1"/>
    <row r="37" s="18" customFormat="1" ht="17.25" customHeight="1"/>
    <row r="38" s="18" customFormat="1" ht="17.25" customHeight="1"/>
    <row r="39" s="18" customFormat="1" ht="17.25" customHeight="1"/>
    <row r="40" s="18" customFormat="1" ht="17.25" customHeight="1"/>
  </sheetData>
  <sheetProtection algorithmName="SHA-512" hashValue="paw7+hMWY4zsbf7ev1Z4cVsNPSBfKstMNDdo1hnPXaEY6i0EvroKbb5N2o9j0LKlkaIOfedNwVy5wygbqCQWnw==" saltValue="uvSrR/mKsfRvsUt/zque/Q==" spinCount="100000" sheet="1" objects="1" scenarios="1"/>
  <mergeCells count="11">
    <mergeCell ref="H24:O24"/>
    <mergeCell ref="D26:G26"/>
    <mergeCell ref="H26:O26"/>
    <mergeCell ref="D29:G29"/>
    <mergeCell ref="H29:O29"/>
    <mergeCell ref="A6:O6"/>
    <mergeCell ref="H10:I10"/>
    <mergeCell ref="B12:O12"/>
    <mergeCell ref="B14:O14"/>
    <mergeCell ref="D23:G23"/>
    <mergeCell ref="H23:O23"/>
  </mergeCells>
  <phoneticPr fontId="5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2442F-A35F-47EE-9AF8-A110CEFEC4F9}">
  <dimension ref="A4:R40"/>
  <sheetViews>
    <sheetView zoomScale="85" zoomScaleNormal="85" zoomScaleSheetLayoutView="70" workbookViewId="0">
      <selection activeCell="D19" sqref="D19:H19"/>
    </sheetView>
  </sheetViews>
  <sheetFormatPr defaultRowHeight="13.5"/>
  <cols>
    <col min="1" max="1" width="9.875" style="14" customWidth="1"/>
    <col min="2" max="15" width="4.5" style="14" customWidth="1"/>
    <col min="16" max="16" width="10" style="14" customWidth="1"/>
    <col min="17" max="256" width="9" style="15"/>
    <col min="257" max="257" width="9.875" style="15" customWidth="1"/>
    <col min="258" max="271" width="4.5" style="15" customWidth="1"/>
    <col min="272" max="272" width="10" style="15" customWidth="1"/>
    <col min="273" max="512" width="9" style="15"/>
    <col min="513" max="513" width="9.875" style="15" customWidth="1"/>
    <col min="514" max="527" width="4.5" style="15" customWidth="1"/>
    <col min="528" max="528" width="10" style="15" customWidth="1"/>
    <col min="529" max="768" width="9" style="15"/>
    <col min="769" max="769" width="9.875" style="15" customWidth="1"/>
    <col min="770" max="783" width="4.5" style="15" customWidth="1"/>
    <col min="784" max="784" width="10" style="15" customWidth="1"/>
    <col min="785" max="1024" width="9" style="15"/>
    <col min="1025" max="1025" width="9.875" style="15" customWidth="1"/>
    <col min="1026" max="1039" width="4.5" style="15" customWidth="1"/>
    <col min="1040" max="1040" width="10" style="15" customWidth="1"/>
    <col min="1041" max="1280" width="9" style="15"/>
    <col min="1281" max="1281" width="9.875" style="15" customWidth="1"/>
    <col min="1282" max="1295" width="4.5" style="15" customWidth="1"/>
    <col min="1296" max="1296" width="10" style="15" customWidth="1"/>
    <col min="1297" max="1536" width="9" style="15"/>
    <col min="1537" max="1537" width="9.875" style="15" customWidth="1"/>
    <col min="1538" max="1551" width="4.5" style="15" customWidth="1"/>
    <col min="1552" max="1552" width="10" style="15" customWidth="1"/>
    <col min="1553" max="1792" width="9" style="15"/>
    <col min="1793" max="1793" width="9.875" style="15" customWidth="1"/>
    <col min="1794" max="1807" width="4.5" style="15" customWidth="1"/>
    <col min="1808" max="1808" width="10" style="15" customWidth="1"/>
    <col min="1809" max="2048" width="9" style="15"/>
    <col min="2049" max="2049" width="9.875" style="15" customWidth="1"/>
    <col min="2050" max="2063" width="4.5" style="15" customWidth="1"/>
    <col min="2064" max="2064" width="10" style="15" customWidth="1"/>
    <col min="2065" max="2304" width="9" style="15"/>
    <col min="2305" max="2305" width="9.875" style="15" customWidth="1"/>
    <col min="2306" max="2319" width="4.5" style="15" customWidth="1"/>
    <col min="2320" max="2320" width="10" style="15" customWidth="1"/>
    <col min="2321" max="2560" width="9" style="15"/>
    <col min="2561" max="2561" width="9.875" style="15" customWidth="1"/>
    <col min="2562" max="2575" width="4.5" style="15" customWidth="1"/>
    <col min="2576" max="2576" width="10" style="15" customWidth="1"/>
    <col min="2577" max="2816" width="9" style="15"/>
    <col min="2817" max="2817" width="9.875" style="15" customWidth="1"/>
    <col min="2818" max="2831" width="4.5" style="15" customWidth="1"/>
    <col min="2832" max="2832" width="10" style="15" customWidth="1"/>
    <col min="2833" max="3072" width="9" style="15"/>
    <col min="3073" max="3073" width="9.875" style="15" customWidth="1"/>
    <col min="3074" max="3087" width="4.5" style="15" customWidth="1"/>
    <col min="3088" max="3088" width="10" style="15" customWidth="1"/>
    <col min="3089" max="3328" width="9" style="15"/>
    <col min="3329" max="3329" width="9.875" style="15" customWidth="1"/>
    <col min="3330" max="3343" width="4.5" style="15" customWidth="1"/>
    <col min="3344" max="3344" width="10" style="15" customWidth="1"/>
    <col min="3345" max="3584" width="9" style="15"/>
    <col min="3585" max="3585" width="9.875" style="15" customWidth="1"/>
    <col min="3586" max="3599" width="4.5" style="15" customWidth="1"/>
    <col min="3600" max="3600" width="10" style="15" customWidth="1"/>
    <col min="3601" max="3840" width="9" style="15"/>
    <col min="3841" max="3841" width="9.875" style="15" customWidth="1"/>
    <col min="3842" max="3855" width="4.5" style="15" customWidth="1"/>
    <col min="3856" max="3856" width="10" style="15" customWidth="1"/>
    <col min="3857" max="4096" width="9" style="15"/>
    <col min="4097" max="4097" width="9.875" style="15" customWidth="1"/>
    <col min="4098" max="4111" width="4.5" style="15" customWidth="1"/>
    <col min="4112" max="4112" width="10" style="15" customWidth="1"/>
    <col min="4113" max="4352" width="9" style="15"/>
    <col min="4353" max="4353" width="9.875" style="15" customWidth="1"/>
    <col min="4354" max="4367" width="4.5" style="15" customWidth="1"/>
    <col min="4368" max="4368" width="10" style="15" customWidth="1"/>
    <col min="4369" max="4608" width="9" style="15"/>
    <col min="4609" max="4609" width="9.875" style="15" customWidth="1"/>
    <col min="4610" max="4623" width="4.5" style="15" customWidth="1"/>
    <col min="4624" max="4624" width="10" style="15" customWidth="1"/>
    <col min="4625" max="4864" width="9" style="15"/>
    <col min="4865" max="4865" width="9.875" style="15" customWidth="1"/>
    <col min="4866" max="4879" width="4.5" style="15" customWidth="1"/>
    <col min="4880" max="4880" width="10" style="15" customWidth="1"/>
    <col min="4881" max="5120" width="9" style="15"/>
    <col min="5121" max="5121" width="9.875" style="15" customWidth="1"/>
    <col min="5122" max="5135" width="4.5" style="15" customWidth="1"/>
    <col min="5136" max="5136" width="10" style="15" customWidth="1"/>
    <col min="5137" max="5376" width="9" style="15"/>
    <col min="5377" max="5377" width="9.875" style="15" customWidth="1"/>
    <col min="5378" max="5391" width="4.5" style="15" customWidth="1"/>
    <col min="5392" max="5392" width="10" style="15" customWidth="1"/>
    <col min="5393" max="5632" width="9" style="15"/>
    <col min="5633" max="5633" width="9.875" style="15" customWidth="1"/>
    <col min="5634" max="5647" width="4.5" style="15" customWidth="1"/>
    <col min="5648" max="5648" width="10" style="15" customWidth="1"/>
    <col min="5649" max="5888" width="9" style="15"/>
    <col min="5889" max="5889" width="9.875" style="15" customWidth="1"/>
    <col min="5890" max="5903" width="4.5" style="15" customWidth="1"/>
    <col min="5904" max="5904" width="10" style="15" customWidth="1"/>
    <col min="5905" max="6144" width="9" style="15"/>
    <col min="6145" max="6145" width="9.875" style="15" customWidth="1"/>
    <col min="6146" max="6159" width="4.5" style="15" customWidth="1"/>
    <col min="6160" max="6160" width="10" style="15" customWidth="1"/>
    <col min="6161" max="6400" width="9" style="15"/>
    <col min="6401" max="6401" width="9.875" style="15" customWidth="1"/>
    <col min="6402" max="6415" width="4.5" style="15" customWidth="1"/>
    <col min="6416" max="6416" width="10" style="15" customWidth="1"/>
    <col min="6417" max="6656" width="9" style="15"/>
    <col min="6657" max="6657" width="9.875" style="15" customWidth="1"/>
    <col min="6658" max="6671" width="4.5" style="15" customWidth="1"/>
    <col min="6672" max="6672" width="10" style="15" customWidth="1"/>
    <col min="6673" max="6912" width="9" style="15"/>
    <col min="6913" max="6913" width="9.875" style="15" customWidth="1"/>
    <col min="6914" max="6927" width="4.5" style="15" customWidth="1"/>
    <col min="6928" max="6928" width="10" style="15" customWidth="1"/>
    <col min="6929" max="7168" width="9" style="15"/>
    <col min="7169" max="7169" width="9.875" style="15" customWidth="1"/>
    <col min="7170" max="7183" width="4.5" style="15" customWidth="1"/>
    <col min="7184" max="7184" width="10" style="15" customWidth="1"/>
    <col min="7185" max="7424" width="9" style="15"/>
    <col min="7425" max="7425" width="9.875" style="15" customWidth="1"/>
    <col min="7426" max="7439" width="4.5" style="15" customWidth="1"/>
    <col min="7440" max="7440" width="10" style="15" customWidth="1"/>
    <col min="7441" max="7680" width="9" style="15"/>
    <col min="7681" max="7681" width="9.875" style="15" customWidth="1"/>
    <col min="7682" max="7695" width="4.5" style="15" customWidth="1"/>
    <col min="7696" max="7696" width="10" style="15" customWidth="1"/>
    <col min="7697" max="7936" width="9" style="15"/>
    <col min="7937" max="7937" width="9.875" style="15" customWidth="1"/>
    <col min="7938" max="7951" width="4.5" style="15" customWidth="1"/>
    <col min="7952" max="7952" width="10" style="15" customWidth="1"/>
    <col min="7953" max="8192" width="9" style="15"/>
    <col min="8193" max="8193" width="9.875" style="15" customWidth="1"/>
    <col min="8194" max="8207" width="4.5" style="15" customWidth="1"/>
    <col min="8208" max="8208" width="10" style="15" customWidth="1"/>
    <col min="8209" max="8448" width="9" style="15"/>
    <col min="8449" max="8449" width="9.875" style="15" customWidth="1"/>
    <col min="8450" max="8463" width="4.5" style="15" customWidth="1"/>
    <col min="8464" max="8464" width="10" style="15" customWidth="1"/>
    <col min="8465" max="8704" width="9" style="15"/>
    <col min="8705" max="8705" width="9.875" style="15" customWidth="1"/>
    <col min="8706" max="8719" width="4.5" style="15" customWidth="1"/>
    <col min="8720" max="8720" width="10" style="15" customWidth="1"/>
    <col min="8721" max="8960" width="9" style="15"/>
    <col min="8961" max="8961" width="9.875" style="15" customWidth="1"/>
    <col min="8962" max="8975" width="4.5" style="15" customWidth="1"/>
    <col min="8976" max="8976" width="10" style="15" customWidth="1"/>
    <col min="8977" max="9216" width="9" style="15"/>
    <col min="9217" max="9217" width="9.875" style="15" customWidth="1"/>
    <col min="9218" max="9231" width="4.5" style="15" customWidth="1"/>
    <col min="9232" max="9232" width="10" style="15" customWidth="1"/>
    <col min="9233" max="9472" width="9" style="15"/>
    <col min="9473" max="9473" width="9.875" style="15" customWidth="1"/>
    <col min="9474" max="9487" width="4.5" style="15" customWidth="1"/>
    <col min="9488" max="9488" width="10" style="15" customWidth="1"/>
    <col min="9489" max="9728" width="9" style="15"/>
    <col min="9729" max="9729" width="9.875" style="15" customWidth="1"/>
    <col min="9730" max="9743" width="4.5" style="15" customWidth="1"/>
    <col min="9744" max="9744" width="10" style="15" customWidth="1"/>
    <col min="9745" max="9984" width="9" style="15"/>
    <col min="9985" max="9985" width="9.875" style="15" customWidth="1"/>
    <col min="9986" max="9999" width="4.5" style="15" customWidth="1"/>
    <col min="10000" max="10000" width="10" style="15" customWidth="1"/>
    <col min="10001" max="10240" width="9" style="15"/>
    <col min="10241" max="10241" width="9.875" style="15" customWidth="1"/>
    <col min="10242" max="10255" width="4.5" style="15" customWidth="1"/>
    <col min="10256" max="10256" width="10" style="15" customWidth="1"/>
    <col min="10257" max="10496" width="9" style="15"/>
    <col min="10497" max="10497" width="9.875" style="15" customWidth="1"/>
    <col min="10498" max="10511" width="4.5" style="15" customWidth="1"/>
    <col min="10512" max="10512" width="10" style="15" customWidth="1"/>
    <col min="10513" max="10752" width="9" style="15"/>
    <col min="10753" max="10753" width="9.875" style="15" customWidth="1"/>
    <col min="10754" max="10767" width="4.5" style="15" customWidth="1"/>
    <col min="10768" max="10768" width="10" style="15" customWidth="1"/>
    <col min="10769" max="11008" width="9" style="15"/>
    <col min="11009" max="11009" width="9.875" style="15" customWidth="1"/>
    <col min="11010" max="11023" width="4.5" style="15" customWidth="1"/>
    <col min="11024" max="11024" width="10" style="15" customWidth="1"/>
    <col min="11025" max="11264" width="9" style="15"/>
    <col min="11265" max="11265" width="9.875" style="15" customWidth="1"/>
    <col min="11266" max="11279" width="4.5" style="15" customWidth="1"/>
    <col min="11280" max="11280" width="10" style="15" customWidth="1"/>
    <col min="11281" max="11520" width="9" style="15"/>
    <col min="11521" max="11521" width="9.875" style="15" customWidth="1"/>
    <col min="11522" max="11535" width="4.5" style="15" customWidth="1"/>
    <col min="11536" max="11536" width="10" style="15" customWidth="1"/>
    <col min="11537" max="11776" width="9" style="15"/>
    <col min="11777" max="11777" width="9.875" style="15" customWidth="1"/>
    <col min="11778" max="11791" width="4.5" style="15" customWidth="1"/>
    <col min="11792" max="11792" width="10" style="15" customWidth="1"/>
    <col min="11793" max="12032" width="9" style="15"/>
    <col min="12033" max="12033" width="9.875" style="15" customWidth="1"/>
    <col min="12034" max="12047" width="4.5" style="15" customWidth="1"/>
    <col min="12048" max="12048" width="10" style="15" customWidth="1"/>
    <col min="12049" max="12288" width="9" style="15"/>
    <col min="12289" max="12289" width="9.875" style="15" customWidth="1"/>
    <col min="12290" max="12303" width="4.5" style="15" customWidth="1"/>
    <col min="12304" max="12304" width="10" style="15" customWidth="1"/>
    <col min="12305" max="12544" width="9" style="15"/>
    <col min="12545" max="12545" width="9.875" style="15" customWidth="1"/>
    <col min="12546" max="12559" width="4.5" style="15" customWidth="1"/>
    <col min="12560" max="12560" width="10" style="15" customWidth="1"/>
    <col min="12561" max="12800" width="9" style="15"/>
    <col min="12801" max="12801" width="9.875" style="15" customWidth="1"/>
    <col min="12802" max="12815" width="4.5" style="15" customWidth="1"/>
    <col min="12816" max="12816" width="10" style="15" customWidth="1"/>
    <col min="12817" max="13056" width="9" style="15"/>
    <col min="13057" max="13057" width="9.875" style="15" customWidth="1"/>
    <col min="13058" max="13071" width="4.5" style="15" customWidth="1"/>
    <col min="13072" max="13072" width="10" style="15" customWidth="1"/>
    <col min="13073" max="13312" width="9" style="15"/>
    <col min="13313" max="13313" width="9.875" style="15" customWidth="1"/>
    <col min="13314" max="13327" width="4.5" style="15" customWidth="1"/>
    <col min="13328" max="13328" width="10" style="15" customWidth="1"/>
    <col min="13329" max="13568" width="9" style="15"/>
    <col min="13569" max="13569" width="9.875" style="15" customWidth="1"/>
    <col min="13570" max="13583" width="4.5" style="15" customWidth="1"/>
    <col min="13584" max="13584" width="10" style="15" customWidth="1"/>
    <col min="13585" max="13824" width="9" style="15"/>
    <col min="13825" max="13825" width="9.875" style="15" customWidth="1"/>
    <col min="13826" max="13839" width="4.5" style="15" customWidth="1"/>
    <col min="13840" max="13840" width="10" style="15" customWidth="1"/>
    <col min="13841" max="14080" width="9" style="15"/>
    <col min="14081" max="14081" width="9.875" style="15" customWidth="1"/>
    <col min="14082" max="14095" width="4.5" style="15" customWidth="1"/>
    <col min="14096" max="14096" width="10" style="15" customWidth="1"/>
    <col min="14097" max="14336" width="9" style="15"/>
    <col min="14337" max="14337" width="9.875" style="15" customWidth="1"/>
    <col min="14338" max="14351" width="4.5" style="15" customWidth="1"/>
    <col min="14352" max="14352" width="10" style="15" customWidth="1"/>
    <col min="14353" max="14592" width="9" style="15"/>
    <col min="14593" max="14593" width="9.875" style="15" customWidth="1"/>
    <col min="14594" max="14607" width="4.5" style="15" customWidth="1"/>
    <col min="14608" max="14608" width="10" style="15" customWidth="1"/>
    <col min="14609" max="14848" width="9" style="15"/>
    <col min="14849" max="14849" width="9.875" style="15" customWidth="1"/>
    <col min="14850" max="14863" width="4.5" style="15" customWidth="1"/>
    <col min="14864" max="14864" width="10" style="15" customWidth="1"/>
    <col min="14865" max="15104" width="9" style="15"/>
    <col min="15105" max="15105" width="9.875" style="15" customWidth="1"/>
    <col min="15106" max="15119" width="4.5" style="15" customWidth="1"/>
    <col min="15120" max="15120" width="10" style="15" customWidth="1"/>
    <col min="15121" max="15360" width="9" style="15"/>
    <col min="15361" max="15361" width="9.875" style="15" customWidth="1"/>
    <col min="15362" max="15375" width="4.5" style="15" customWidth="1"/>
    <col min="15376" max="15376" width="10" style="15" customWidth="1"/>
    <col min="15377" max="15616" width="9" style="15"/>
    <col min="15617" max="15617" width="9.875" style="15" customWidth="1"/>
    <col min="15618" max="15631" width="4.5" style="15" customWidth="1"/>
    <col min="15632" max="15632" width="10" style="15" customWidth="1"/>
    <col min="15633" max="15872" width="9" style="15"/>
    <col min="15873" max="15873" width="9.875" style="15" customWidth="1"/>
    <col min="15874" max="15887" width="4.5" style="15" customWidth="1"/>
    <col min="15888" max="15888" width="10" style="15" customWidth="1"/>
    <col min="15889" max="16128" width="9" style="15"/>
    <col min="16129" max="16129" width="9.875" style="15" customWidth="1"/>
    <col min="16130" max="16143" width="4.5" style="15" customWidth="1"/>
    <col min="16144" max="16144" width="10" style="15" customWidth="1"/>
    <col min="16145" max="16384" width="9" style="15"/>
  </cols>
  <sheetData>
    <row r="4" spans="1:18" s="18" customFormat="1" ht="14.25"/>
    <row r="5" spans="1:18" s="18" customFormat="1" ht="14.25"/>
    <row r="6" spans="1:18" s="17" customFormat="1" ht="36" customHeight="1">
      <c r="A6" s="80"/>
      <c r="B6" s="3441" t="s">
        <v>377</v>
      </c>
      <c r="C6" s="3441"/>
      <c r="D6" s="3441"/>
      <c r="E6" s="3441"/>
      <c r="F6" s="3441"/>
      <c r="G6" s="3441"/>
      <c r="H6" s="3441"/>
      <c r="I6" s="3441"/>
      <c r="J6" s="3441"/>
      <c r="K6" s="3441"/>
      <c r="L6" s="3441"/>
      <c r="M6" s="3441"/>
      <c r="N6" s="3441"/>
      <c r="O6" s="3441"/>
    </row>
    <row r="7" spans="1:18" ht="17.25" customHeight="1">
      <c r="A7" s="78"/>
      <c r="B7" s="78"/>
      <c r="C7" s="78"/>
      <c r="D7" s="78"/>
      <c r="E7" s="78"/>
      <c r="F7" s="78"/>
      <c r="G7" s="78"/>
      <c r="H7" s="78"/>
      <c r="I7" s="78"/>
      <c r="J7" s="78"/>
      <c r="K7" s="78"/>
      <c r="L7" s="78"/>
    </row>
    <row r="8" spans="1:18" s="18" customFormat="1" ht="17.25" customHeight="1"/>
    <row r="9" spans="1:18" ht="17.25" customHeight="1">
      <c r="A9" s="78"/>
      <c r="B9" s="78"/>
      <c r="C9" s="78"/>
      <c r="D9" s="78"/>
      <c r="E9" s="78"/>
      <c r="F9" s="78"/>
      <c r="G9" s="78"/>
      <c r="H9" s="78"/>
      <c r="I9" s="78"/>
      <c r="J9" s="78"/>
      <c r="K9" s="78"/>
      <c r="L9" s="78"/>
    </row>
    <row r="10" spans="1:18" ht="25.5" customHeight="1">
      <c r="B10" s="18"/>
      <c r="C10" s="18"/>
      <c r="D10" s="18"/>
      <c r="E10" s="18"/>
      <c r="F10" s="18"/>
      <c r="G10" s="18"/>
      <c r="H10" s="3623" t="s">
        <v>5824</v>
      </c>
      <c r="I10" s="3623"/>
      <c r="J10" s="815">
        <f>'①入会申込書（全日・保証）'!AP25</f>
        <v>0</v>
      </c>
      <c r="K10" s="816" t="s">
        <v>61</v>
      </c>
      <c r="L10" s="817">
        <f>'①入会申込書（全日・保証）'!AT25</f>
        <v>0</v>
      </c>
      <c r="M10" s="816" t="s">
        <v>63</v>
      </c>
      <c r="N10" s="815">
        <f>'①入会申込書（全日・保証）'!AX25</f>
        <v>0</v>
      </c>
      <c r="O10" s="816" t="s">
        <v>378</v>
      </c>
      <c r="P10" s="816"/>
      <c r="Q10" s="18"/>
      <c r="R10" s="14"/>
    </row>
    <row r="11" spans="1:18" ht="17.25" customHeight="1">
      <c r="B11" s="18"/>
      <c r="C11" s="18"/>
      <c r="D11" s="18"/>
      <c r="E11" s="18"/>
      <c r="F11" s="18"/>
      <c r="G11" s="18"/>
      <c r="H11" s="18"/>
      <c r="I11" s="18"/>
      <c r="J11" s="18"/>
      <c r="K11" s="18"/>
      <c r="L11" s="18"/>
    </row>
    <row r="12" spans="1:18" ht="25.5" customHeight="1">
      <c r="B12" s="3621" t="s">
        <v>379</v>
      </c>
      <c r="C12" s="3621"/>
      <c r="D12" s="3621"/>
      <c r="E12" s="3621"/>
      <c r="F12" s="3621"/>
      <c r="G12" s="3621"/>
      <c r="H12" s="3621"/>
      <c r="I12" s="3621" t="s">
        <v>380</v>
      </c>
      <c r="J12" s="3621"/>
      <c r="K12" s="3621"/>
      <c r="L12" s="3621"/>
      <c r="M12" s="3621"/>
      <c r="N12" s="3621"/>
      <c r="O12" s="3621"/>
    </row>
    <row r="13" spans="1:18" ht="21" customHeight="1">
      <c r="B13" s="3622" t="s">
        <v>381</v>
      </c>
      <c r="C13" s="3622"/>
      <c r="D13" s="3621" t="s">
        <v>331</v>
      </c>
      <c r="E13" s="3621"/>
      <c r="F13" s="3621"/>
      <c r="G13" s="3621"/>
      <c r="H13" s="3621"/>
      <c r="I13" s="3622" t="s">
        <v>381</v>
      </c>
      <c r="J13" s="3622"/>
      <c r="K13" s="3621" t="s">
        <v>331</v>
      </c>
      <c r="L13" s="3621"/>
      <c r="M13" s="3621"/>
      <c r="N13" s="3621"/>
      <c r="O13" s="3621"/>
    </row>
    <row r="14" spans="1:18" s="18" customFormat="1" ht="21" customHeight="1">
      <c r="B14" s="3622" t="s">
        <v>382</v>
      </c>
      <c r="C14" s="3622"/>
      <c r="D14" s="3624"/>
      <c r="E14" s="3624"/>
      <c r="F14" s="3624"/>
      <c r="G14" s="3624"/>
      <c r="H14" s="3624"/>
      <c r="I14" s="3622" t="s">
        <v>383</v>
      </c>
      <c r="J14" s="3622"/>
      <c r="K14" s="3624"/>
      <c r="L14" s="3624"/>
      <c r="M14" s="3624"/>
      <c r="N14" s="3624"/>
      <c r="O14" s="3624"/>
    </row>
    <row r="15" spans="1:18" s="18" customFormat="1" ht="21" customHeight="1">
      <c r="B15" s="3622"/>
      <c r="C15" s="3622"/>
      <c r="D15" s="3624"/>
      <c r="E15" s="3624"/>
      <c r="F15" s="3624"/>
      <c r="G15" s="3624"/>
      <c r="H15" s="3624"/>
      <c r="I15" s="3622"/>
      <c r="J15" s="3622"/>
      <c r="K15" s="3624"/>
      <c r="L15" s="3624"/>
      <c r="M15" s="3624"/>
      <c r="N15" s="3624"/>
      <c r="O15" s="3624"/>
    </row>
    <row r="16" spans="1:18" s="18" customFormat="1" ht="21" customHeight="1">
      <c r="B16" s="3622"/>
      <c r="C16" s="3622"/>
      <c r="D16" s="3624"/>
      <c r="E16" s="3624"/>
      <c r="F16" s="3624"/>
      <c r="G16" s="3624"/>
      <c r="H16" s="3624"/>
      <c r="I16" s="3622"/>
      <c r="J16" s="3622"/>
      <c r="K16" s="3624"/>
      <c r="L16" s="3624"/>
      <c r="M16" s="3624"/>
      <c r="N16" s="3624"/>
      <c r="O16" s="3624"/>
    </row>
    <row r="17" spans="2:16" s="18" customFormat="1" ht="21" customHeight="1">
      <c r="B17" s="3622"/>
      <c r="C17" s="3622"/>
      <c r="D17" s="3624"/>
      <c r="E17" s="3624"/>
      <c r="F17" s="3624"/>
      <c r="G17" s="3624"/>
      <c r="H17" s="3624"/>
      <c r="I17" s="3622"/>
      <c r="J17" s="3622"/>
      <c r="K17" s="3624"/>
      <c r="L17" s="3624"/>
      <c r="M17" s="3624"/>
      <c r="N17" s="3624"/>
      <c r="O17" s="3624"/>
    </row>
    <row r="18" spans="2:16" s="18" customFormat="1" ht="21" customHeight="1">
      <c r="B18" s="3622"/>
      <c r="C18" s="3622"/>
      <c r="D18" s="3624"/>
      <c r="E18" s="3624"/>
      <c r="F18" s="3624"/>
      <c r="G18" s="3624"/>
      <c r="H18" s="3624"/>
      <c r="I18" s="3622"/>
      <c r="J18" s="3622"/>
      <c r="K18" s="3624"/>
      <c r="L18" s="3624"/>
      <c r="M18" s="3624"/>
      <c r="N18" s="3624"/>
      <c r="O18" s="3624"/>
    </row>
    <row r="19" spans="2:16" s="18" customFormat="1" ht="21" customHeight="1">
      <c r="B19" s="3622" t="s">
        <v>331</v>
      </c>
      <c r="C19" s="3622"/>
      <c r="D19" s="3625">
        <f>SUM(D14:D18)</f>
        <v>0</v>
      </c>
      <c r="E19" s="3626"/>
      <c r="F19" s="3626"/>
      <c r="G19" s="3626"/>
      <c r="H19" s="3627"/>
      <c r="I19" s="3622" t="s">
        <v>331</v>
      </c>
      <c r="J19" s="3622"/>
      <c r="K19" s="3628">
        <f>SUM(K14:K18)</f>
        <v>0</v>
      </c>
      <c r="L19" s="3628"/>
      <c r="M19" s="3628"/>
      <c r="N19" s="3628"/>
      <c r="O19" s="3628"/>
    </row>
    <row r="20" spans="2:16" s="18" customFormat="1" ht="21" customHeight="1">
      <c r="D20" s="19"/>
    </row>
    <row r="21" spans="2:16" s="18" customFormat="1" ht="21" customHeight="1">
      <c r="B21" s="18" t="s">
        <v>384</v>
      </c>
      <c r="D21" s="19"/>
    </row>
    <row r="22" spans="2:16" s="18" customFormat="1" ht="21" customHeight="1">
      <c r="D22" s="19"/>
    </row>
    <row r="23" spans="2:16" s="18" customFormat="1" ht="24.75" customHeight="1">
      <c r="F23" s="3440" t="s">
        <v>385</v>
      </c>
      <c r="G23" s="3440"/>
      <c r="H23" s="3440"/>
      <c r="I23" s="3619" t="str">
        <f>'①入会申込書（全日・保証）'!M39</f>
        <v>大阪府</v>
      </c>
      <c r="J23" s="3619"/>
      <c r="K23" s="3619"/>
      <c r="L23" s="3619"/>
      <c r="M23" s="3619"/>
      <c r="N23" s="3619"/>
      <c r="O23" s="3619"/>
      <c r="P23" s="3619"/>
    </row>
    <row r="24" spans="2:16" s="18" customFormat="1" ht="21" customHeight="1">
      <c r="I24" s="3445"/>
      <c r="J24" s="3445"/>
      <c r="K24" s="3445"/>
      <c r="L24" s="3445"/>
      <c r="M24" s="3445"/>
      <c r="N24" s="3445"/>
      <c r="O24" s="3445"/>
      <c r="P24" s="3445"/>
    </row>
    <row r="25" spans="2:16" s="18" customFormat="1" ht="21" customHeight="1">
      <c r="I25" s="804"/>
      <c r="J25" s="804"/>
      <c r="K25" s="804"/>
      <c r="L25" s="804"/>
      <c r="M25" s="804"/>
      <c r="N25" s="804"/>
      <c r="O25" s="804"/>
      <c r="P25" s="804"/>
    </row>
    <row r="26" spans="2:16" s="18" customFormat="1" ht="24.75" customHeight="1">
      <c r="F26" s="3440" t="s">
        <v>386</v>
      </c>
      <c r="G26" s="3440"/>
      <c r="H26" s="3440"/>
      <c r="I26" s="3619">
        <f>'①入会申込書（全日・保証）'!M35</f>
        <v>0</v>
      </c>
      <c r="J26" s="3619"/>
      <c r="K26" s="3619"/>
      <c r="L26" s="3619"/>
      <c r="M26" s="3619"/>
      <c r="N26" s="3619"/>
      <c r="O26" s="3619"/>
      <c r="P26" s="3619"/>
    </row>
    <row r="27" spans="2:16" s="18" customFormat="1" ht="21" customHeight="1">
      <c r="I27" s="3630"/>
      <c r="J27" s="3630"/>
      <c r="K27" s="3630"/>
      <c r="L27" s="3630"/>
      <c r="M27" s="3630"/>
      <c r="N27" s="3630"/>
      <c r="O27" s="3630"/>
      <c r="P27" s="3630"/>
    </row>
    <row r="28" spans="2:16" s="18" customFormat="1" ht="21" customHeight="1">
      <c r="I28" s="804"/>
      <c r="J28" s="804"/>
      <c r="K28" s="804"/>
      <c r="L28" s="804"/>
      <c r="M28" s="804"/>
      <c r="N28" s="804"/>
      <c r="O28" s="804"/>
      <c r="P28" s="804"/>
    </row>
    <row r="29" spans="2:16" s="18" customFormat="1" ht="24.75" customHeight="1">
      <c r="F29" s="3440" t="s">
        <v>387</v>
      </c>
      <c r="G29" s="3440"/>
      <c r="H29" s="3440"/>
      <c r="I29" s="3620">
        <f>'①入会申込書（全日・保証）'!M47</f>
        <v>0</v>
      </c>
      <c r="J29" s="3619"/>
      <c r="K29" s="3619"/>
      <c r="L29" s="3619"/>
      <c r="M29" s="3619"/>
      <c r="N29" s="3619"/>
      <c r="O29" s="3619"/>
      <c r="P29" s="3619"/>
    </row>
    <row r="30" spans="2:16" s="18" customFormat="1" ht="21" customHeight="1">
      <c r="I30" s="3629"/>
      <c r="J30" s="3629"/>
      <c r="K30" s="3629"/>
      <c r="L30" s="3629"/>
      <c r="M30" s="3629"/>
      <c r="N30" s="3629"/>
      <c r="O30" s="3629"/>
      <c r="P30" s="3629"/>
    </row>
    <row r="31" spans="2:16" s="18" customFormat="1" ht="21" customHeight="1">
      <c r="K31" s="15"/>
      <c r="L31" s="15"/>
    </row>
    <row r="32" spans="2:16" s="18" customFormat="1" ht="21" customHeight="1">
      <c r="K32" s="15"/>
      <c r="L32" s="15"/>
    </row>
    <row r="33" s="18" customFormat="1" ht="21" customHeight="1"/>
    <row r="34" s="18" customFormat="1" ht="21" customHeight="1"/>
    <row r="35" s="18" customFormat="1" ht="21" customHeight="1"/>
    <row r="36" s="18" customFormat="1" ht="21" customHeight="1"/>
    <row r="37" s="18" customFormat="1" ht="21" customHeight="1"/>
    <row r="38" s="18" customFormat="1" ht="21" customHeight="1"/>
    <row r="39" s="18" customFormat="1" ht="17.25" customHeight="1"/>
    <row r="40" s="18" customFormat="1" ht="17.25" customHeight="1"/>
  </sheetData>
  <sheetProtection algorithmName="SHA-512" hashValue="fJUt+ZSGCRB4Tak72U+gWHZnvLGzWamzO1UCZ4DQdgTuEy89D0lFrkuLPATPl+12XYEDKu64j8lCfVG8tPlJBA==" saltValue="tL6ezmSl0T4c6PV/Yvg1yA==" spinCount="100000" sheet="1" formatCells="0" formatColumns="0" formatRows="0" insertColumns="0" insertRows="0" insertHyperlinks="0" deleteColumns="0" deleteRows="0" sort="0" autoFilter="0" pivotTables="0"/>
  <mergeCells count="25">
    <mergeCell ref="F29:H29"/>
    <mergeCell ref="I29:P29"/>
    <mergeCell ref="I30:P30"/>
    <mergeCell ref="F23:H23"/>
    <mergeCell ref="I23:P23"/>
    <mergeCell ref="I24:P24"/>
    <mergeCell ref="F26:H26"/>
    <mergeCell ref="I26:P26"/>
    <mergeCell ref="I27:P27"/>
    <mergeCell ref="B14:C18"/>
    <mergeCell ref="D14:H18"/>
    <mergeCell ref="I14:J18"/>
    <mergeCell ref="K14:O18"/>
    <mergeCell ref="B19:C19"/>
    <mergeCell ref="D19:H19"/>
    <mergeCell ref="I19:J19"/>
    <mergeCell ref="K19:O19"/>
    <mergeCell ref="B6:O6"/>
    <mergeCell ref="B12:H12"/>
    <mergeCell ref="I12:O12"/>
    <mergeCell ref="B13:C13"/>
    <mergeCell ref="D13:H13"/>
    <mergeCell ref="I13:J13"/>
    <mergeCell ref="K13:O13"/>
    <mergeCell ref="H10:I10"/>
  </mergeCells>
  <phoneticPr fontId="55"/>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0F9A-DFFA-41D2-82A9-A94EDD12E58A}">
  <dimension ref="A1:M54"/>
  <sheetViews>
    <sheetView topLeftCell="A21" zoomScale="85" zoomScaleNormal="85" workbookViewId="0">
      <selection activeCell="F32" sqref="F32:L32"/>
    </sheetView>
  </sheetViews>
  <sheetFormatPr defaultRowHeight="13.5"/>
  <cols>
    <col min="1" max="1" width="3.625" style="14" customWidth="1"/>
    <col min="2" max="2" width="7.375" style="14" customWidth="1"/>
    <col min="3" max="3" width="17.125" style="14" customWidth="1"/>
    <col min="4" max="4" width="6" style="14" customWidth="1"/>
    <col min="5" max="5" width="20.5" style="14" customWidth="1"/>
    <col min="6" max="6" width="8.75" style="14" customWidth="1"/>
    <col min="7" max="7" width="4.5" style="14" bestFit="1" customWidth="1"/>
    <col min="8" max="8" width="5.125" style="14" customWidth="1"/>
    <col min="9" max="9" width="4.5" style="14" bestFit="1" customWidth="1"/>
    <col min="10" max="10" width="5.125" style="14" customWidth="1"/>
    <col min="11" max="11" width="4.5" style="14" bestFit="1" customWidth="1"/>
    <col min="12" max="12" width="15.5" style="14" customWidth="1"/>
    <col min="13" max="13" width="2.5" style="14" customWidth="1"/>
    <col min="14" max="256" width="9" style="15"/>
    <col min="257" max="257" width="3.625" style="15" customWidth="1"/>
    <col min="258" max="258" width="7.375" style="15" customWidth="1"/>
    <col min="259" max="259" width="17.125" style="15" customWidth="1"/>
    <col min="260" max="260" width="6" style="15" customWidth="1"/>
    <col min="261" max="261" width="20.5" style="15" customWidth="1"/>
    <col min="262" max="262" width="8.75" style="15" customWidth="1"/>
    <col min="263" max="263" width="4.5" style="15" bestFit="1" customWidth="1"/>
    <col min="264" max="264" width="5.125" style="15" customWidth="1"/>
    <col min="265" max="265" width="4.5" style="15" bestFit="1" customWidth="1"/>
    <col min="266" max="266" width="5.125" style="15" customWidth="1"/>
    <col min="267" max="267" width="4.5" style="15" bestFit="1" customWidth="1"/>
    <col min="268" max="268" width="15.5" style="15" customWidth="1"/>
    <col min="269" max="269" width="2.5" style="15" customWidth="1"/>
    <col min="270" max="512" width="9" style="15"/>
    <col min="513" max="513" width="3.625" style="15" customWidth="1"/>
    <col min="514" max="514" width="7.375" style="15" customWidth="1"/>
    <col min="515" max="515" width="17.125" style="15" customWidth="1"/>
    <col min="516" max="516" width="6" style="15" customWidth="1"/>
    <col min="517" max="517" width="20.5" style="15" customWidth="1"/>
    <col min="518" max="518" width="8.75" style="15" customWidth="1"/>
    <col min="519" max="519" width="4.5" style="15" bestFit="1" customWidth="1"/>
    <col min="520" max="520" width="5.125" style="15" customWidth="1"/>
    <col min="521" max="521" width="4.5" style="15" bestFit="1" customWidth="1"/>
    <col min="522" max="522" width="5.125" style="15" customWidth="1"/>
    <col min="523" max="523" width="4.5" style="15" bestFit="1" customWidth="1"/>
    <col min="524" max="524" width="15.5" style="15" customWidth="1"/>
    <col min="525" max="525" width="2.5" style="15" customWidth="1"/>
    <col min="526" max="768" width="9" style="15"/>
    <col min="769" max="769" width="3.625" style="15" customWidth="1"/>
    <col min="770" max="770" width="7.375" style="15" customWidth="1"/>
    <col min="771" max="771" width="17.125" style="15" customWidth="1"/>
    <col min="772" max="772" width="6" style="15" customWidth="1"/>
    <col min="773" max="773" width="20.5" style="15" customWidth="1"/>
    <col min="774" max="774" width="8.75" style="15" customWidth="1"/>
    <col min="775" max="775" width="4.5" style="15" bestFit="1" customWidth="1"/>
    <col min="776" max="776" width="5.125" style="15" customWidth="1"/>
    <col min="777" max="777" width="4.5" style="15" bestFit="1" customWidth="1"/>
    <col min="778" max="778" width="5.125" style="15" customWidth="1"/>
    <col min="779" max="779" width="4.5" style="15" bestFit="1" customWidth="1"/>
    <col min="780" max="780" width="15.5" style="15" customWidth="1"/>
    <col min="781" max="781" width="2.5" style="15" customWidth="1"/>
    <col min="782" max="1024" width="9" style="15"/>
    <col min="1025" max="1025" width="3.625" style="15" customWidth="1"/>
    <col min="1026" max="1026" width="7.375" style="15" customWidth="1"/>
    <col min="1027" max="1027" width="17.125" style="15" customWidth="1"/>
    <col min="1028" max="1028" width="6" style="15" customWidth="1"/>
    <col min="1029" max="1029" width="20.5" style="15" customWidth="1"/>
    <col min="1030" max="1030" width="8.75" style="15" customWidth="1"/>
    <col min="1031" max="1031" width="4.5" style="15" bestFit="1" customWidth="1"/>
    <col min="1032" max="1032" width="5.125" style="15" customWidth="1"/>
    <col min="1033" max="1033" width="4.5" style="15" bestFit="1" customWidth="1"/>
    <col min="1034" max="1034" width="5.125" style="15" customWidth="1"/>
    <col min="1035" max="1035" width="4.5" style="15" bestFit="1" customWidth="1"/>
    <col min="1036" max="1036" width="15.5" style="15" customWidth="1"/>
    <col min="1037" max="1037" width="2.5" style="15" customWidth="1"/>
    <col min="1038" max="1280" width="9" style="15"/>
    <col min="1281" max="1281" width="3.625" style="15" customWidth="1"/>
    <col min="1282" max="1282" width="7.375" style="15" customWidth="1"/>
    <col min="1283" max="1283" width="17.125" style="15" customWidth="1"/>
    <col min="1284" max="1284" width="6" style="15" customWidth="1"/>
    <col min="1285" max="1285" width="20.5" style="15" customWidth="1"/>
    <col min="1286" max="1286" width="8.75" style="15" customWidth="1"/>
    <col min="1287" max="1287" width="4.5" style="15" bestFit="1" customWidth="1"/>
    <col min="1288" max="1288" width="5.125" style="15" customWidth="1"/>
    <col min="1289" max="1289" width="4.5" style="15" bestFit="1" customWidth="1"/>
    <col min="1290" max="1290" width="5.125" style="15" customWidth="1"/>
    <col min="1291" max="1291" width="4.5" style="15" bestFit="1" customWidth="1"/>
    <col min="1292" max="1292" width="15.5" style="15" customWidth="1"/>
    <col min="1293" max="1293" width="2.5" style="15" customWidth="1"/>
    <col min="1294" max="1536" width="9" style="15"/>
    <col min="1537" max="1537" width="3.625" style="15" customWidth="1"/>
    <col min="1538" max="1538" width="7.375" style="15" customWidth="1"/>
    <col min="1539" max="1539" width="17.125" style="15" customWidth="1"/>
    <col min="1540" max="1540" width="6" style="15" customWidth="1"/>
    <col min="1541" max="1541" width="20.5" style="15" customWidth="1"/>
    <col min="1542" max="1542" width="8.75" style="15" customWidth="1"/>
    <col min="1543" max="1543" width="4.5" style="15" bestFit="1" customWidth="1"/>
    <col min="1544" max="1544" width="5.125" style="15" customWidth="1"/>
    <col min="1545" max="1545" width="4.5" style="15" bestFit="1" customWidth="1"/>
    <col min="1546" max="1546" width="5.125" style="15" customWidth="1"/>
    <col min="1547" max="1547" width="4.5" style="15" bestFit="1" customWidth="1"/>
    <col min="1548" max="1548" width="15.5" style="15" customWidth="1"/>
    <col min="1549" max="1549" width="2.5" style="15" customWidth="1"/>
    <col min="1550" max="1792" width="9" style="15"/>
    <col min="1793" max="1793" width="3.625" style="15" customWidth="1"/>
    <col min="1794" max="1794" width="7.375" style="15" customWidth="1"/>
    <col min="1795" max="1795" width="17.125" style="15" customWidth="1"/>
    <col min="1796" max="1796" width="6" style="15" customWidth="1"/>
    <col min="1797" max="1797" width="20.5" style="15" customWidth="1"/>
    <col min="1798" max="1798" width="8.75" style="15" customWidth="1"/>
    <col min="1799" max="1799" width="4.5" style="15" bestFit="1" customWidth="1"/>
    <col min="1800" max="1800" width="5.125" style="15" customWidth="1"/>
    <col min="1801" max="1801" width="4.5" style="15" bestFit="1" customWidth="1"/>
    <col min="1802" max="1802" width="5.125" style="15" customWidth="1"/>
    <col min="1803" max="1803" width="4.5" style="15" bestFit="1" customWidth="1"/>
    <col min="1804" max="1804" width="15.5" style="15" customWidth="1"/>
    <col min="1805" max="1805" width="2.5" style="15" customWidth="1"/>
    <col min="1806" max="2048" width="9" style="15"/>
    <col min="2049" max="2049" width="3.625" style="15" customWidth="1"/>
    <col min="2050" max="2050" width="7.375" style="15" customWidth="1"/>
    <col min="2051" max="2051" width="17.125" style="15" customWidth="1"/>
    <col min="2052" max="2052" width="6" style="15" customWidth="1"/>
    <col min="2053" max="2053" width="20.5" style="15" customWidth="1"/>
    <col min="2054" max="2054" width="8.75" style="15" customWidth="1"/>
    <col min="2055" max="2055" width="4.5" style="15" bestFit="1" customWidth="1"/>
    <col min="2056" max="2056" width="5.125" style="15" customWidth="1"/>
    <col min="2057" max="2057" width="4.5" style="15" bestFit="1" customWidth="1"/>
    <col min="2058" max="2058" width="5.125" style="15" customWidth="1"/>
    <col min="2059" max="2059" width="4.5" style="15" bestFit="1" customWidth="1"/>
    <col min="2060" max="2060" width="15.5" style="15" customWidth="1"/>
    <col min="2061" max="2061" width="2.5" style="15" customWidth="1"/>
    <col min="2062" max="2304" width="9" style="15"/>
    <col min="2305" max="2305" width="3.625" style="15" customWidth="1"/>
    <col min="2306" max="2306" width="7.375" style="15" customWidth="1"/>
    <col min="2307" max="2307" width="17.125" style="15" customWidth="1"/>
    <col min="2308" max="2308" width="6" style="15" customWidth="1"/>
    <col min="2309" max="2309" width="20.5" style="15" customWidth="1"/>
    <col min="2310" max="2310" width="8.75" style="15" customWidth="1"/>
    <col min="2311" max="2311" width="4.5" style="15" bestFit="1" customWidth="1"/>
    <col min="2312" max="2312" width="5.125" style="15" customWidth="1"/>
    <col min="2313" max="2313" width="4.5" style="15" bestFit="1" customWidth="1"/>
    <col min="2314" max="2314" width="5.125" style="15" customWidth="1"/>
    <col min="2315" max="2315" width="4.5" style="15" bestFit="1" customWidth="1"/>
    <col min="2316" max="2316" width="15.5" style="15" customWidth="1"/>
    <col min="2317" max="2317" width="2.5" style="15" customWidth="1"/>
    <col min="2318" max="2560" width="9" style="15"/>
    <col min="2561" max="2561" width="3.625" style="15" customWidth="1"/>
    <col min="2562" max="2562" width="7.375" style="15" customWidth="1"/>
    <col min="2563" max="2563" width="17.125" style="15" customWidth="1"/>
    <col min="2564" max="2564" width="6" style="15" customWidth="1"/>
    <col min="2565" max="2565" width="20.5" style="15" customWidth="1"/>
    <col min="2566" max="2566" width="8.75" style="15" customWidth="1"/>
    <col min="2567" max="2567" width="4.5" style="15" bestFit="1" customWidth="1"/>
    <col min="2568" max="2568" width="5.125" style="15" customWidth="1"/>
    <col min="2569" max="2569" width="4.5" style="15" bestFit="1" customWidth="1"/>
    <col min="2570" max="2570" width="5.125" style="15" customWidth="1"/>
    <col min="2571" max="2571" width="4.5" style="15" bestFit="1" customWidth="1"/>
    <col min="2572" max="2572" width="15.5" style="15" customWidth="1"/>
    <col min="2573" max="2573" width="2.5" style="15" customWidth="1"/>
    <col min="2574" max="2816" width="9" style="15"/>
    <col min="2817" max="2817" width="3.625" style="15" customWidth="1"/>
    <col min="2818" max="2818" width="7.375" style="15" customWidth="1"/>
    <col min="2819" max="2819" width="17.125" style="15" customWidth="1"/>
    <col min="2820" max="2820" width="6" style="15" customWidth="1"/>
    <col min="2821" max="2821" width="20.5" style="15" customWidth="1"/>
    <col min="2822" max="2822" width="8.75" style="15" customWidth="1"/>
    <col min="2823" max="2823" width="4.5" style="15" bestFit="1" customWidth="1"/>
    <col min="2824" max="2824" width="5.125" style="15" customWidth="1"/>
    <col min="2825" max="2825" width="4.5" style="15" bestFit="1" customWidth="1"/>
    <col min="2826" max="2826" width="5.125" style="15" customWidth="1"/>
    <col min="2827" max="2827" width="4.5" style="15" bestFit="1" customWidth="1"/>
    <col min="2828" max="2828" width="15.5" style="15" customWidth="1"/>
    <col min="2829" max="2829" width="2.5" style="15" customWidth="1"/>
    <col min="2830" max="3072" width="9" style="15"/>
    <col min="3073" max="3073" width="3.625" style="15" customWidth="1"/>
    <col min="3074" max="3074" width="7.375" style="15" customWidth="1"/>
    <col min="3075" max="3075" width="17.125" style="15" customWidth="1"/>
    <col min="3076" max="3076" width="6" style="15" customWidth="1"/>
    <col min="3077" max="3077" width="20.5" style="15" customWidth="1"/>
    <col min="3078" max="3078" width="8.75" style="15" customWidth="1"/>
    <col min="3079" max="3079" width="4.5" style="15" bestFit="1" customWidth="1"/>
    <col min="3080" max="3080" width="5.125" style="15" customWidth="1"/>
    <col min="3081" max="3081" width="4.5" style="15" bestFit="1" customWidth="1"/>
    <col min="3082" max="3082" width="5.125" style="15" customWidth="1"/>
    <col min="3083" max="3083" width="4.5" style="15" bestFit="1" customWidth="1"/>
    <col min="3084" max="3084" width="15.5" style="15" customWidth="1"/>
    <col min="3085" max="3085" width="2.5" style="15" customWidth="1"/>
    <col min="3086" max="3328" width="9" style="15"/>
    <col min="3329" max="3329" width="3.625" style="15" customWidth="1"/>
    <col min="3330" max="3330" width="7.375" style="15" customWidth="1"/>
    <col min="3331" max="3331" width="17.125" style="15" customWidth="1"/>
    <col min="3332" max="3332" width="6" style="15" customWidth="1"/>
    <col min="3333" max="3333" width="20.5" style="15" customWidth="1"/>
    <col min="3334" max="3334" width="8.75" style="15" customWidth="1"/>
    <col min="3335" max="3335" width="4.5" style="15" bestFit="1" customWidth="1"/>
    <col min="3336" max="3336" width="5.125" style="15" customWidth="1"/>
    <col min="3337" max="3337" width="4.5" style="15" bestFit="1" customWidth="1"/>
    <col min="3338" max="3338" width="5.125" style="15" customWidth="1"/>
    <col min="3339" max="3339" width="4.5" style="15" bestFit="1" customWidth="1"/>
    <col min="3340" max="3340" width="15.5" style="15" customWidth="1"/>
    <col min="3341" max="3341" width="2.5" style="15" customWidth="1"/>
    <col min="3342" max="3584" width="9" style="15"/>
    <col min="3585" max="3585" width="3.625" style="15" customWidth="1"/>
    <col min="3586" max="3586" width="7.375" style="15" customWidth="1"/>
    <col min="3587" max="3587" width="17.125" style="15" customWidth="1"/>
    <col min="3588" max="3588" width="6" style="15" customWidth="1"/>
    <col min="3589" max="3589" width="20.5" style="15" customWidth="1"/>
    <col min="3590" max="3590" width="8.75" style="15" customWidth="1"/>
    <col min="3591" max="3591" width="4.5" style="15" bestFit="1" customWidth="1"/>
    <col min="3592" max="3592" width="5.125" style="15" customWidth="1"/>
    <col min="3593" max="3593" width="4.5" style="15" bestFit="1" customWidth="1"/>
    <col min="3594" max="3594" width="5.125" style="15" customWidth="1"/>
    <col min="3595" max="3595" width="4.5" style="15" bestFit="1" customWidth="1"/>
    <col min="3596" max="3596" width="15.5" style="15" customWidth="1"/>
    <col min="3597" max="3597" width="2.5" style="15" customWidth="1"/>
    <col min="3598" max="3840" width="9" style="15"/>
    <col min="3841" max="3841" width="3.625" style="15" customWidth="1"/>
    <col min="3842" max="3842" width="7.375" style="15" customWidth="1"/>
    <col min="3843" max="3843" width="17.125" style="15" customWidth="1"/>
    <col min="3844" max="3844" width="6" style="15" customWidth="1"/>
    <col min="3845" max="3845" width="20.5" style="15" customWidth="1"/>
    <col min="3846" max="3846" width="8.75" style="15" customWidth="1"/>
    <col min="3847" max="3847" width="4.5" style="15" bestFit="1" customWidth="1"/>
    <col min="3848" max="3848" width="5.125" style="15" customWidth="1"/>
    <col min="3849" max="3849" width="4.5" style="15" bestFit="1" customWidth="1"/>
    <col min="3850" max="3850" width="5.125" style="15" customWidth="1"/>
    <col min="3851" max="3851" width="4.5" style="15" bestFit="1" customWidth="1"/>
    <col min="3852" max="3852" width="15.5" style="15" customWidth="1"/>
    <col min="3853" max="3853" width="2.5" style="15" customWidth="1"/>
    <col min="3854" max="4096" width="9" style="15"/>
    <col min="4097" max="4097" width="3.625" style="15" customWidth="1"/>
    <col min="4098" max="4098" width="7.375" style="15" customWidth="1"/>
    <col min="4099" max="4099" width="17.125" style="15" customWidth="1"/>
    <col min="4100" max="4100" width="6" style="15" customWidth="1"/>
    <col min="4101" max="4101" width="20.5" style="15" customWidth="1"/>
    <col min="4102" max="4102" width="8.75" style="15" customWidth="1"/>
    <col min="4103" max="4103" width="4.5" style="15" bestFit="1" customWidth="1"/>
    <col min="4104" max="4104" width="5.125" style="15" customWidth="1"/>
    <col min="4105" max="4105" width="4.5" style="15" bestFit="1" customWidth="1"/>
    <col min="4106" max="4106" width="5.125" style="15" customWidth="1"/>
    <col min="4107" max="4107" width="4.5" style="15" bestFit="1" customWidth="1"/>
    <col min="4108" max="4108" width="15.5" style="15" customWidth="1"/>
    <col min="4109" max="4109" width="2.5" style="15" customWidth="1"/>
    <col min="4110" max="4352" width="9" style="15"/>
    <col min="4353" max="4353" width="3.625" style="15" customWidth="1"/>
    <col min="4354" max="4354" width="7.375" style="15" customWidth="1"/>
    <col min="4355" max="4355" width="17.125" style="15" customWidth="1"/>
    <col min="4356" max="4356" width="6" style="15" customWidth="1"/>
    <col min="4357" max="4357" width="20.5" style="15" customWidth="1"/>
    <col min="4358" max="4358" width="8.75" style="15" customWidth="1"/>
    <col min="4359" max="4359" width="4.5" style="15" bestFit="1" customWidth="1"/>
    <col min="4360" max="4360" width="5.125" style="15" customWidth="1"/>
    <col min="4361" max="4361" width="4.5" style="15" bestFit="1" customWidth="1"/>
    <col min="4362" max="4362" width="5.125" style="15" customWidth="1"/>
    <col min="4363" max="4363" width="4.5" style="15" bestFit="1" customWidth="1"/>
    <col min="4364" max="4364" width="15.5" style="15" customWidth="1"/>
    <col min="4365" max="4365" width="2.5" style="15" customWidth="1"/>
    <col min="4366" max="4608" width="9" style="15"/>
    <col min="4609" max="4609" width="3.625" style="15" customWidth="1"/>
    <col min="4610" max="4610" width="7.375" style="15" customWidth="1"/>
    <col min="4611" max="4611" width="17.125" style="15" customWidth="1"/>
    <col min="4612" max="4612" width="6" style="15" customWidth="1"/>
    <col min="4613" max="4613" width="20.5" style="15" customWidth="1"/>
    <col min="4614" max="4614" width="8.75" style="15" customWidth="1"/>
    <col min="4615" max="4615" width="4.5" style="15" bestFit="1" customWidth="1"/>
    <col min="4616" max="4616" width="5.125" style="15" customWidth="1"/>
    <col min="4617" max="4617" width="4.5" style="15" bestFit="1" customWidth="1"/>
    <col min="4618" max="4618" width="5.125" style="15" customWidth="1"/>
    <col min="4619" max="4619" width="4.5" style="15" bestFit="1" customWidth="1"/>
    <col min="4620" max="4620" width="15.5" style="15" customWidth="1"/>
    <col min="4621" max="4621" width="2.5" style="15" customWidth="1"/>
    <col min="4622" max="4864" width="9" style="15"/>
    <col min="4865" max="4865" width="3.625" style="15" customWidth="1"/>
    <col min="4866" max="4866" width="7.375" style="15" customWidth="1"/>
    <col min="4867" max="4867" width="17.125" style="15" customWidth="1"/>
    <col min="4868" max="4868" width="6" style="15" customWidth="1"/>
    <col min="4869" max="4869" width="20.5" style="15" customWidth="1"/>
    <col min="4870" max="4870" width="8.75" style="15" customWidth="1"/>
    <col min="4871" max="4871" width="4.5" style="15" bestFit="1" customWidth="1"/>
    <col min="4872" max="4872" width="5.125" style="15" customWidth="1"/>
    <col min="4873" max="4873" width="4.5" style="15" bestFit="1" customWidth="1"/>
    <col min="4874" max="4874" width="5.125" style="15" customWidth="1"/>
    <col min="4875" max="4875" width="4.5" style="15" bestFit="1" customWidth="1"/>
    <col min="4876" max="4876" width="15.5" style="15" customWidth="1"/>
    <col min="4877" max="4877" width="2.5" style="15" customWidth="1"/>
    <col min="4878" max="5120" width="9" style="15"/>
    <col min="5121" max="5121" width="3.625" style="15" customWidth="1"/>
    <col min="5122" max="5122" width="7.375" style="15" customWidth="1"/>
    <col min="5123" max="5123" width="17.125" style="15" customWidth="1"/>
    <col min="5124" max="5124" width="6" style="15" customWidth="1"/>
    <col min="5125" max="5125" width="20.5" style="15" customWidth="1"/>
    <col min="5126" max="5126" width="8.75" style="15" customWidth="1"/>
    <col min="5127" max="5127" width="4.5" style="15" bestFit="1" customWidth="1"/>
    <col min="5128" max="5128" width="5.125" style="15" customWidth="1"/>
    <col min="5129" max="5129" width="4.5" style="15" bestFit="1" customWidth="1"/>
    <col min="5130" max="5130" width="5.125" style="15" customWidth="1"/>
    <col min="5131" max="5131" width="4.5" style="15" bestFit="1" customWidth="1"/>
    <col min="5132" max="5132" width="15.5" style="15" customWidth="1"/>
    <col min="5133" max="5133" width="2.5" style="15" customWidth="1"/>
    <col min="5134" max="5376" width="9" style="15"/>
    <col min="5377" max="5377" width="3.625" style="15" customWidth="1"/>
    <col min="5378" max="5378" width="7.375" style="15" customWidth="1"/>
    <col min="5379" max="5379" width="17.125" style="15" customWidth="1"/>
    <col min="5380" max="5380" width="6" style="15" customWidth="1"/>
    <col min="5381" max="5381" width="20.5" style="15" customWidth="1"/>
    <col min="5382" max="5382" width="8.75" style="15" customWidth="1"/>
    <col min="5383" max="5383" width="4.5" style="15" bestFit="1" customWidth="1"/>
    <col min="5384" max="5384" width="5.125" style="15" customWidth="1"/>
    <col min="5385" max="5385" width="4.5" style="15" bestFit="1" customWidth="1"/>
    <col min="5386" max="5386" width="5.125" style="15" customWidth="1"/>
    <col min="5387" max="5387" width="4.5" style="15" bestFit="1" customWidth="1"/>
    <col min="5388" max="5388" width="15.5" style="15" customWidth="1"/>
    <col min="5389" max="5389" width="2.5" style="15" customWidth="1"/>
    <col min="5390" max="5632" width="9" style="15"/>
    <col min="5633" max="5633" width="3.625" style="15" customWidth="1"/>
    <col min="5634" max="5634" width="7.375" style="15" customWidth="1"/>
    <col min="5635" max="5635" width="17.125" style="15" customWidth="1"/>
    <col min="5636" max="5636" width="6" style="15" customWidth="1"/>
    <col min="5637" max="5637" width="20.5" style="15" customWidth="1"/>
    <col min="5638" max="5638" width="8.75" style="15" customWidth="1"/>
    <col min="5639" max="5639" width="4.5" style="15" bestFit="1" customWidth="1"/>
    <col min="5640" max="5640" width="5.125" style="15" customWidth="1"/>
    <col min="5641" max="5641" width="4.5" style="15" bestFit="1" customWidth="1"/>
    <col min="5642" max="5642" width="5.125" style="15" customWidth="1"/>
    <col min="5643" max="5643" width="4.5" style="15" bestFit="1" customWidth="1"/>
    <col min="5644" max="5644" width="15.5" style="15" customWidth="1"/>
    <col min="5645" max="5645" width="2.5" style="15" customWidth="1"/>
    <col min="5646" max="5888" width="9" style="15"/>
    <col min="5889" max="5889" width="3.625" style="15" customWidth="1"/>
    <col min="5890" max="5890" width="7.375" style="15" customWidth="1"/>
    <col min="5891" max="5891" width="17.125" style="15" customWidth="1"/>
    <col min="5892" max="5892" width="6" style="15" customWidth="1"/>
    <col min="5893" max="5893" width="20.5" style="15" customWidth="1"/>
    <col min="5894" max="5894" width="8.75" style="15" customWidth="1"/>
    <col min="5895" max="5895" width="4.5" style="15" bestFit="1" customWidth="1"/>
    <col min="5896" max="5896" width="5.125" style="15" customWidth="1"/>
    <col min="5897" max="5897" width="4.5" style="15" bestFit="1" customWidth="1"/>
    <col min="5898" max="5898" width="5.125" style="15" customWidth="1"/>
    <col min="5899" max="5899" width="4.5" style="15" bestFit="1" customWidth="1"/>
    <col min="5900" max="5900" width="15.5" style="15" customWidth="1"/>
    <col min="5901" max="5901" width="2.5" style="15" customWidth="1"/>
    <col min="5902" max="6144" width="9" style="15"/>
    <col min="6145" max="6145" width="3.625" style="15" customWidth="1"/>
    <col min="6146" max="6146" width="7.375" style="15" customWidth="1"/>
    <col min="6147" max="6147" width="17.125" style="15" customWidth="1"/>
    <col min="6148" max="6148" width="6" style="15" customWidth="1"/>
    <col min="6149" max="6149" width="20.5" style="15" customWidth="1"/>
    <col min="6150" max="6150" width="8.75" style="15" customWidth="1"/>
    <col min="6151" max="6151" width="4.5" style="15" bestFit="1" customWidth="1"/>
    <col min="6152" max="6152" width="5.125" style="15" customWidth="1"/>
    <col min="6153" max="6153" width="4.5" style="15" bestFit="1" customWidth="1"/>
    <col min="6154" max="6154" width="5.125" style="15" customWidth="1"/>
    <col min="6155" max="6155" width="4.5" style="15" bestFit="1" customWidth="1"/>
    <col min="6156" max="6156" width="15.5" style="15" customWidth="1"/>
    <col min="6157" max="6157" width="2.5" style="15" customWidth="1"/>
    <col min="6158" max="6400" width="9" style="15"/>
    <col min="6401" max="6401" width="3.625" style="15" customWidth="1"/>
    <col min="6402" max="6402" width="7.375" style="15" customWidth="1"/>
    <col min="6403" max="6403" width="17.125" style="15" customWidth="1"/>
    <col min="6404" max="6404" width="6" style="15" customWidth="1"/>
    <col min="6405" max="6405" width="20.5" style="15" customWidth="1"/>
    <col min="6406" max="6406" width="8.75" style="15" customWidth="1"/>
    <col min="6407" max="6407" width="4.5" style="15" bestFit="1" customWidth="1"/>
    <col min="6408" max="6408" width="5.125" style="15" customWidth="1"/>
    <col min="6409" max="6409" width="4.5" style="15" bestFit="1" customWidth="1"/>
    <col min="6410" max="6410" width="5.125" style="15" customWidth="1"/>
    <col min="6411" max="6411" width="4.5" style="15" bestFit="1" customWidth="1"/>
    <col min="6412" max="6412" width="15.5" style="15" customWidth="1"/>
    <col min="6413" max="6413" width="2.5" style="15" customWidth="1"/>
    <col min="6414" max="6656" width="9" style="15"/>
    <col min="6657" max="6657" width="3.625" style="15" customWidth="1"/>
    <col min="6658" max="6658" width="7.375" style="15" customWidth="1"/>
    <col min="6659" max="6659" width="17.125" style="15" customWidth="1"/>
    <col min="6660" max="6660" width="6" style="15" customWidth="1"/>
    <col min="6661" max="6661" width="20.5" style="15" customWidth="1"/>
    <col min="6662" max="6662" width="8.75" style="15" customWidth="1"/>
    <col min="6663" max="6663" width="4.5" style="15" bestFit="1" customWidth="1"/>
    <col min="6664" max="6664" width="5.125" style="15" customWidth="1"/>
    <col min="6665" max="6665" width="4.5" style="15" bestFit="1" customWidth="1"/>
    <col min="6666" max="6666" width="5.125" style="15" customWidth="1"/>
    <col min="6667" max="6667" width="4.5" style="15" bestFit="1" customWidth="1"/>
    <col min="6668" max="6668" width="15.5" style="15" customWidth="1"/>
    <col min="6669" max="6669" width="2.5" style="15" customWidth="1"/>
    <col min="6670" max="6912" width="9" style="15"/>
    <col min="6913" max="6913" width="3.625" style="15" customWidth="1"/>
    <col min="6914" max="6914" width="7.375" style="15" customWidth="1"/>
    <col min="6915" max="6915" width="17.125" style="15" customWidth="1"/>
    <col min="6916" max="6916" width="6" style="15" customWidth="1"/>
    <col min="6917" max="6917" width="20.5" style="15" customWidth="1"/>
    <col min="6918" max="6918" width="8.75" style="15" customWidth="1"/>
    <col min="6919" max="6919" width="4.5" style="15" bestFit="1" customWidth="1"/>
    <col min="6920" max="6920" width="5.125" style="15" customWidth="1"/>
    <col min="6921" max="6921" width="4.5" style="15" bestFit="1" customWidth="1"/>
    <col min="6922" max="6922" width="5.125" style="15" customWidth="1"/>
    <col min="6923" max="6923" width="4.5" style="15" bestFit="1" customWidth="1"/>
    <col min="6924" max="6924" width="15.5" style="15" customWidth="1"/>
    <col min="6925" max="6925" width="2.5" style="15" customWidth="1"/>
    <col min="6926" max="7168" width="9" style="15"/>
    <col min="7169" max="7169" width="3.625" style="15" customWidth="1"/>
    <col min="7170" max="7170" width="7.375" style="15" customWidth="1"/>
    <col min="7171" max="7171" width="17.125" style="15" customWidth="1"/>
    <col min="7172" max="7172" width="6" style="15" customWidth="1"/>
    <col min="7173" max="7173" width="20.5" style="15" customWidth="1"/>
    <col min="7174" max="7174" width="8.75" style="15" customWidth="1"/>
    <col min="7175" max="7175" width="4.5" style="15" bestFit="1" customWidth="1"/>
    <col min="7176" max="7176" width="5.125" style="15" customWidth="1"/>
    <col min="7177" max="7177" width="4.5" style="15" bestFit="1" customWidth="1"/>
    <col min="7178" max="7178" width="5.125" style="15" customWidth="1"/>
    <col min="7179" max="7179" width="4.5" style="15" bestFit="1" customWidth="1"/>
    <col min="7180" max="7180" width="15.5" style="15" customWidth="1"/>
    <col min="7181" max="7181" width="2.5" style="15" customWidth="1"/>
    <col min="7182" max="7424" width="9" style="15"/>
    <col min="7425" max="7425" width="3.625" style="15" customWidth="1"/>
    <col min="7426" max="7426" width="7.375" style="15" customWidth="1"/>
    <col min="7427" max="7427" width="17.125" style="15" customWidth="1"/>
    <col min="7428" max="7428" width="6" style="15" customWidth="1"/>
    <col min="7429" max="7429" width="20.5" style="15" customWidth="1"/>
    <col min="7430" max="7430" width="8.75" style="15" customWidth="1"/>
    <col min="7431" max="7431" width="4.5" style="15" bestFit="1" customWidth="1"/>
    <col min="7432" max="7432" width="5.125" style="15" customWidth="1"/>
    <col min="7433" max="7433" width="4.5" style="15" bestFit="1" customWidth="1"/>
    <col min="7434" max="7434" width="5.125" style="15" customWidth="1"/>
    <col min="7435" max="7435" width="4.5" style="15" bestFit="1" customWidth="1"/>
    <col min="7436" max="7436" width="15.5" style="15" customWidth="1"/>
    <col min="7437" max="7437" width="2.5" style="15" customWidth="1"/>
    <col min="7438" max="7680" width="9" style="15"/>
    <col min="7681" max="7681" width="3.625" style="15" customWidth="1"/>
    <col min="7682" max="7682" width="7.375" style="15" customWidth="1"/>
    <col min="7683" max="7683" width="17.125" style="15" customWidth="1"/>
    <col min="7684" max="7684" width="6" style="15" customWidth="1"/>
    <col min="7685" max="7685" width="20.5" style="15" customWidth="1"/>
    <col min="7686" max="7686" width="8.75" style="15" customWidth="1"/>
    <col min="7687" max="7687" width="4.5" style="15" bestFit="1" customWidth="1"/>
    <col min="7688" max="7688" width="5.125" style="15" customWidth="1"/>
    <col min="7689" max="7689" width="4.5" style="15" bestFit="1" customWidth="1"/>
    <col min="7690" max="7690" width="5.125" style="15" customWidth="1"/>
    <col min="7691" max="7691" width="4.5" style="15" bestFit="1" customWidth="1"/>
    <col min="7692" max="7692" width="15.5" style="15" customWidth="1"/>
    <col min="7693" max="7693" width="2.5" style="15" customWidth="1"/>
    <col min="7694" max="7936" width="9" style="15"/>
    <col min="7937" max="7937" width="3.625" style="15" customWidth="1"/>
    <col min="7938" max="7938" width="7.375" style="15" customWidth="1"/>
    <col min="7939" max="7939" width="17.125" style="15" customWidth="1"/>
    <col min="7940" max="7940" width="6" style="15" customWidth="1"/>
    <col min="7941" max="7941" width="20.5" style="15" customWidth="1"/>
    <col min="7942" max="7942" width="8.75" style="15" customWidth="1"/>
    <col min="7943" max="7943" width="4.5" style="15" bestFit="1" customWidth="1"/>
    <col min="7944" max="7944" width="5.125" style="15" customWidth="1"/>
    <col min="7945" max="7945" width="4.5" style="15" bestFit="1" customWidth="1"/>
    <col min="7946" max="7946" width="5.125" style="15" customWidth="1"/>
    <col min="7947" max="7947" width="4.5" style="15" bestFit="1" customWidth="1"/>
    <col min="7948" max="7948" width="15.5" style="15" customWidth="1"/>
    <col min="7949" max="7949" width="2.5" style="15" customWidth="1"/>
    <col min="7950" max="8192" width="9" style="15"/>
    <col min="8193" max="8193" width="3.625" style="15" customWidth="1"/>
    <col min="8194" max="8194" width="7.375" style="15" customWidth="1"/>
    <col min="8195" max="8195" width="17.125" style="15" customWidth="1"/>
    <col min="8196" max="8196" width="6" style="15" customWidth="1"/>
    <col min="8197" max="8197" width="20.5" style="15" customWidth="1"/>
    <col min="8198" max="8198" width="8.75" style="15" customWidth="1"/>
    <col min="8199" max="8199" width="4.5" style="15" bestFit="1" customWidth="1"/>
    <col min="8200" max="8200" width="5.125" style="15" customWidth="1"/>
    <col min="8201" max="8201" width="4.5" style="15" bestFit="1" customWidth="1"/>
    <col min="8202" max="8202" width="5.125" style="15" customWidth="1"/>
    <col min="8203" max="8203" width="4.5" style="15" bestFit="1" customWidth="1"/>
    <col min="8204" max="8204" width="15.5" style="15" customWidth="1"/>
    <col min="8205" max="8205" width="2.5" style="15" customWidth="1"/>
    <col min="8206" max="8448" width="9" style="15"/>
    <col min="8449" max="8449" width="3.625" style="15" customWidth="1"/>
    <col min="8450" max="8450" width="7.375" style="15" customWidth="1"/>
    <col min="8451" max="8451" width="17.125" style="15" customWidth="1"/>
    <col min="8452" max="8452" width="6" style="15" customWidth="1"/>
    <col min="8453" max="8453" width="20.5" style="15" customWidth="1"/>
    <col min="8454" max="8454" width="8.75" style="15" customWidth="1"/>
    <col min="8455" max="8455" width="4.5" style="15" bestFit="1" customWidth="1"/>
    <col min="8456" max="8456" width="5.125" style="15" customWidth="1"/>
    <col min="8457" max="8457" width="4.5" style="15" bestFit="1" customWidth="1"/>
    <col min="8458" max="8458" width="5.125" style="15" customWidth="1"/>
    <col min="8459" max="8459" width="4.5" style="15" bestFit="1" customWidth="1"/>
    <col min="8460" max="8460" width="15.5" style="15" customWidth="1"/>
    <col min="8461" max="8461" width="2.5" style="15" customWidth="1"/>
    <col min="8462" max="8704" width="9" style="15"/>
    <col min="8705" max="8705" width="3.625" style="15" customWidth="1"/>
    <col min="8706" max="8706" width="7.375" style="15" customWidth="1"/>
    <col min="8707" max="8707" width="17.125" style="15" customWidth="1"/>
    <col min="8708" max="8708" width="6" style="15" customWidth="1"/>
    <col min="8709" max="8709" width="20.5" style="15" customWidth="1"/>
    <col min="8710" max="8710" width="8.75" style="15" customWidth="1"/>
    <col min="8711" max="8711" width="4.5" style="15" bestFit="1" customWidth="1"/>
    <col min="8712" max="8712" width="5.125" style="15" customWidth="1"/>
    <col min="8713" max="8713" width="4.5" style="15" bestFit="1" customWidth="1"/>
    <col min="8714" max="8714" width="5.125" style="15" customWidth="1"/>
    <col min="8715" max="8715" width="4.5" style="15" bestFit="1" customWidth="1"/>
    <col min="8716" max="8716" width="15.5" style="15" customWidth="1"/>
    <col min="8717" max="8717" width="2.5" style="15" customWidth="1"/>
    <col min="8718" max="8960" width="9" style="15"/>
    <col min="8961" max="8961" width="3.625" style="15" customWidth="1"/>
    <col min="8962" max="8962" width="7.375" style="15" customWidth="1"/>
    <col min="8963" max="8963" width="17.125" style="15" customWidth="1"/>
    <col min="8964" max="8964" width="6" style="15" customWidth="1"/>
    <col min="8965" max="8965" width="20.5" style="15" customWidth="1"/>
    <col min="8966" max="8966" width="8.75" style="15" customWidth="1"/>
    <col min="8967" max="8967" width="4.5" style="15" bestFit="1" customWidth="1"/>
    <col min="8968" max="8968" width="5.125" style="15" customWidth="1"/>
    <col min="8969" max="8969" width="4.5" style="15" bestFit="1" customWidth="1"/>
    <col min="8970" max="8970" width="5.125" style="15" customWidth="1"/>
    <col min="8971" max="8971" width="4.5" style="15" bestFit="1" customWidth="1"/>
    <col min="8972" max="8972" width="15.5" style="15" customWidth="1"/>
    <col min="8973" max="8973" width="2.5" style="15" customWidth="1"/>
    <col min="8974" max="9216" width="9" style="15"/>
    <col min="9217" max="9217" width="3.625" style="15" customWidth="1"/>
    <col min="9218" max="9218" width="7.375" style="15" customWidth="1"/>
    <col min="9219" max="9219" width="17.125" style="15" customWidth="1"/>
    <col min="9220" max="9220" width="6" style="15" customWidth="1"/>
    <col min="9221" max="9221" width="20.5" style="15" customWidth="1"/>
    <col min="9222" max="9222" width="8.75" style="15" customWidth="1"/>
    <col min="9223" max="9223" width="4.5" style="15" bestFit="1" customWidth="1"/>
    <col min="9224" max="9224" width="5.125" style="15" customWidth="1"/>
    <col min="9225" max="9225" width="4.5" style="15" bestFit="1" customWidth="1"/>
    <col min="9226" max="9226" width="5.125" style="15" customWidth="1"/>
    <col min="9227" max="9227" width="4.5" style="15" bestFit="1" customWidth="1"/>
    <col min="9228" max="9228" width="15.5" style="15" customWidth="1"/>
    <col min="9229" max="9229" width="2.5" style="15" customWidth="1"/>
    <col min="9230" max="9472" width="9" style="15"/>
    <col min="9473" max="9473" width="3.625" style="15" customWidth="1"/>
    <col min="9474" max="9474" width="7.375" style="15" customWidth="1"/>
    <col min="9475" max="9475" width="17.125" style="15" customWidth="1"/>
    <col min="9476" max="9476" width="6" style="15" customWidth="1"/>
    <col min="9477" max="9477" width="20.5" style="15" customWidth="1"/>
    <col min="9478" max="9478" width="8.75" style="15" customWidth="1"/>
    <col min="9479" max="9479" width="4.5" style="15" bestFit="1" customWidth="1"/>
    <col min="9480" max="9480" width="5.125" style="15" customWidth="1"/>
    <col min="9481" max="9481" width="4.5" style="15" bestFit="1" customWidth="1"/>
    <col min="9482" max="9482" width="5.125" style="15" customWidth="1"/>
    <col min="9483" max="9483" width="4.5" style="15" bestFit="1" customWidth="1"/>
    <col min="9484" max="9484" width="15.5" style="15" customWidth="1"/>
    <col min="9485" max="9485" width="2.5" style="15" customWidth="1"/>
    <col min="9486" max="9728" width="9" style="15"/>
    <col min="9729" max="9729" width="3.625" style="15" customWidth="1"/>
    <col min="9730" max="9730" width="7.375" style="15" customWidth="1"/>
    <col min="9731" max="9731" width="17.125" style="15" customWidth="1"/>
    <col min="9732" max="9732" width="6" style="15" customWidth="1"/>
    <col min="9733" max="9733" width="20.5" style="15" customWidth="1"/>
    <col min="9734" max="9734" width="8.75" style="15" customWidth="1"/>
    <col min="9735" max="9735" width="4.5" style="15" bestFit="1" customWidth="1"/>
    <col min="9736" max="9736" width="5.125" style="15" customWidth="1"/>
    <col min="9737" max="9737" width="4.5" style="15" bestFit="1" customWidth="1"/>
    <col min="9738" max="9738" width="5.125" style="15" customWidth="1"/>
    <col min="9739" max="9739" width="4.5" style="15" bestFit="1" customWidth="1"/>
    <col min="9740" max="9740" width="15.5" style="15" customWidth="1"/>
    <col min="9741" max="9741" width="2.5" style="15" customWidth="1"/>
    <col min="9742" max="9984" width="9" style="15"/>
    <col min="9985" max="9985" width="3.625" style="15" customWidth="1"/>
    <col min="9986" max="9986" width="7.375" style="15" customWidth="1"/>
    <col min="9987" max="9987" width="17.125" style="15" customWidth="1"/>
    <col min="9988" max="9988" width="6" style="15" customWidth="1"/>
    <col min="9989" max="9989" width="20.5" style="15" customWidth="1"/>
    <col min="9990" max="9990" width="8.75" style="15" customWidth="1"/>
    <col min="9991" max="9991" width="4.5" style="15" bestFit="1" customWidth="1"/>
    <col min="9992" max="9992" width="5.125" style="15" customWidth="1"/>
    <col min="9993" max="9993" width="4.5" style="15" bestFit="1" customWidth="1"/>
    <col min="9994" max="9994" width="5.125" style="15" customWidth="1"/>
    <col min="9995" max="9995" width="4.5" style="15" bestFit="1" customWidth="1"/>
    <col min="9996" max="9996" width="15.5" style="15" customWidth="1"/>
    <col min="9997" max="9997" width="2.5" style="15" customWidth="1"/>
    <col min="9998" max="10240" width="9" style="15"/>
    <col min="10241" max="10241" width="3.625" style="15" customWidth="1"/>
    <col min="10242" max="10242" width="7.375" style="15" customWidth="1"/>
    <col min="10243" max="10243" width="17.125" style="15" customWidth="1"/>
    <col min="10244" max="10244" width="6" style="15" customWidth="1"/>
    <col min="10245" max="10245" width="20.5" style="15" customWidth="1"/>
    <col min="10246" max="10246" width="8.75" style="15" customWidth="1"/>
    <col min="10247" max="10247" width="4.5" style="15" bestFit="1" customWidth="1"/>
    <col min="10248" max="10248" width="5.125" style="15" customWidth="1"/>
    <col min="10249" max="10249" width="4.5" style="15" bestFit="1" customWidth="1"/>
    <col min="10250" max="10250" width="5.125" style="15" customWidth="1"/>
    <col min="10251" max="10251" width="4.5" style="15" bestFit="1" customWidth="1"/>
    <col min="10252" max="10252" width="15.5" style="15" customWidth="1"/>
    <col min="10253" max="10253" width="2.5" style="15" customWidth="1"/>
    <col min="10254" max="10496" width="9" style="15"/>
    <col min="10497" max="10497" width="3.625" style="15" customWidth="1"/>
    <col min="10498" max="10498" width="7.375" style="15" customWidth="1"/>
    <col min="10499" max="10499" width="17.125" style="15" customWidth="1"/>
    <col min="10500" max="10500" width="6" style="15" customWidth="1"/>
    <col min="10501" max="10501" width="20.5" style="15" customWidth="1"/>
    <col min="10502" max="10502" width="8.75" style="15" customWidth="1"/>
    <col min="10503" max="10503" width="4.5" style="15" bestFit="1" customWidth="1"/>
    <col min="10504" max="10504" width="5.125" style="15" customWidth="1"/>
    <col min="10505" max="10505" width="4.5" style="15" bestFit="1" customWidth="1"/>
    <col min="10506" max="10506" width="5.125" style="15" customWidth="1"/>
    <col min="10507" max="10507" width="4.5" style="15" bestFit="1" customWidth="1"/>
    <col min="10508" max="10508" width="15.5" style="15" customWidth="1"/>
    <col min="10509" max="10509" width="2.5" style="15" customWidth="1"/>
    <col min="10510" max="10752" width="9" style="15"/>
    <col min="10753" max="10753" width="3.625" style="15" customWidth="1"/>
    <col min="10754" max="10754" width="7.375" style="15" customWidth="1"/>
    <col min="10755" max="10755" width="17.125" style="15" customWidth="1"/>
    <col min="10756" max="10756" width="6" style="15" customWidth="1"/>
    <col min="10757" max="10757" width="20.5" style="15" customWidth="1"/>
    <col min="10758" max="10758" width="8.75" style="15" customWidth="1"/>
    <col min="10759" max="10759" width="4.5" style="15" bestFit="1" customWidth="1"/>
    <col min="10760" max="10760" width="5.125" style="15" customWidth="1"/>
    <col min="10761" max="10761" width="4.5" style="15" bestFit="1" customWidth="1"/>
    <col min="10762" max="10762" width="5.125" style="15" customWidth="1"/>
    <col min="10763" max="10763" width="4.5" style="15" bestFit="1" customWidth="1"/>
    <col min="10764" max="10764" width="15.5" style="15" customWidth="1"/>
    <col min="10765" max="10765" width="2.5" style="15" customWidth="1"/>
    <col min="10766" max="11008" width="9" style="15"/>
    <col min="11009" max="11009" width="3.625" style="15" customWidth="1"/>
    <col min="11010" max="11010" width="7.375" style="15" customWidth="1"/>
    <col min="11011" max="11011" width="17.125" style="15" customWidth="1"/>
    <col min="11012" max="11012" width="6" style="15" customWidth="1"/>
    <col min="11013" max="11013" width="20.5" style="15" customWidth="1"/>
    <col min="11014" max="11014" width="8.75" style="15" customWidth="1"/>
    <col min="11015" max="11015" width="4.5" style="15" bestFit="1" customWidth="1"/>
    <col min="11016" max="11016" width="5.125" style="15" customWidth="1"/>
    <col min="11017" max="11017" width="4.5" style="15" bestFit="1" customWidth="1"/>
    <col min="11018" max="11018" width="5.125" style="15" customWidth="1"/>
    <col min="11019" max="11019" width="4.5" style="15" bestFit="1" customWidth="1"/>
    <col min="11020" max="11020" width="15.5" style="15" customWidth="1"/>
    <col min="11021" max="11021" width="2.5" style="15" customWidth="1"/>
    <col min="11022" max="11264" width="9" style="15"/>
    <col min="11265" max="11265" width="3.625" style="15" customWidth="1"/>
    <col min="11266" max="11266" width="7.375" style="15" customWidth="1"/>
    <col min="11267" max="11267" width="17.125" style="15" customWidth="1"/>
    <col min="11268" max="11268" width="6" style="15" customWidth="1"/>
    <col min="11269" max="11269" width="20.5" style="15" customWidth="1"/>
    <col min="11270" max="11270" width="8.75" style="15" customWidth="1"/>
    <col min="11271" max="11271" width="4.5" style="15" bestFit="1" customWidth="1"/>
    <col min="11272" max="11272" width="5.125" style="15" customWidth="1"/>
    <col min="11273" max="11273" width="4.5" style="15" bestFit="1" customWidth="1"/>
    <col min="11274" max="11274" width="5.125" style="15" customWidth="1"/>
    <col min="11275" max="11275" width="4.5" style="15" bestFit="1" customWidth="1"/>
    <col min="11276" max="11276" width="15.5" style="15" customWidth="1"/>
    <col min="11277" max="11277" width="2.5" style="15" customWidth="1"/>
    <col min="11278" max="11520" width="9" style="15"/>
    <col min="11521" max="11521" width="3.625" style="15" customWidth="1"/>
    <col min="11522" max="11522" width="7.375" style="15" customWidth="1"/>
    <col min="11523" max="11523" width="17.125" style="15" customWidth="1"/>
    <col min="11524" max="11524" width="6" style="15" customWidth="1"/>
    <col min="11525" max="11525" width="20.5" style="15" customWidth="1"/>
    <col min="11526" max="11526" width="8.75" style="15" customWidth="1"/>
    <col min="11527" max="11527" width="4.5" style="15" bestFit="1" customWidth="1"/>
    <col min="11528" max="11528" width="5.125" style="15" customWidth="1"/>
    <col min="11529" max="11529" width="4.5" style="15" bestFit="1" customWidth="1"/>
    <col min="11530" max="11530" width="5.125" style="15" customWidth="1"/>
    <col min="11531" max="11531" width="4.5" style="15" bestFit="1" customWidth="1"/>
    <col min="11532" max="11532" width="15.5" style="15" customWidth="1"/>
    <col min="11533" max="11533" width="2.5" style="15" customWidth="1"/>
    <col min="11534" max="11776" width="9" style="15"/>
    <col min="11777" max="11777" width="3.625" style="15" customWidth="1"/>
    <col min="11778" max="11778" width="7.375" style="15" customWidth="1"/>
    <col min="11779" max="11779" width="17.125" style="15" customWidth="1"/>
    <col min="11780" max="11780" width="6" style="15" customWidth="1"/>
    <col min="11781" max="11781" width="20.5" style="15" customWidth="1"/>
    <col min="11782" max="11782" width="8.75" style="15" customWidth="1"/>
    <col min="11783" max="11783" width="4.5" style="15" bestFit="1" customWidth="1"/>
    <col min="11784" max="11784" width="5.125" style="15" customWidth="1"/>
    <col min="11785" max="11785" width="4.5" style="15" bestFit="1" customWidth="1"/>
    <col min="11786" max="11786" width="5.125" style="15" customWidth="1"/>
    <col min="11787" max="11787" width="4.5" style="15" bestFit="1" customWidth="1"/>
    <col min="11788" max="11788" width="15.5" style="15" customWidth="1"/>
    <col min="11789" max="11789" width="2.5" style="15" customWidth="1"/>
    <col min="11790" max="12032" width="9" style="15"/>
    <col min="12033" max="12033" width="3.625" style="15" customWidth="1"/>
    <col min="12034" max="12034" width="7.375" style="15" customWidth="1"/>
    <col min="12035" max="12035" width="17.125" style="15" customWidth="1"/>
    <col min="12036" max="12036" width="6" style="15" customWidth="1"/>
    <col min="12037" max="12037" width="20.5" style="15" customWidth="1"/>
    <col min="12038" max="12038" width="8.75" style="15" customWidth="1"/>
    <col min="12039" max="12039" width="4.5" style="15" bestFit="1" customWidth="1"/>
    <col min="12040" max="12040" width="5.125" style="15" customWidth="1"/>
    <col min="12041" max="12041" width="4.5" style="15" bestFit="1" customWidth="1"/>
    <col min="12042" max="12042" width="5.125" style="15" customWidth="1"/>
    <col min="12043" max="12043" width="4.5" style="15" bestFit="1" customWidth="1"/>
    <col min="12044" max="12044" width="15.5" style="15" customWidth="1"/>
    <col min="12045" max="12045" width="2.5" style="15" customWidth="1"/>
    <col min="12046" max="12288" width="9" style="15"/>
    <col min="12289" max="12289" width="3.625" style="15" customWidth="1"/>
    <col min="12290" max="12290" width="7.375" style="15" customWidth="1"/>
    <col min="12291" max="12291" width="17.125" style="15" customWidth="1"/>
    <col min="12292" max="12292" width="6" style="15" customWidth="1"/>
    <col min="12293" max="12293" width="20.5" style="15" customWidth="1"/>
    <col min="12294" max="12294" width="8.75" style="15" customWidth="1"/>
    <col min="12295" max="12295" width="4.5" style="15" bestFit="1" customWidth="1"/>
    <col min="12296" max="12296" width="5.125" style="15" customWidth="1"/>
    <col min="12297" max="12297" width="4.5" style="15" bestFit="1" customWidth="1"/>
    <col min="12298" max="12298" width="5.125" style="15" customWidth="1"/>
    <col min="12299" max="12299" width="4.5" style="15" bestFit="1" customWidth="1"/>
    <col min="12300" max="12300" width="15.5" style="15" customWidth="1"/>
    <col min="12301" max="12301" width="2.5" style="15" customWidth="1"/>
    <col min="12302" max="12544" width="9" style="15"/>
    <col min="12545" max="12545" width="3.625" style="15" customWidth="1"/>
    <col min="12546" max="12546" width="7.375" style="15" customWidth="1"/>
    <col min="12547" max="12547" width="17.125" style="15" customWidth="1"/>
    <col min="12548" max="12548" width="6" style="15" customWidth="1"/>
    <col min="12549" max="12549" width="20.5" style="15" customWidth="1"/>
    <col min="12550" max="12550" width="8.75" style="15" customWidth="1"/>
    <col min="12551" max="12551" width="4.5" style="15" bestFit="1" customWidth="1"/>
    <col min="12552" max="12552" width="5.125" style="15" customWidth="1"/>
    <col min="12553" max="12553" width="4.5" style="15" bestFit="1" customWidth="1"/>
    <col min="12554" max="12554" width="5.125" style="15" customWidth="1"/>
    <col min="12555" max="12555" width="4.5" style="15" bestFit="1" customWidth="1"/>
    <col min="12556" max="12556" width="15.5" style="15" customWidth="1"/>
    <col min="12557" max="12557" width="2.5" style="15" customWidth="1"/>
    <col min="12558" max="12800" width="9" style="15"/>
    <col min="12801" max="12801" width="3.625" style="15" customWidth="1"/>
    <col min="12802" max="12802" width="7.375" style="15" customWidth="1"/>
    <col min="12803" max="12803" width="17.125" style="15" customWidth="1"/>
    <col min="12804" max="12804" width="6" style="15" customWidth="1"/>
    <col min="12805" max="12805" width="20.5" style="15" customWidth="1"/>
    <col min="12806" max="12806" width="8.75" style="15" customWidth="1"/>
    <col min="12807" max="12807" width="4.5" style="15" bestFit="1" customWidth="1"/>
    <col min="12808" max="12808" width="5.125" style="15" customWidth="1"/>
    <col min="12809" max="12809" width="4.5" style="15" bestFit="1" customWidth="1"/>
    <col min="12810" max="12810" width="5.125" style="15" customWidth="1"/>
    <col min="12811" max="12811" width="4.5" style="15" bestFit="1" customWidth="1"/>
    <col min="12812" max="12812" width="15.5" style="15" customWidth="1"/>
    <col min="12813" max="12813" width="2.5" style="15" customWidth="1"/>
    <col min="12814" max="13056" width="9" style="15"/>
    <col min="13057" max="13057" width="3.625" style="15" customWidth="1"/>
    <col min="13058" max="13058" width="7.375" style="15" customWidth="1"/>
    <col min="13059" max="13059" width="17.125" style="15" customWidth="1"/>
    <col min="13060" max="13060" width="6" style="15" customWidth="1"/>
    <col min="13061" max="13061" width="20.5" style="15" customWidth="1"/>
    <col min="13062" max="13062" width="8.75" style="15" customWidth="1"/>
    <col min="13063" max="13063" width="4.5" style="15" bestFit="1" customWidth="1"/>
    <col min="13064" max="13064" width="5.125" style="15" customWidth="1"/>
    <col min="13065" max="13065" width="4.5" style="15" bestFit="1" customWidth="1"/>
    <col min="13066" max="13066" width="5.125" style="15" customWidth="1"/>
    <col min="13067" max="13067" width="4.5" style="15" bestFit="1" customWidth="1"/>
    <col min="13068" max="13068" width="15.5" style="15" customWidth="1"/>
    <col min="13069" max="13069" width="2.5" style="15" customWidth="1"/>
    <col min="13070" max="13312" width="9" style="15"/>
    <col min="13313" max="13313" width="3.625" style="15" customWidth="1"/>
    <col min="13314" max="13314" width="7.375" style="15" customWidth="1"/>
    <col min="13315" max="13315" width="17.125" style="15" customWidth="1"/>
    <col min="13316" max="13316" width="6" style="15" customWidth="1"/>
    <col min="13317" max="13317" width="20.5" style="15" customWidth="1"/>
    <col min="13318" max="13318" width="8.75" style="15" customWidth="1"/>
    <col min="13319" max="13319" width="4.5" style="15" bestFit="1" customWidth="1"/>
    <col min="13320" max="13320" width="5.125" style="15" customWidth="1"/>
    <col min="13321" max="13321" width="4.5" style="15" bestFit="1" customWidth="1"/>
    <col min="13322" max="13322" width="5.125" style="15" customWidth="1"/>
    <col min="13323" max="13323" width="4.5" style="15" bestFit="1" customWidth="1"/>
    <col min="13324" max="13324" width="15.5" style="15" customWidth="1"/>
    <col min="13325" max="13325" width="2.5" style="15" customWidth="1"/>
    <col min="13326" max="13568" width="9" style="15"/>
    <col min="13569" max="13569" width="3.625" style="15" customWidth="1"/>
    <col min="13570" max="13570" width="7.375" style="15" customWidth="1"/>
    <col min="13571" max="13571" width="17.125" style="15" customWidth="1"/>
    <col min="13572" max="13572" width="6" style="15" customWidth="1"/>
    <col min="13573" max="13573" width="20.5" style="15" customWidth="1"/>
    <col min="13574" max="13574" width="8.75" style="15" customWidth="1"/>
    <col min="13575" max="13575" width="4.5" style="15" bestFit="1" customWidth="1"/>
    <col min="13576" max="13576" width="5.125" style="15" customWidth="1"/>
    <col min="13577" max="13577" width="4.5" style="15" bestFit="1" customWidth="1"/>
    <col min="13578" max="13578" width="5.125" style="15" customWidth="1"/>
    <col min="13579" max="13579" width="4.5" style="15" bestFit="1" customWidth="1"/>
    <col min="13580" max="13580" width="15.5" style="15" customWidth="1"/>
    <col min="13581" max="13581" width="2.5" style="15" customWidth="1"/>
    <col min="13582" max="13824" width="9" style="15"/>
    <col min="13825" max="13825" width="3.625" style="15" customWidth="1"/>
    <col min="13826" max="13826" width="7.375" style="15" customWidth="1"/>
    <col min="13827" max="13827" width="17.125" style="15" customWidth="1"/>
    <col min="13828" max="13828" width="6" style="15" customWidth="1"/>
    <col min="13829" max="13829" width="20.5" style="15" customWidth="1"/>
    <col min="13830" max="13830" width="8.75" style="15" customWidth="1"/>
    <col min="13831" max="13831" width="4.5" style="15" bestFit="1" customWidth="1"/>
    <col min="13832" max="13832" width="5.125" style="15" customWidth="1"/>
    <col min="13833" max="13833" width="4.5" style="15" bestFit="1" customWidth="1"/>
    <col min="13834" max="13834" width="5.125" style="15" customWidth="1"/>
    <col min="13835" max="13835" width="4.5" style="15" bestFit="1" customWidth="1"/>
    <col min="13836" max="13836" width="15.5" style="15" customWidth="1"/>
    <col min="13837" max="13837" width="2.5" style="15" customWidth="1"/>
    <col min="13838" max="14080" width="9" style="15"/>
    <col min="14081" max="14081" width="3.625" style="15" customWidth="1"/>
    <col min="14082" max="14082" width="7.375" style="15" customWidth="1"/>
    <col min="14083" max="14083" width="17.125" style="15" customWidth="1"/>
    <col min="14084" max="14084" width="6" style="15" customWidth="1"/>
    <col min="14085" max="14085" width="20.5" style="15" customWidth="1"/>
    <col min="14086" max="14086" width="8.75" style="15" customWidth="1"/>
    <col min="14087" max="14087" width="4.5" style="15" bestFit="1" customWidth="1"/>
    <col min="14088" max="14088" width="5.125" style="15" customWidth="1"/>
    <col min="14089" max="14089" width="4.5" style="15" bestFit="1" customWidth="1"/>
    <col min="14090" max="14090" width="5.125" style="15" customWidth="1"/>
    <col min="14091" max="14091" width="4.5" style="15" bestFit="1" customWidth="1"/>
    <col min="14092" max="14092" width="15.5" style="15" customWidth="1"/>
    <col min="14093" max="14093" width="2.5" style="15" customWidth="1"/>
    <col min="14094" max="14336" width="9" style="15"/>
    <col min="14337" max="14337" width="3.625" style="15" customWidth="1"/>
    <col min="14338" max="14338" width="7.375" style="15" customWidth="1"/>
    <col min="14339" max="14339" width="17.125" style="15" customWidth="1"/>
    <col min="14340" max="14340" width="6" style="15" customWidth="1"/>
    <col min="14341" max="14341" width="20.5" style="15" customWidth="1"/>
    <col min="14342" max="14342" width="8.75" style="15" customWidth="1"/>
    <col min="14343" max="14343" width="4.5" style="15" bestFit="1" customWidth="1"/>
    <col min="14344" max="14344" width="5.125" style="15" customWidth="1"/>
    <col min="14345" max="14345" width="4.5" style="15" bestFit="1" customWidth="1"/>
    <col min="14346" max="14346" width="5.125" style="15" customWidth="1"/>
    <col min="14347" max="14347" width="4.5" style="15" bestFit="1" customWidth="1"/>
    <col min="14348" max="14348" width="15.5" style="15" customWidth="1"/>
    <col min="14349" max="14349" width="2.5" style="15" customWidth="1"/>
    <col min="14350" max="14592" width="9" style="15"/>
    <col min="14593" max="14593" width="3.625" style="15" customWidth="1"/>
    <col min="14594" max="14594" width="7.375" style="15" customWidth="1"/>
    <col min="14595" max="14595" width="17.125" style="15" customWidth="1"/>
    <col min="14596" max="14596" width="6" style="15" customWidth="1"/>
    <col min="14597" max="14597" width="20.5" style="15" customWidth="1"/>
    <col min="14598" max="14598" width="8.75" style="15" customWidth="1"/>
    <col min="14599" max="14599" width="4.5" style="15" bestFit="1" customWidth="1"/>
    <col min="14600" max="14600" width="5.125" style="15" customWidth="1"/>
    <col min="14601" max="14601" width="4.5" style="15" bestFit="1" customWidth="1"/>
    <col min="14602" max="14602" width="5.125" style="15" customWidth="1"/>
    <col min="14603" max="14603" width="4.5" style="15" bestFit="1" customWidth="1"/>
    <col min="14604" max="14604" width="15.5" style="15" customWidth="1"/>
    <col min="14605" max="14605" width="2.5" style="15" customWidth="1"/>
    <col min="14606" max="14848" width="9" style="15"/>
    <col min="14849" max="14849" width="3.625" style="15" customWidth="1"/>
    <col min="14850" max="14850" width="7.375" style="15" customWidth="1"/>
    <col min="14851" max="14851" width="17.125" style="15" customWidth="1"/>
    <col min="14852" max="14852" width="6" style="15" customWidth="1"/>
    <col min="14853" max="14853" width="20.5" style="15" customWidth="1"/>
    <col min="14854" max="14854" width="8.75" style="15" customWidth="1"/>
    <col min="14855" max="14855" width="4.5" style="15" bestFit="1" customWidth="1"/>
    <col min="14856" max="14856" width="5.125" style="15" customWidth="1"/>
    <col min="14857" max="14857" width="4.5" style="15" bestFit="1" customWidth="1"/>
    <col min="14858" max="14858" width="5.125" style="15" customWidth="1"/>
    <col min="14859" max="14859" width="4.5" style="15" bestFit="1" customWidth="1"/>
    <col min="14860" max="14860" width="15.5" style="15" customWidth="1"/>
    <col min="14861" max="14861" width="2.5" style="15" customWidth="1"/>
    <col min="14862" max="15104" width="9" style="15"/>
    <col min="15105" max="15105" width="3.625" style="15" customWidth="1"/>
    <col min="15106" max="15106" width="7.375" style="15" customWidth="1"/>
    <col min="15107" max="15107" width="17.125" style="15" customWidth="1"/>
    <col min="15108" max="15108" width="6" style="15" customWidth="1"/>
    <col min="15109" max="15109" width="20.5" style="15" customWidth="1"/>
    <col min="15110" max="15110" width="8.75" style="15" customWidth="1"/>
    <col min="15111" max="15111" width="4.5" style="15" bestFit="1" customWidth="1"/>
    <col min="15112" max="15112" width="5.125" style="15" customWidth="1"/>
    <col min="15113" max="15113" width="4.5" style="15" bestFit="1" customWidth="1"/>
    <col min="15114" max="15114" width="5.125" style="15" customWidth="1"/>
    <col min="15115" max="15115" width="4.5" style="15" bestFit="1" customWidth="1"/>
    <col min="15116" max="15116" width="15.5" style="15" customWidth="1"/>
    <col min="15117" max="15117" width="2.5" style="15" customWidth="1"/>
    <col min="15118" max="15360" width="9" style="15"/>
    <col min="15361" max="15361" width="3.625" style="15" customWidth="1"/>
    <col min="15362" max="15362" width="7.375" style="15" customWidth="1"/>
    <col min="15363" max="15363" width="17.125" style="15" customWidth="1"/>
    <col min="15364" max="15364" width="6" style="15" customWidth="1"/>
    <col min="15365" max="15365" width="20.5" style="15" customWidth="1"/>
    <col min="15366" max="15366" width="8.75" style="15" customWidth="1"/>
    <col min="15367" max="15367" width="4.5" style="15" bestFit="1" customWidth="1"/>
    <col min="15368" max="15368" width="5.125" style="15" customWidth="1"/>
    <col min="15369" max="15369" width="4.5" style="15" bestFit="1" customWidth="1"/>
    <col min="15370" max="15370" width="5.125" style="15" customWidth="1"/>
    <col min="15371" max="15371" width="4.5" style="15" bestFit="1" customWidth="1"/>
    <col min="15372" max="15372" width="15.5" style="15" customWidth="1"/>
    <col min="15373" max="15373" width="2.5" style="15" customWidth="1"/>
    <col min="15374" max="15616" width="9" style="15"/>
    <col min="15617" max="15617" width="3.625" style="15" customWidth="1"/>
    <col min="15618" max="15618" width="7.375" style="15" customWidth="1"/>
    <col min="15619" max="15619" width="17.125" style="15" customWidth="1"/>
    <col min="15620" max="15620" width="6" style="15" customWidth="1"/>
    <col min="15621" max="15621" width="20.5" style="15" customWidth="1"/>
    <col min="15622" max="15622" width="8.75" style="15" customWidth="1"/>
    <col min="15623" max="15623" width="4.5" style="15" bestFit="1" customWidth="1"/>
    <col min="15624" max="15624" width="5.125" style="15" customWidth="1"/>
    <col min="15625" max="15625" width="4.5" style="15" bestFit="1" customWidth="1"/>
    <col min="15626" max="15626" width="5.125" style="15" customWidth="1"/>
    <col min="15627" max="15627" width="4.5" style="15" bestFit="1" customWidth="1"/>
    <col min="15628" max="15628" width="15.5" style="15" customWidth="1"/>
    <col min="15629" max="15629" width="2.5" style="15" customWidth="1"/>
    <col min="15630" max="15872" width="9" style="15"/>
    <col min="15873" max="15873" width="3.625" style="15" customWidth="1"/>
    <col min="15874" max="15874" width="7.375" style="15" customWidth="1"/>
    <col min="15875" max="15875" width="17.125" style="15" customWidth="1"/>
    <col min="15876" max="15876" width="6" style="15" customWidth="1"/>
    <col min="15877" max="15877" width="20.5" style="15" customWidth="1"/>
    <col min="15878" max="15878" width="8.75" style="15" customWidth="1"/>
    <col min="15879" max="15879" width="4.5" style="15" bestFit="1" customWidth="1"/>
    <col min="15880" max="15880" width="5.125" style="15" customWidth="1"/>
    <col min="15881" max="15881" width="4.5" style="15" bestFit="1" customWidth="1"/>
    <col min="15882" max="15882" width="5.125" style="15" customWidth="1"/>
    <col min="15883" max="15883" width="4.5" style="15" bestFit="1" customWidth="1"/>
    <col min="15884" max="15884" width="15.5" style="15" customWidth="1"/>
    <col min="15885" max="15885" width="2.5" style="15" customWidth="1"/>
    <col min="15886" max="16128" width="9" style="15"/>
    <col min="16129" max="16129" width="3.625" style="15" customWidth="1"/>
    <col min="16130" max="16130" width="7.375" style="15" customWidth="1"/>
    <col min="16131" max="16131" width="17.125" style="15" customWidth="1"/>
    <col min="16132" max="16132" width="6" style="15" customWidth="1"/>
    <col min="16133" max="16133" width="20.5" style="15" customWidth="1"/>
    <col min="16134" max="16134" width="8.75" style="15" customWidth="1"/>
    <col min="16135" max="16135" width="4.5" style="15" bestFit="1" customWidth="1"/>
    <col min="16136" max="16136" width="5.125" style="15" customWidth="1"/>
    <col min="16137" max="16137" width="4.5" style="15" bestFit="1" customWidth="1"/>
    <col min="16138" max="16138" width="5.125" style="15" customWidth="1"/>
    <col min="16139" max="16139" width="4.5" style="15" bestFit="1" customWidth="1"/>
    <col min="16140" max="16140" width="15.5" style="15" customWidth="1"/>
    <col min="16141" max="16141" width="2.5" style="15" customWidth="1"/>
    <col min="16142" max="16384" width="9" style="15"/>
  </cols>
  <sheetData>
    <row r="1" spans="1:12" ht="21.75" customHeight="1"/>
    <row r="2" spans="1:12" ht="21.75" customHeight="1"/>
    <row r="3" spans="1:12" ht="21.75" customHeight="1"/>
    <row r="4" spans="1:12" s="17" customFormat="1" ht="36" customHeight="1">
      <c r="A4" s="3441" t="s">
        <v>388</v>
      </c>
      <c r="B4" s="3441"/>
      <c r="C4" s="3441"/>
      <c r="D4" s="3441"/>
      <c r="E4" s="3441"/>
      <c r="F4" s="3441"/>
      <c r="G4" s="3441"/>
      <c r="H4" s="3441"/>
      <c r="I4" s="3441"/>
      <c r="J4" s="3441"/>
      <c r="K4" s="3441"/>
      <c r="L4" s="3441"/>
    </row>
    <row r="5" spans="1:12" s="18" customFormat="1" ht="21" customHeight="1"/>
    <row r="6" spans="1:12" s="18" customFormat="1" ht="21" customHeight="1"/>
    <row r="7" spans="1:12" ht="21" customHeight="1">
      <c r="A7" s="78"/>
      <c r="B7" s="78"/>
      <c r="C7" s="78"/>
      <c r="D7" s="78"/>
      <c r="E7" s="78"/>
      <c r="F7" s="78"/>
      <c r="G7" s="78"/>
      <c r="H7" s="78"/>
      <c r="I7" s="78"/>
      <c r="J7" s="78"/>
      <c r="K7" s="78"/>
      <c r="L7" s="78"/>
    </row>
    <row r="8" spans="1:12" s="18" customFormat="1" ht="17.25" customHeight="1">
      <c r="B8" s="18" t="s">
        <v>389</v>
      </c>
    </row>
    <row r="9" spans="1:12" ht="21" customHeight="1">
      <c r="A9" s="78"/>
      <c r="B9" s="78"/>
      <c r="C9" s="78"/>
      <c r="D9" s="78"/>
      <c r="E9" s="78"/>
      <c r="F9" s="78"/>
      <c r="G9" s="78"/>
      <c r="H9" s="78"/>
      <c r="I9" s="78"/>
      <c r="J9" s="78"/>
      <c r="K9" s="78"/>
      <c r="L9" s="78"/>
    </row>
    <row r="10" spans="1:12" ht="25.5" customHeight="1">
      <c r="B10" s="18" t="s">
        <v>390</v>
      </c>
      <c r="C10" s="81"/>
      <c r="D10" s="18" t="s">
        <v>391</v>
      </c>
      <c r="E10" s="81"/>
      <c r="F10" s="3440" t="s">
        <v>392</v>
      </c>
      <c r="G10" s="3440"/>
      <c r="H10" s="3440"/>
      <c r="I10" s="3440"/>
      <c r="J10" s="3440"/>
      <c r="K10" s="3440"/>
      <c r="L10" s="3440"/>
    </row>
    <row r="11" spans="1:12" ht="21" customHeight="1">
      <c r="B11" s="18"/>
      <c r="C11" s="18"/>
      <c r="D11" s="18"/>
      <c r="E11" s="18"/>
      <c r="F11" s="18"/>
      <c r="G11" s="18"/>
      <c r="H11" s="18"/>
      <c r="I11" s="18"/>
      <c r="J11" s="18"/>
      <c r="K11" s="18"/>
      <c r="L11" s="18"/>
    </row>
    <row r="12" spans="1:12" ht="25.5" customHeight="1">
      <c r="B12" s="3440" t="s">
        <v>393</v>
      </c>
      <c r="C12" s="3440"/>
      <c r="D12" s="3440"/>
      <c r="E12" s="3440"/>
      <c r="F12" s="3440"/>
      <c r="G12" s="3440"/>
      <c r="H12" s="3440"/>
      <c r="I12" s="3440"/>
      <c r="J12" s="3440"/>
      <c r="K12" s="3440"/>
      <c r="L12" s="3440"/>
    </row>
    <row r="13" spans="1:12" ht="21" customHeight="1">
      <c r="B13" s="18"/>
      <c r="C13" s="18"/>
      <c r="D13" s="18"/>
      <c r="E13" s="18"/>
      <c r="F13" s="18"/>
      <c r="G13" s="18"/>
      <c r="H13" s="18"/>
      <c r="I13" s="18"/>
      <c r="J13" s="18"/>
      <c r="K13" s="18"/>
      <c r="L13" s="18"/>
    </row>
    <row r="14" spans="1:12" s="18" customFormat="1" ht="21" customHeight="1">
      <c r="D14" s="19"/>
    </row>
    <row r="15" spans="1:12" s="18" customFormat="1" ht="21" customHeight="1">
      <c r="D15" s="19"/>
    </row>
    <row r="16" spans="1:12" s="18" customFormat="1" ht="21" customHeight="1">
      <c r="D16" s="19"/>
    </row>
    <row r="17" spans="2:12" s="18" customFormat="1" ht="24.75" customHeight="1">
      <c r="B17" s="3442" t="s">
        <v>141</v>
      </c>
      <c r="C17" s="3442"/>
      <c r="D17" s="3442"/>
      <c r="E17" s="3442"/>
      <c r="F17" s="3442"/>
      <c r="G17" s="3442"/>
      <c r="H17" s="3442"/>
      <c r="I17" s="3442"/>
      <c r="J17" s="3442"/>
      <c r="K17" s="3442"/>
      <c r="L17" s="3442"/>
    </row>
    <row r="18" spans="2:12" s="18" customFormat="1" ht="21" customHeight="1"/>
    <row r="19" spans="2:12" s="18" customFormat="1" ht="21" customHeight="1"/>
    <row r="20" spans="2:12" s="18" customFormat="1" ht="21" customHeight="1"/>
    <row r="21" spans="2:12" s="18" customFormat="1" ht="21" customHeight="1">
      <c r="B21" s="3442" t="s">
        <v>394</v>
      </c>
      <c r="C21" s="3442"/>
      <c r="D21" s="3442"/>
      <c r="E21" s="3442"/>
      <c r="F21" s="3442"/>
      <c r="G21" s="3442"/>
      <c r="H21" s="3442"/>
      <c r="I21" s="3442"/>
      <c r="J21" s="3442"/>
      <c r="K21" s="3442"/>
      <c r="L21" s="3442"/>
    </row>
    <row r="22" spans="2:12" s="18" customFormat="1" ht="21" customHeight="1">
      <c r="D22" s="19"/>
    </row>
    <row r="23" spans="2:12" s="18" customFormat="1" ht="21" customHeight="1"/>
    <row r="24" spans="2:12" s="18" customFormat="1" ht="21" customHeight="1"/>
    <row r="25" spans="2:12" s="18" customFormat="1" ht="21" customHeight="1"/>
    <row r="26" spans="2:12" s="18" customFormat="1" ht="24.75" customHeight="1"/>
    <row r="27" spans="2:12" s="18" customFormat="1" ht="21" customHeight="1"/>
    <row r="28" spans="2:12" s="18" customFormat="1" ht="21" customHeight="1"/>
    <row r="29" spans="2:12" s="18" customFormat="1" ht="24.75" customHeight="1"/>
    <row r="30" spans="2:12" s="18" customFormat="1" ht="24.75" customHeight="1">
      <c r="E30" s="817" t="s">
        <v>5824</v>
      </c>
      <c r="F30" s="815">
        <f>'①入会申込書（全日・保証）'!AP25</f>
        <v>0</v>
      </c>
      <c r="G30" s="818" t="s">
        <v>61</v>
      </c>
      <c r="H30" s="815">
        <f>'①入会申込書（全日・保証）'!AT25</f>
        <v>0</v>
      </c>
      <c r="I30" s="818" t="s">
        <v>63</v>
      </c>
      <c r="J30" s="815">
        <f>'①入会申込書（全日・保証）'!AX25</f>
        <v>0</v>
      </c>
      <c r="K30" s="818" t="s">
        <v>62</v>
      </c>
      <c r="L30" s="804"/>
    </row>
    <row r="31" spans="2:12" s="18" customFormat="1" ht="21" customHeight="1">
      <c r="E31" s="804"/>
      <c r="F31" s="804"/>
      <c r="G31" s="804"/>
      <c r="H31" s="804"/>
      <c r="I31" s="804"/>
      <c r="J31" s="804"/>
      <c r="K31" s="805"/>
      <c r="L31" s="805"/>
    </row>
    <row r="32" spans="2:12" s="18" customFormat="1" ht="24.75" customHeight="1">
      <c r="E32" s="801" t="s">
        <v>3</v>
      </c>
      <c r="F32" s="3620">
        <f>★入力画面!L50</f>
        <v>0</v>
      </c>
      <c r="G32" s="3619"/>
      <c r="H32" s="3619"/>
      <c r="I32" s="3619"/>
      <c r="J32" s="3619"/>
      <c r="K32" s="3619"/>
      <c r="L32" s="3619"/>
    </row>
    <row r="33" s="18" customFormat="1" ht="21" customHeight="1"/>
    <row r="34" s="18" customFormat="1" ht="21" customHeight="1"/>
    <row r="35" s="18" customFormat="1" ht="21" customHeight="1"/>
    <row r="36" s="18" customFormat="1" ht="21" customHeight="1"/>
    <row r="37" s="18" customFormat="1" ht="24.75" customHeight="1"/>
    <row r="38" s="18" customFormat="1" ht="21" customHeight="1"/>
    <row r="39" s="18" customFormat="1" ht="21" customHeight="1"/>
    <row r="40" s="18" customFormat="1" ht="21" customHeight="1"/>
    <row r="41" s="18" customFormat="1" ht="21" customHeight="1"/>
    <row r="42" s="18" customFormat="1" ht="24.75" customHeight="1"/>
    <row r="43" s="18" customFormat="1" ht="21" customHeight="1"/>
    <row r="44" s="18" customFormat="1" ht="21" customHeight="1"/>
    <row r="45" s="18" customFormat="1" ht="17.25" customHeight="1"/>
    <row r="54" s="14" customFormat="1" ht="12"/>
  </sheetData>
  <sheetProtection algorithmName="SHA-512" hashValue="jxVoBWjwIr805HDOvWuqYTI1XARmHzaY7PgGI6RSOHqWJ3Ts3VwKqbr+ZNj4YTPGZ84UGtXJh9wRZxiWxsasOQ==" saltValue="7n92+jZCBtfKnkBNEgq9iQ==" spinCount="100000" sheet="1" formatCells="0" formatColumns="0" formatRows="0" insertColumns="0" insertRows="0" insertHyperlinks="0" deleteColumns="0" deleteRows="0" sort="0" autoFilter="0" pivotTables="0"/>
  <mergeCells count="6">
    <mergeCell ref="F32:L32"/>
    <mergeCell ref="A4:L4"/>
    <mergeCell ref="F10:L10"/>
    <mergeCell ref="B12:L12"/>
    <mergeCell ref="B17:L17"/>
    <mergeCell ref="B21:L21"/>
  </mergeCells>
  <phoneticPr fontId="55"/>
  <pageMargins left="0.7" right="0.7" top="0.75" bottom="0.75" header="0.3" footer="0.3"/>
  <pageSetup paperSize="9" scale="81"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6D9B7-A3E6-405C-BC58-A550C08BDE47}">
  <dimension ref="A1:IC70"/>
  <sheetViews>
    <sheetView showZeros="0" zoomScaleNormal="100" workbookViewId="0">
      <selection activeCell="BB57" sqref="BB57"/>
    </sheetView>
  </sheetViews>
  <sheetFormatPr defaultRowHeight="13.5"/>
  <cols>
    <col min="1" max="1" width="2.125" style="539" customWidth="1"/>
    <col min="2" max="20" width="1.875" style="539" customWidth="1"/>
    <col min="21" max="21" width="2.625" style="539" customWidth="1"/>
    <col min="22" max="32" width="1.875" style="539" customWidth="1"/>
    <col min="33" max="35" width="2.375" style="539" customWidth="1"/>
    <col min="36" max="42" width="1.875" style="539" customWidth="1"/>
    <col min="43" max="43" width="0.625" style="539" customWidth="1"/>
    <col min="44" max="48" width="1.875" style="539" customWidth="1"/>
    <col min="49" max="49" width="2.125" style="539" customWidth="1"/>
    <col min="50" max="67" width="9" style="539"/>
    <col min="68" max="68" width="0" style="539" hidden="1" customWidth="1"/>
    <col min="69" max="237" width="9" style="539"/>
    <col min="238" max="16384" width="9" style="500"/>
  </cols>
  <sheetData>
    <row r="1" spans="1:237">
      <c r="A1" s="2265" t="s">
        <v>5337</v>
      </c>
      <c r="B1" s="2266"/>
      <c r="C1" s="2266"/>
      <c r="D1" s="2266"/>
      <c r="E1" s="2266"/>
      <c r="F1" s="2266"/>
      <c r="G1" s="2266"/>
      <c r="H1" s="2266"/>
      <c r="I1" s="2266"/>
      <c r="J1" s="2266"/>
      <c r="K1" s="2266"/>
      <c r="L1" s="2266"/>
      <c r="M1" s="2266"/>
      <c r="N1" s="2266"/>
      <c r="O1" s="2266"/>
      <c r="P1" s="2266"/>
      <c r="Q1" s="2266"/>
      <c r="R1" s="2266"/>
      <c r="S1" s="2266"/>
      <c r="T1" s="2267"/>
      <c r="U1" s="2270" t="s">
        <v>201</v>
      </c>
      <c r="V1" s="2271"/>
      <c r="W1" s="2271"/>
      <c r="X1" s="2271"/>
      <c r="Y1" s="2271"/>
      <c r="Z1" s="2272"/>
      <c r="AA1" s="2275"/>
      <c r="AB1" s="2271"/>
      <c r="AC1" s="2271"/>
      <c r="AD1" s="2271"/>
      <c r="AE1" s="2272"/>
      <c r="AF1" s="2275" t="s">
        <v>5338</v>
      </c>
      <c r="AG1" s="2271"/>
      <c r="AH1" s="2271"/>
      <c r="AI1" s="2272"/>
      <c r="AJ1" s="2278" t="s">
        <v>5845</v>
      </c>
      <c r="AK1" s="2279"/>
      <c r="AL1" s="2279"/>
      <c r="AM1" s="2279"/>
      <c r="AN1" s="2279"/>
      <c r="AO1" s="2279"/>
      <c r="AP1" s="2280"/>
      <c r="AQ1" s="2284"/>
      <c r="AR1" s="2242" t="s">
        <v>5339</v>
      </c>
      <c r="AS1" s="2243"/>
      <c r="AT1" s="2243"/>
      <c r="AU1" s="2243"/>
      <c r="AV1" s="2243"/>
      <c r="AW1" s="2244"/>
    </row>
    <row r="2" spans="1:237">
      <c r="A2" s="2266"/>
      <c r="B2" s="2266"/>
      <c r="C2" s="2266"/>
      <c r="D2" s="2266"/>
      <c r="E2" s="2266"/>
      <c r="F2" s="2266"/>
      <c r="G2" s="2266"/>
      <c r="H2" s="2266"/>
      <c r="I2" s="2266"/>
      <c r="J2" s="2266"/>
      <c r="K2" s="2266"/>
      <c r="L2" s="2266"/>
      <c r="M2" s="2266"/>
      <c r="N2" s="2266"/>
      <c r="O2" s="2266"/>
      <c r="P2" s="2266"/>
      <c r="Q2" s="2266"/>
      <c r="R2" s="2266"/>
      <c r="S2" s="2266"/>
      <c r="T2" s="2267"/>
      <c r="U2" s="2248"/>
      <c r="V2" s="2249"/>
      <c r="W2" s="2249"/>
      <c r="X2" s="2249"/>
      <c r="Y2" s="2249"/>
      <c r="Z2" s="2273"/>
      <c r="AA2" s="2276"/>
      <c r="AB2" s="2249"/>
      <c r="AC2" s="2249"/>
      <c r="AD2" s="2249"/>
      <c r="AE2" s="2273"/>
      <c r="AF2" s="2276"/>
      <c r="AG2" s="2249"/>
      <c r="AH2" s="2249"/>
      <c r="AI2" s="2273"/>
      <c r="AJ2" s="2281"/>
      <c r="AK2" s="2282"/>
      <c r="AL2" s="2282"/>
      <c r="AM2" s="2282"/>
      <c r="AN2" s="2282"/>
      <c r="AO2" s="2282"/>
      <c r="AP2" s="2283"/>
      <c r="AQ2" s="2284"/>
      <c r="AR2" s="2245"/>
      <c r="AS2" s="2246"/>
      <c r="AT2" s="2246"/>
      <c r="AU2" s="2246"/>
      <c r="AV2" s="2246"/>
      <c r="AW2" s="2247"/>
    </row>
    <row r="3" spans="1:237">
      <c r="A3" s="2266"/>
      <c r="B3" s="2266"/>
      <c r="C3" s="2266"/>
      <c r="D3" s="2266"/>
      <c r="E3" s="2266"/>
      <c r="F3" s="2266"/>
      <c r="G3" s="2266"/>
      <c r="H3" s="2266"/>
      <c r="I3" s="2266"/>
      <c r="J3" s="2266"/>
      <c r="K3" s="2266"/>
      <c r="L3" s="2266"/>
      <c r="M3" s="2266"/>
      <c r="N3" s="2266"/>
      <c r="O3" s="2266"/>
      <c r="P3" s="2266"/>
      <c r="Q3" s="2266"/>
      <c r="R3" s="2266"/>
      <c r="S3" s="2266"/>
      <c r="T3" s="2267"/>
      <c r="U3" s="2248"/>
      <c r="V3" s="2249"/>
      <c r="W3" s="2249"/>
      <c r="X3" s="2249"/>
      <c r="Y3" s="2249"/>
      <c r="Z3" s="2273"/>
      <c r="AA3" s="2276"/>
      <c r="AB3" s="2249"/>
      <c r="AC3" s="2249"/>
      <c r="AD3" s="2249"/>
      <c r="AE3" s="2273"/>
      <c r="AF3" s="2276"/>
      <c r="AG3" s="2249"/>
      <c r="AH3" s="2249"/>
      <c r="AI3" s="2273"/>
      <c r="AJ3" s="2254" t="s">
        <v>5340</v>
      </c>
      <c r="AK3" s="2255"/>
      <c r="AL3" s="2255"/>
      <c r="AM3" s="2255"/>
      <c r="AN3" s="2255"/>
      <c r="AO3" s="2255"/>
      <c r="AP3" s="2256"/>
      <c r="AQ3" s="2284"/>
      <c r="AR3" s="2248"/>
      <c r="AS3" s="2249"/>
      <c r="AT3" s="2249"/>
      <c r="AU3" s="2249"/>
      <c r="AV3" s="2249"/>
      <c r="AW3" s="2250"/>
    </row>
    <row r="4" spans="1:237" ht="14.25" thickBot="1">
      <c r="A4" s="2268"/>
      <c r="B4" s="2268"/>
      <c r="C4" s="2268"/>
      <c r="D4" s="2268"/>
      <c r="E4" s="2268"/>
      <c r="F4" s="2268"/>
      <c r="G4" s="2268"/>
      <c r="H4" s="2268"/>
      <c r="I4" s="2268"/>
      <c r="J4" s="2268"/>
      <c r="K4" s="2268"/>
      <c r="L4" s="2268"/>
      <c r="M4" s="2268"/>
      <c r="N4" s="2268"/>
      <c r="O4" s="2268"/>
      <c r="P4" s="2268"/>
      <c r="Q4" s="2268"/>
      <c r="R4" s="2268"/>
      <c r="S4" s="2268"/>
      <c r="T4" s="2269"/>
      <c r="U4" s="2252"/>
      <c r="V4" s="2252"/>
      <c r="W4" s="2252"/>
      <c r="X4" s="2252"/>
      <c r="Y4" s="2252"/>
      <c r="Z4" s="2274"/>
      <c r="AA4" s="2277"/>
      <c r="AB4" s="2252"/>
      <c r="AC4" s="2252"/>
      <c r="AD4" s="2252"/>
      <c r="AE4" s="2274"/>
      <c r="AF4" s="2277"/>
      <c r="AG4" s="2252"/>
      <c r="AH4" s="2252"/>
      <c r="AI4" s="2274"/>
      <c r="AJ4" s="2257"/>
      <c r="AK4" s="2258"/>
      <c r="AL4" s="2258"/>
      <c r="AM4" s="2258"/>
      <c r="AN4" s="2258"/>
      <c r="AO4" s="2258"/>
      <c r="AP4" s="2259"/>
      <c r="AQ4" s="2285"/>
      <c r="AR4" s="2251"/>
      <c r="AS4" s="2252"/>
      <c r="AT4" s="2252"/>
      <c r="AU4" s="2252"/>
      <c r="AV4" s="2252"/>
      <c r="AW4" s="2253"/>
    </row>
    <row r="5" spans="1:237">
      <c r="A5" s="2248"/>
      <c r="B5" s="2249"/>
      <c r="C5" s="2249"/>
      <c r="D5" s="2249"/>
      <c r="E5" s="2249"/>
      <c r="F5" s="2249"/>
      <c r="G5" s="2249"/>
      <c r="H5" s="2249"/>
      <c r="I5" s="2249"/>
      <c r="J5" s="2249"/>
      <c r="K5" s="2249"/>
      <c r="L5" s="2249"/>
      <c r="M5" s="2249"/>
      <c r="N5" s="2249"/>
      <c r="O5" s="2249"/>
      <c r="P5" s="2249"/>
      <c r="Q5" s="2249"/>
      <c r="R5" s="2249"/>
      <c r="S5" s="2249"/>
      <c r="T5" s="2249"/>
      <c r="U5" s="2246"/>
      <c r="V5" s="2246"/>
      <c r="W5" s="2246"/>
      <c r="X5" s="2246"/>
      <c r="Y5" s="2246"/>
      <c r="Z5" s="2246"/>
      <c r="AA5" s="2246"/>
      <c r="AB5" s="2246"/>
      <c r="AC5" s="2246"/>
      <c r="AD5" s="2246"/>
      <c r="AE5" s="2246"/>
      <c r="AF5" s="2246"/>
      <c r="AG5" s="2246"/>
      <c r="AH5" s="2246"/>
      <c r="AI5" s="2246"/>
      <c r="AJ5" s="2246"/>
      <c r="AK5" s="2246"/>
      <c r="AL5" s="2246"/>
      <c r="AM5" s="2246"/>
      <c r="AN5" s="2246"/>
      <c r="AO5" s="2246"/>
      <c r="AP5" s="2246"/>
      <c r="AQ5" s="2246"/>
      <c r="AR5" s="2246"/>
      <c r="AS5" s="2246"/>
      <c r="AT5" s="2246"/>
      <c r="AU5" s="2246"/>
      <c r="AV5" s="2246"/>
      <c r="AW5" s="2247"/>
    </row>
    <row r="6" spans="1:237">
      <c r="A6" s="2260" t="s">
        <v>5341</v>
      </c>
      <c r="B6" s="2261"/>
      <c r="C6" s="2261"/>
      <c r="D6" s="2261"/>
      <c r="E6" s="2261"/>
      <c r="F6" s="2261"/>
      <c r="G6" s="2261"/>
      <c r="H6" s="2261"/>
      <c r="I6" s="2261"/>
      <c r="J6" s="2261"/>
      <c r="K6" s="2261"/>
      <c r="L6" s="2261"/>
      <c r="M6" s="2261"/>
      <c r="N6" s="2261"/>
      <c r="O6" s="2261"/>
      <c r="P6" s="2261"/>
      <c r="Q6" s="2261"/>
      <c r="R6" s="2261"/>
      <c r="S6" s="2261"/>
      <c r="T6" s="2261"/>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c r="AT6" s="2261"/>
      <c r="AU6" s="2261"/>
      <c r="AV6" s="2261"/>
      <c r="AW6" s="2262"/>
    </row>
    <row r="7" spans="1:237">
      <c r="A7" s="2260"/>
      <c r="B7" s="2261"/>
      <c r="C7" s="2261"/>
      <c r="D7" s="2261"/>
      <c r="E7" s="2261"/>
      <c r="F7" s="2261"/>
      <c r="G7" s="2261"/>
      <c r="H7" s="2261"/>
      <c r="I7" s="2261"/>
      <c r="J7" s="2261"/>
      <c r="K7" s="2261"/>
      <c r="L7" s="2261"/>
      <c r="M7" s="2261"/>
      <c r="N7" s="2261"/>
      <c r="O7" s="2261"/>
      <c r="P7" s="2261"/>
      <c r="Q7" s="2261"/>
      <c r="R7" s="2261"/>
      <c r="S7" s="2261"/>
      <c r="T7" s="22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c r="AT7" s="2261"/>
      <c r="AU7" s="2261"/>
      <c r="AV7" s="2261"/>
      <c r="AW7" s="2262"/>
    </row>
    <row r="8" spans="1:237" ht="17.25">
      <c r="A8" s="540"/>
      <c r="B8" s="541"/>
      <c r="C8" s="541"/>
      <c r="D8" s="541"/>
      <c r="E8" s="541"/>
      <c r="F8" s="541"/>
      <c r="G8" s="541"/>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2263" t="s">
        <v>5342</v>
      </c>
      <c r="AI8" s="2263"/>
      <c r="AJ8" s="2264">
        <f>'①入会申込書（全日・保証）'!AP25</f>
        <v>0</v>
      </c>
      <c r="AK8" s="2264"/>
      <c r="AL8" s="2263" t="s">
        <v>61</v>
      </c>
      <c r="AM8" s="2263"/>
      <c r="AN8" s="2264">
        <f>'①入会申込書（全日・保証）'!AT25</f>
        <v>0</v>
      </c>
      <c r="AO8" s="2264"/>
      <c r="AP8" s="2263" t="s">
        <v>64</v>
      </c>
      <c r="AQ8" s="2263"/>
      <c r="AR8" s="2264">
        <f>'①入会申込書（全日・保証）'!AX25</f>
        <v>0</v>
      </c>
      <c r="AS8" s="2264"/>
      <c r="AT8" s="2263" t="s">
        <v>62</v>
      </c>
      <c r="AU8" s="2263"/>
      <c r="AV8" s="541"/>
      <c r="AW8" s="542"/>
    </row>
    <row r="9" spans="1:237">
      <c r="A9" s="543"/>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2263"/>
      <c r="AI9" s="2263"/>
      <c r="AJ9" s="2264"/>
      <c r="AK9" s="2264"/>
      <c r="AL9" s="2263"/>
      <c r="AM9" s="2263"/>
      <c r="AN9" s="2264"/>
      <c r="AO9" s="2264"/>
      <c r="AP9" s="2263"/>
      <c r="AQ9" s="2263"/>
      <c r="AR9" s="2264"/>
      <c r="AS9" s="2264"/>
      <c r="AT9" s="2263"/>
      <c r="AU9" s="2263"/>
      <c r="AV9" s="544"/>
      <c r="AW9" s="545"/>
    </row>
    <row r="10" spans="1:237">
      <c r="A10" s="2286" t="s">
        <v>5343</v>
      </c>
      <c r="B10" s="2287"/>
      <c r="C10" s="2287"/>
      <c r="D10" s="2287"/>
      <c r="E10" s="2287"/>
      <c r="F10" s="2287"/>
      <c r="G10" s="2287"/>
      <c r="H10" s="2287"/>
      <c r="I10" s="2287"/>
      <c r="J10" s="2287"/>
      <c r="K10" s="2287"/>
      <c r="L10" s="2287"/>
      <c r="M10" s="2287"/>
      <c r="N10" s="2287"/>
      <c r="O10" s="2287"/>
      <c r="P10" s="2287"/>
      <c r="Q10" s="2287"/>
      <c r="R10" s="2287"/>
      <c r="S10" s="2287"/>
      <c r="T10" s="2287"/>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c r="AT10" s="2287"/>
      <c r="AU10" s="2287"/>
      <c r="AV10" s="2287"/>
      <c r="AW10" s="2288"/>
    </row>
    <row r="11" spans="1:237">
      <c r="A11" s="2289"/>
      <c r="B11" s="2287"/>
      <c r="C11" s="2287"/>
      <c r="D11" s="2287"/>
      <c r="E11" s="2287"/>
      <c r="F11" s="2287"/>
      <c r="G11" s="2287"/>
      <c r="H11" s="2287"/>
      <c r="I11" s="2287"/>
      <c r="J11" s="2287"/>
      <c r="K11" s="2287"/>
      <c r="L11" s="2287"/>
      <c r="M11" s="2287"/>
      <c r="N11" s="2287"/>
      <c r="O11" s="2287"/>
      <c r="P11" s="2287"/>
      <c r="Q11" s="2287"/>
      <c r="R11" s="2287"/>
      <c r="S11" s="2287"/>
      <c r="T11" s="2287"/>
      <c r="U11" s="2287"/>
      <c r="V11" s="2287"/>
      <c r="W11" s="2287"/>
      <c r="X11" s="2287"/>
      <c r="Y11" s="2287"/>
      <c r="Z11" s="2287"/>
      <c r="AA11" s="2287"/>
      <c r="AB11" s="2287"/>
      <c r="AC11" s="2287"/>
      <c r="AD11" s="2287"/>
      <c r="AE11" s="2287"/>
      <c r="AF11" s="2287"/>
      <c r="AG11" s="2287"/>
      <c r="AH11" s="2287"/>
      <c r="AI11" s="2287"/>
      <c r="AJ11" s="2287"/>
      <c r="AK11" s="2287"/>
      <c r="AL11" s="2287"/>
      <c r="AM11" s="2287"/>
      <c r="AN11" s="2287"/>
      <c r="AO11" s="2287"/>
      <c r="AP11" s="2287"/>
      <c r="AQ11" s="2287"/>
      <c r="AR11" s="2287"/>
      <c r="AS11" s="2287"/>
      <c r="AT11" s="2287"/>
      <c r="AU11" s="2287"/>
      <c r="AV11" s="2287"/>
      <c r="AW11" s="2288"/>
    </row>
    <row r="12" spans="1:237">
      <c r="A12" s="2248"/>
      <c r="B12" s="2249"/>
      <c r="C12" s="2249"/>
      <c r="D12" s="2249"/>
      <c r="E12" s="2249"/>
      <c r="F12" s="2249"/>
      <c r="G12" s="2249"/>
      <c r="H12" s="2249"/>
      <c r="I12" s="2249"/>
      <c r="J12" s="2249"/>
      <c r="K12" s="2249"/>
      <c r="L12" s="2249"/>
      <c r="M12" s="2249"/>
      <c r="N12" s="2249"/>
      <c r="O12" s="2249"/>
      <c r="P12" s="2249"/>
      <c r="Q12" s="2249"/>
      <c r="R12" s="2249"/>
      <c r="S12" s="2249"/>
      <c r="T12" s="2249"/>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c r="AT12" s="2249"/>
      <c r="AU12" s="2249"/>
      <c r="AV12" s="2249"/>
      <c r="AW12" s="2250"/>
    </row>
    <row r="13" spans="1:237">
      <c r="A13" s="2248"/>
      <c r="B13" s="2249"/>
      <c r="C13" s="2249"/>
      <c r="D13" s="2292" t="str">
        <f>'①入会申込書（全日・保証）'!M27</f>
        <v>大阪府知事</v>
      </c>
      <c r="E13" s="2292"/>
      <c r="F13" s="2292"/>
      <c r="G13" s="2292"/>
      <c r="H13" s="2292"/>
      <c r="I13" s="2292"/>
      <c r="J13" s="2292"/>
      <c r="K13" s="2292"/>
      <c r="L13" s="2293"/>
      <c r="M13" s="2293"/>
      <c r="N13" s="2293"/>
      <c r="O13" s="2293"/>
      <c r="P13" s="2293"/>
      <c r="Q13" s="2293"/>
      <c r="R13" s="2293"/>
      <c r="S13" s="2293"/>
      <c r="T13" s="2293"/>
      <c r="U13" s="2293"/>
      <c r="V13" s="2294" t="s">
        <v>6</v>
      </c>
      <c r="W13" s="2295"/>
      <c r="X13" s="2295"/>
      <c r="Y13" s="2295"/>
      <c r="Z13" s="2295"/>
      <c r="AA13" s="2294"/>
      <c r="AB13" s="2296" t="str">
        <f>'①入会申込書（全日・保証）'!AI27</f>
        <v>( 1 )</v>
      </c>
      <c r="AC13" s="2292"/>
      <c r="AD13" s="2292"/>
      <c r="AE13" s="2292"/>
      <c r="AF13" s="2294"/>
      <c r="AG13" s="2294" t="s">
        <v>75</v>
      </c>
      <c r="AH13" s="2294"/>
      <c r="AI13" s="2296">
        <f>'①入会申込書（全日・保証）'!AP27</f>
        <v>0</v>
      </c>
      <c r="AJ13" s="2292"/>
      <c r="AK13" s="2292"/>
      <c r="AL13" s="2292"/>
      <c r="AM13" s="2292"/>
      <c r="AN13" s="2292"/>
      <c r="AO13" s="2294" t="s">
        <v>7</v>
      </c>
      <c r="AP13" s="2294"/>
      <c r="AQ13" s="2294"/>
      <c r="AR13" s="2294"/>
      <c r="AS13" s="2294"/>
      <c r="AT13" s="2294"/>
      <c r="AU13" s="2297"/>
      <c r="AV13" s="2295"/>
      <c r="AW13" s="2298"/>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row>
    <row r="14" spans="1:237">
      <c r="A14" s="2248"/>
      <c r="B14" s="2249"/>
      <c r="C14" s="2249"/>
      <c r="D14" s="2292"/>
      <c r="E14" s="2292"/>
      <c r="F14" s="2292"/>
      <c r="G14" s="2292"/>
      <c r="H14" s="2292"/>
      <c r="I14" s="2292"/>
      <c r="J14" s="2292"/>
      <c r="K14" s="2292"/>
      <c r="L14" s="2293"/>
      <c r="M14" s="2293"/>
      <c r="N14" s="2293"/>
      <c r="O14" s="2293"/>
      <c r="P14" s="2293"/>
      <c r="Q14" s="2293"/>
      <c r="R14" s="2293"/>
      <c r="S14" s="2293"/>
      <c r="T14" s="2293"/>
      <c r="U14" s="2293"/>
      <c r="V14" s="2295"/>
      <c r="W14" s="2295"/>
      <c r="X14" s="2295"/>
      <c r="Y14" s="2295"/>
      <c r="Z14" s="2295"/>
      <c r="AA14" s="2294"/>
      <c r="AB14" s="2292"/>
      <c r="AC14" s="2292"/>
      <c r="AD14" s="2292"/>
      <c r="AE14" s="2292"/>
      <c r="AF14" s="2294"/>
      <c r="AG14" s="2294"/>
      <c r="AH14" s="2294"/>
      <c r="AI14" s="2292"/>
      <c r="AJ14" s="2292"/>
      <c r="AK14" s="2292"/>
      <c r="AL14" s="2292"/>
      <c r="AM14" s="2292"/>
      <c r="AN14" s="2292"/>
      <c r="AO14" s="2294"/>
      <c r="AP14" s="2294"/>
      <c r="AQ14" s="2294"/>
      <c r="AR14" s="2294"/>
      <c r="AS14" s="2294"/>
      <c r="AT14" s="2294"/>
      <c r="AU14" s="2295"/>
      <c r="AV14" s="2295"/>
      <c r="AW14" s="2298"/>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row>
    <row r="15" spans="1:237">
      <c r="A15" s="2248"/>
      <c r="B15" s="2249"/>
      <c r="C15" s="2249"/>
      <c r="D15" s="2294"/>
      <c r="E15" s="2294"/>
      <c r="F15" s="2294"/>
      <c r="G15" s="2294"/>
      <c r="H15" s="2294"/>
      <c r="I15" s="2301" t="s">
        <v>151</v>
      </c>
      <c r="J15" s="2301"/>
      <c r="K15" s="2301"/>
      <c r="L15" s="2301"/>
      <c r="M15" s="2301"/>
      <c r="N15" s="2301"/>
      <c r="O15" s="2294" t="str">
        <f>'①入会申込書（全日・保証）'!M29</f>
        <v>令和</v>
      </c>
      <c r="P15" s="2294"/>
      <c r="Q15" s="2294"/>
      <c r="R15" s="2294"/>
      <c r="S15" s="2292">
        <f>'①入会申込書（全日・保証）'!R29</f>
        <v>0</v>
      </c>
      <c r="T15" s="2292"/>
      <c r="U15" s="2292"/>
      <c r="V15" s="2292"/>
      <c r="W15" s="2294" t="s">
        <v>61</v>
      </c>
      <c r="X15" s="2294"/>
      <c r="Y15" s="2294"/>
      <c r="Z15" s="2294"/>
      <c r="AA15" s="2292">
        <f>'①入会申込書（全日・保証）'!W29</f>
        <v>0</v>
      </c>
      <c r="AB15" s="2292"/>
      <c r="AC15" s="2292"/>
      <c r="AD15" s="2292"/>
      <c r="AE15" s="2294" t="s">
        <v>63</v>
      </c>
      <c r="AF15" s="2294"/>
      <c r="AG15" s="2294"/>
      <c r="AH15" s="2294"/>
      <c r="AI15" s="2292">
        <f>'①入会申込書（全日・保証）'!AB29</f>
        <v>0</v>
      </c>
      <c r="AJ15" s="2292"/>
      <c r="AK15" s="2292"/>
      <c r="AL15" s="2292"/>
      <c r="AM15" s="2294" t="s">
        <v>62</v>
      </c>
      <c r="AN15" s="2294"/>
      <c r="AO15" s="2294"/>
      <c r="AP15" s="2294"/>
      <c r="AQ15" s="2294"/>
      <c r="AR15" s="2294"/>
      <c r="AS15" s="2294"/>
      <c r="AT15" s="2294"/>
      <c r="AU15" s="2295"/>
      <c r="AV15" s="2295"/>
      <c r="AW15" s="2298"/>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row>
    <row r="16" spans="1:237">
      <c r="A16" s="2248"/>
      <c r="B16" s="2249"/>
      <c r="C16" s="2249"/>
      <c r="D16" s="2294"/>
      <c r="E16" s="2294"/>
      <c r="F16" s="2294"/>
      <c r="G16" s="2294"/>
      <c r="H16" s="2294"/>
      <c r="I16" s="2301"/>
      <c r="J16" s="2301"/>
      <c r="K16" s="2301"/>
      <c r="L16" s="2301"/>
      <c r="M16" s="2301"/>
      <c r="N16" s="2301"/>
      <c r="O16" s="2294"/>
      <c r="P16" s="2294"/>
      <c r="Q16" s="2294"/>
      <c r="R16" s="2294"/>
      <c r="S16" s="2292"/>
      <c r="T16" s="2292"/>
      <c r="U16" s="2292"/>
      <c r="V16" s="2292"/>
      <c r="W16" s="2294"/>
      <c r="X16" s="2294"/>
      <c r="Y16" s="2294"/>
      <c r="Z16" s="2294"/>
      <c r="AA16" s="2292"/>
      <c r="AB16" s="2292"/>
      <c r="AC16" s="2292"/>
      <c r="AD16" s="2292"/>
      <c r="AE16" s="2294"/>
      <c r="AF16" s="2294"/>
      <c r="AG16" s="2294"/>
      <c r="AH16" s="2294"/>
      <c r="AI16" s="2292"/>
      <c r="AJ16" s="2292"/>
      <c r="AK16" s="2292"/>
      <c r="AL16" s="2292"/>
      <c r="AM16" s="2294"/>
      <c r="AN16" s="2294"/>
      <c r="AO16" s="2294"/>
      <c r="AP16" s="2294"/>
      <c r="AQ16" s="2294"/>
      <c r="AR16" s="2294"/>
      <c r="AS16" s="2294"/>
      <c r="AT16" s="2294"/>
      <c r="AU16" s="2295"/>
      <c r="AV16" s="2295"/>
      <c r="AW16" s="2298"/>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row>
    <row r="17" spans="1:237">
      <c r="A17" s="2248"/>
      <c r="B17" s="2249"/>
      <c r="C17" s="2249"/>
      <c r="D17" s="2294"/>
      <c r="E17" s="2294"/>
      <c r="F17" s="2294"/>
      <c r="G17" s="2294"/>
      <c r="H17" s="2294"/>
      <c r="I17" s="2305" t="s">
        <v>5344</v>
      </c>
      <c r="J17" s="2306"/>
      <c r="K17" s="2306"/>
      <c r="L17" s="2306"/>
      <c r="M17" s="2306"/>
      <c r="N17" s="2306"/>
      <c r="P17" s="547" t="s">
        <v>5244</v>
      </c>
      <c r="Q17" s="2307">
        <f>'①入会申込書（全日・保証）'!O38</f>
        <v>0</v>
      </c>
      <c r="R17" s="2308"/>
      <c r="S17" s="2308"/>
      <c r="T17" s="548" t="s">
        <v>417</v>
      </c>
      <c r="U17" s="2307">
        <f>'①入会申込書（全日・保証）'!S38</f>
        <v>0</v>
      </c>
      <c r="V17" s="2307"/>
      <c r="W17" s="2307"/>
      <c r="X17" s="2307"/>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2295"/>
      <c r="AV17" s="2295"/>
      <c r="AW17" s="2298"/>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row>
    <row r="18" spans="1:237">
      <c r="A18" s="2248"/>
      <c r="B18" s="2249"/>
      <c r="C18" s="2249"/>
      <c r="D18" s="2294"/>
      <c r="E18" s="2294"/>
      <c r="F18" s="2294"/>
      <c r="G18" s="2294"/>
      <c r="H18" s="2294"/>
      <c r="I18" s="2302" t="s">
        <v>5345</v>
      </c>
      <c r="J18" s="2302"/>
      <c r="K18" s="2302"/>
      <c r="L18" s="2302"/>
      <c r="M18" s="2302"/>
      <c r="N18" s="2302"/>
      <c r="O18" s="549"/>
      <c r="P18" s="2303" t="str">
        <f>'①入会申込書（全日・保証）'!M39</f>
        <v>大阪府</v>
      </c>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c r="AS18" s="2303"/>
      <c r="AT18" s="2303"/>
      <c r="AU18" s="2295"/>
      <c r="AV18" s="2295"/>
      <c r="AW18" s="2298"/>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row>
    <row r="19" spans="1:237">
      <c r="A19" s="2248"/>
      <c r="B19" s="2249"/>
      <c r="C19" s="2249"/>
      <c r="D19" s="2294"/>
      <c r="E19" s="2294"/>
      <c r="F19" s="2294"/>
      <c r="G19" s="2294"/>
      <c r="H19" s="2294"/>
      <c r="I19" s="2294" t="s">
        <v>140</v>
      </c>
      <c r="J19" s="2294"/>
      <c r="K19" s="2294"/>
      <c r="L19" s="2294"/>
      <c r="M19" s="2294"/>
      <c r="N19" s="2294"/>
      <c r="P19" s="2303">
        <f>'①入会申込書（全日・保証）'!M35</f>
        <v>0</v>
      </c>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c r="AS19" s="2303"/>
      <c r="AT19" s="2303"/>
      <c r="AU19" s="2295"/>
      <c r="AV19" s="2295"/>
      <c r="AW19" s="2298"/>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row>
    <row r="20" spans="1:237">
      <c r="A20" s="2248"/>
      <c r="B20" s="2249"/>
      <c r="C20" s="2249"/>
      <c r="D20" s="2294"/>
      <c r="E20" s="2294"/>
      <c r="F20" s="2294"/>
      <c r="G20" s="2294"/>
      <c r="H20" s="2294"/>
      <c r="I20" s="2294"/>
      <c r="J20" s="2294"/>
      <c r="K20" s="2294"/>
      <c r="L20" s="2294"/>
      <c r="M20" s="2294"/>
      <c r="N20" s="2294"/>
      <c r="O20" s="549"/>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c r="AS20" s="2303"/>
      <c r="AT20" s="2303"/>
      <c r="AU20" s="2295"/>
      <c r="AV20" s="2295"/>
      <c r="AW20" s="2298"/>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row>
    <row r="21" spans="1:237">
      <c r="A21" s="2248"/>
      <c r="B21" s="2249"/>
      <c r="C21" s="2249"/>
      <c r="D21" s="2294"/>
      <c r="E21" s="2294"/>
      <c r="F21" s="2294"/>
      <c r="G21" s="2294"/>
      <c r="H21" s="2294"/>
      <c r="I21" s="2301" t="s">
        <v>5346</v>
      </c>
      <c r="J21" s="2301"/>
      <c r="K21" s="2301"/>
      <c r="L21" s="2301"/>
      <c r="M21" s="2301"/>
      <c r="N21" s="2301"/>
      <c r="P21" s="2304">
        <f>'①入会申込書（全日・保証）'!M47</f>
        <v>0</v>
      </c>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c r="AL21" s="2304"/>
      <c r="AM21" s="2304"/>
      <c r="AN21" s="2304"/>
      <c r="AO21" s="2304"/>
      <c r="AP21" s="2304"/>
      <c r="AQ21" s="2304"/>
      <c r="AR21" s="2304"/>
      <c r="AS21" s="2304"/>
      <c r="AT21" s="2304"/>
      <c r="AU21" s="2295"/>
      <c r="AV21" s="2295"/>
      <c r="AW21" s="2298"/>
      <c r="AX21" s="546"/>
      <c r="AY21" s="546"/>
      <c r="AZ21" s="546"/>
      <c r="BA21" s="546"/>
      <c r="BB21" s="546"/>
      <c r="BC21" s="546"/>
      <c r="BD21" s="546"/>
      <c r="BE21" s="546"/>
      <c r="BF21" s="546"/>
      <c r="BG21" s="546"/>
      <c r="BH21" s="546"/>
      <c r="BI21" s="546"/>
      <c r="BJ21" s="546"/>
      <c r="BK21" s="546"/>
      <c r="BL21" s="546"/>
      <c r="BM21" s="546"/>
      <c r="BN21" s="546"/>
      <c r="BO21" s="546"/>
      <c r="BP21" s="546" t="s">
        <v>5229</v>
      </c>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row>
    <row r="22" spans="1:237">
      <c r="A22" s="2248"/>
      <c r="B22" s="2249"/>
      <c r="C22" s="2249"/>
      <c r="D22" s="2294"/>
      <c r="E22" s="2294"/>
      <c r="F22" s="2294"/>
      <c r="G22" s="2294"/>
      <c r="H22" s="2294"/>
      <c r="I22" s="2301"/>
      <c r="J22" s="2301"/>
      <c r="K22" s="2301"/>
      <c r="L22" s="2301"/>
      <c r="M22" s="2301"/>
      <c r="N22" s="2301"/>
      <c r="O22" s="550"/>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4"/>
      <c r="AK22" s="2304"/>
      <c r="AL22" s="2304"/>
      <c r="AM22" s="2304"/>
      <c r="AN22" s="2304"/>
      <c r="AO22" s="2304"/>
      <c r="AP22" s="2304"/>
      <c r="AQ22" s="2304"/>
      <c r="AR22" s="2304"/>
      <c r="AS22" s="2304"/>
      <c r="AT22" s="2304"/>
      <c r="AU22" s="2295"/>
      <c r="AV22" s="2295"/>
      <c r="AW22" s="2298"/>
      <c r="AX22" s="546"/>
      <c r="AY22" s="546"/>
      <c r="AZ22" s="546"/>
      <c r="BA22" s="546"/>
      <c r="BB22" s="546"/>
      <c r="BC22" s="546"/>
      <c r="BD22" s="546"/>
      <c r="BE22" s="546"/>
      <c r="BF22" s="546"/>
      <c r="BG22" s="546"/>
      <c r="BH22" s="546"/>
      <c r="BI22" s="546"/>
      <c r="BJ22" s="546"/>
      <c r="BK22" s="546"/>
      <c r="BL22" s="546"/>
      <c r="BM22" s="546"/>
      <c r="BN22" s="546"/>
      <c r="BO22" s="546"/>
      <c r="BP22" s="546" t="s">
        <v>5253</v>
      </c>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row>
    <row r="23" spans="1:237">
      <c r="A23" s="2248"/>
      <c r="B23" s="2249"/>
      <c r="C23" s="2249"/>
      <c r="D23" s="2294"/>
      <c r="E23" s="2294"/>
      <c r="F23" s="2294"/>
      <c r="G23" s="2294"/>
      <c r="H23" s="2294"/>
      <c r="I23" s="2305" t="s">
        <v>5347</v>
      </c>
      <c r="J23" s="2306"/>
      <c r="K23" s="2306"/>
      <c r="L23" s="2306"/>
      <c r="M23" s="2306"/>
      <c r="N23" s="2306"/>
      <c r="P23" s="547" t="s">
        <v>5244</v>
      </c>
      <c r="Q23" s="2296"/>
      <c r="R23" s="2292"/>
      <c r="S23" s="2292"/>
      <c r="T23" s="551" t="s">
        <v>417</v>
      </c>
      <c r="U23" s="2296"/>
      <c r="V23" s="2296"/>
      <c r="W23" s="2296"/>
      <c r="X23" s="2296"/>
      <c r="Y23" s="550"/>
      <c r="Z23" s="550"/>
      <c r="AA23" s="550"/>
      <c r="AB23" s="550"/>
      <c r="AC23" s="550"/>
      <c r="AD23" s="550"/>
      <c r="AE23" s="550"/>
      <c r="AF23" s="550"/>
      <c r="AG23" s="550"/>
      <c r="AH23" s="550"/>
      <c r="AI23" s="550"/>
      <c r="AJ23" s="550"/>
      <c r="AK23" s="550"/>
      <c r="AL23" s="550"/>
      <c r="AM23" s="550"/>
      <c r="AN23" s="550"/>
      <c r="AO23" s="550"/>
      <c r="AP23" s="550"/>
      <c r="AQ23" s="550"/>
      <c r="AR23" s="550"/>
      <c r="AS23" s="550"/>
      <c r="AT23" s="550"/>
      <c r="AU23" s="2295"/>
      <c r="AV23" s="2295"/>
      <c r="AW23" s="2298"/>
      <c r="AX23" s="546"/>
      <c r="AY23" s="546"/>
      <c r="AZ23" s="546"/>
      <c r="BA23" s="546"/>
      <c r="BB23" s="546"/>
      <c r="BC23" s="546"/>
      <c r="BD23" s="546"/>
      <c r="BE23" s="546"/>
      <c r="BF23" s="546"/>
      <c r="BG23" s="546"/>
      <c r="BH23" s="546"/>
      <c r="BI23" s="546"/>
      <c r="BJ23" s="546"/>
      <c r="BK23" s="546"/>
      <c r="BL23" s="546"/>
      <c r="BM23" s="546"/>
      <c r="BN23" s="546"/>
      <c r="BO23" s="546"/>
      <c r="BP23" s="546" t="s">
        <v>5256</v>
      </c>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row>
    <row r="24" spans="1:237">
      <c r="A24" s="2248"/>
      <c r="B24" s="2249"/>
      <c r="C24" s="2249"/>
      <c r="D24" s="2294"/>
      <c r="E24" s="2294"/>
      <c r="F24" s="2294"/>
      <c r="G24" s="2294"/>
      <c r="H24" s="2294"/>
      <c r="I24" s="2305" t="s">
        <v>5348</v>
      </c>
      <c r="J24" s="2306"/>
      <c r="K24" s="2306"/>
      <c r="L24" s="2306"/>
      <c r="M24" s="2306"/>
      <c r="N24" s="2306"/>
      <c r="O24" s="550"/>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2304"/>
      <c r="AR24" s="2304"/>
      <c r="AS24" s="2304"/>
      <c r="AT24" s="2304"/>
      <c r="AU24" s="2295"/>
      <c r="AV24" s="2295"/>
      <c r="AW24" s="2298"/>
      <c r="AX24" s="546"/>
      <c r="AY24" s="546"/>
      <c r="AZ24" s="546"/>
      <c r="BA24" s="546"/>
      <c r="BB24" s="546"/>
      <c r="BC24" s="546"/>
      <c r="BD24" s="546"/>
      <c r="BE24" s="546"/>
      <c r="BF24" s="546"/>
      <c r="BG24" s="546"/>
      <c r="BH24" s="546"/>
      <c r="BI24" s="546"/>
      <c r="BJ24" s="546"/>
      <c r="BK24" s="546"/>
      <c r="BL24" s="546"/>
      <c r="BM24" s="546"/>
      <c r="BN24" s="546"/>
      <c r="BO24" s="546"/>
      <c r="BP24" s="546" t="s">
        <v>5260</v>
      </c>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row>
    <row r="25" spans="1:237">
      <c r="A25" s="2248"/>
      <c r="B25" s="2249"/>
      <c r="C25" s="2249"/>
      <c r="D25" s="2309" t="s">
        <v>5349</v>
      </c>
      <c r="E25" s="2309"/>
      <c r="F25" s="2309"/>
      <c r="G25" s="2309"/>
      <c r="H25" s="2309"/>
      <c r="I25" s="2309"/>
      <c r="J25" s="2309"/>
      <c r="K25" s="2309"/>
      <c r="L25" s="2309"/>
      <c r="M25" s="2309"/>
      <c r="N25" s="2309"/>
      <c r="O25" s="2309"/>
      <c r="P25" s="2309"/>
      <c r="Q25" s="2309"/>
      <c r="R25" s="2309"/>
      <c r="S25" s="2309"/>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2309"/>
      <c r="AR25" s="2309"/>
      <c r="AS25" s="2309"/>
      <c r="AT25" s="2309"/>
      <c r="AU25" s="2295"/>
      <c r="AV25" s="2295"/>
      <c r="AW25" s="2298"/>
      <c r="AX25" s="546"/>
      <c r="AY25" s="546"/>
      <c r="AZ25" s="546"/>
      <c r="BA25" s="546"/>
      <c r="BB25" s="546"/>
      <c r="BC25" s="546"/>
      <c r="BD25" s="546"/>
      <c r="BE25" s="546"/>
      <c r="BF25" s="546"/>
      <c r="BG25" s="546"/>
      <c r="BH25" s="546"/>
      <c r="BI25" s="546"/>
      <c r="BJ25" s="546"/>
      <c r="BK25" s="546"/>
      <c r="BL25" s="546"/>
      <c r="BM25" s="546"/>
      <c r="BN25" s="546"/>
      <c r="BO25" s="546"/>
      <c r="BP25" s="546" t="s">
        <v>5263</v>
      </c>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row>
    <row r="26" spans="1:237">
      <c r="A26" s="2248"/>
      <c r="B26" s="2249"/>
      <c r="C26" s="2249"/>
      <c r="D26" s="2309"/>
      <c r="E26" s="2309"/>
      <c r="F26" s="2309"/>
      <c r="G26" s="2309"/>
      <c r="H26" s="2309"/>
      <c r="I26" s="2309"/>
      <c r="J26" s="2309"/>
      <c r="K26" s="2309"/>
      <c r="L26" s="2309"/>
      <c r="M26" s="2309"/>
      <c r="N26" s="2309"/>
      <c r="O26" s="2309"/>
      <c r="P26" s="2309"/>
      <c r="Q26" s="2309"/>
      <c r="R26" s="2309"/>
      <c r="S26" s="2309"/>
      <c r="T26" s="2309"/>
      <c r="U26" s="2309"/>
      <c r="V26" s="2309"/>
      <c r="W26" s="2309"/>
      <c r="X26" s="2309"/>
      <c r="Y26" s="2309"/>
      <c r="Z26" s="2309"/>
      <c r="AA26" s="2309"/>
      <c r="AB26" s="2309"/>
      <c r="AC26" s="2309"/>
      <c r="AD26" s="2309"/>
      <c r="AE26" s="2309"/>
      <c r="AF26" s="2309"/>
      <c r="AG26" s="2309"/>
      <c r="AH26" s="2309"/>
      <c r="AI26" s="2309"/>
      <c r="AJ26" s="2309"/>
      <c r="AK26" s="2309"/>
      <c r="AL26" s="2309"/>
      <c r="AM26" s="2309"/>
      <c r="AN26" s="2309"/>
      <c r="AO26" s="2309"/>
      <c r="AP26" s="2309"/>
      <c r="AQ26" s="2309"/>
      <c r="AR26" s="2309"/>
      <c r="AS26" s="2309"/>
      <c r="AT26" s="2309"/>
      <c r="AU26" s="2295"/>
      <c r="AV26" s="2295"/>
      <c r="AW26" s="2298"/>
      <c r="AX26" s="546"/>
      <c r="AY26" s="546"/>
      <c r="AZ26" s="546"/>
      <c r="BA26" s="546"/>
      <c r="BB26" s="546"/>
      <c r="BC26" s="546"/>
      <c r="BD26" s="546"/>
      <c r="BE26" s="546"/>
      <c r="BF26" s="546"/>
      <c r="BG26" s="546"/>
      <c r="BH26" s="546"/>
      <c r="BI26" s="546"/>
      <c r="BJ26" s="546"/>
      <c r="BK26" s="546"/>
      <c r="BL26" s="546"/>
      <c r="BM26" s="546"/>
      <c r="BN26" s="546"/>
      <c r="BO26" s="546"/>
      <c r="BP26" s="546" t="s">
        <v>5266</v>
      </c>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row>
    <row r="27" spans="1:237">
      <c r="A27" s="2248"/>
      <c r="B27" s="2249"/>
      <c r="C27" s="2249"/>
      <c r="D27" s="2309" t="s">
        <v>5350</v>
      </c>
      <c r="E27" s="2309"/>
      <c r="F27" s="2309"/>
      <c r="G27" s="2309"/>
      <c r="H27" s="2309"/>
      <c r="I27" s="2309"/>
      <c r="J27" s="2309"/>
      <c r="K27" s="2309"/>
      <c r="L27" s="2309"/>
      <c r="M27" s="2309"/>
      <c r="N27" s="2309"/>
      <c r="O27" s="2309"/>
      <c r="P27" s="2309"/>
      <c r="Q27" s="2309"/>
      <c r="R27" s="2309"/>
      <c r="S27" s="2309"/>
      <c r="T27" s="2309"/>
      <c r="U27" s="2309"/>
      <c r="V27" s="2309"/>
      <c r="W27" s="2309"/>
      <c r="X27" s="2309"/>
      <c r="Y27" s="2309"/>
      <c r="Z27" s="2309"/>
      <c r="AA27" s="2309"/>
      <c r="AB27" s="2309"/>
      <c r="AC27" s="2309"/>
      <c r="AD27" s="2309"/>
      <c r="AE27" s="2309"/>
      <c r="AF27" s="2309"/>
      <c r="AG27" s="2309"/>
      <c r="AH27" s="2309"/>
      <c r="AI27" s="2309"/>
      <c r="AJ27" s="2309"/>
      <c r="AK27" s="2309"/>
      <c r="AL27" s="2309"/>
      <c r="AM27" s="2309"/>
      <c r="AN27" s="2309"/>
      <c r="AO27" s="2309"/>
      <c r="AP27" s="2309"/>
      <c r="AQ27" s="2309"/>
      <c r="AR27" s="2309"/>
      <c r="AS27" s="2309"/>
      <c r="AT27" s="2309"/>
      <c r="AU27" s="2295"/>
      <c r="AV27" s="2295"/>
      <c r="AW27" s="2298"/>
      <c r="AX27" s="546"/>
      <c r="AY27" s="546"/>
      <c r="AZ27" s="546"/>
      <c r="BA27" s="546"/>
      <c r="BB27" s="546"/>
      <c r="BC27" s="546"/>
      <c r="BD27" s="546"/>
      <c r="BE27" s="546"/>
      <c r="BF27" s="546"/>
      <c r="BG27" s="546"/>
      <c r="BH27" s="546"/>
      <c r="BI27" s="546"/>
      <c r="BJ27" s="546"/>
      <c r="BK27" s="546"/>
      <c r="BL27" s="546"/>
      <c r="BM27" s="546"/>
      <c r="BN27" s="546"/>
      <c r="BO27" s="546"/>
      <c r="BP27" s="546" t="s">
        <v>5267</v>
      </c>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row>
    <row r="28" spans="1:237">
      <c r="A28" s="2248"/>
      <c r="B28" s="2249"/>
      <c r="C28" s="2249"/>
      <c r="D28" s="2309"/>
      <c r="E28" s="2309"/>
      <c r="F28" s="2309"/>
      <c r="G28" s="2309"/>
      <c r="H28" s="2309"/>
      <c r="I28" s="2309"/>
      <c r="J28" s="2309"/>
      <c r="K28" s="2309"/>
      <c r="L28" s="2309"/>
      <c r="M28" s="2309"/>
      <c r="N28" s="2309"/>
      <c r="O28" s="2309"/>
      <c r="P28" s="2309"/>
      <c r="Q28" s="2309"/>
      <c r="R28" s="2309"/>
      <c r="S28" s="2309"/>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309"/>
      <c r="AT28" s="2309"/>
      <c r="AU28" s="2295"/>
      <c r="AV28" s="2295"/>
      <c r="AW28" s="2298"/>
      <c r="AX28" s="546"/>
      <c r="AY28" s="546"/>
      <c r="AZ28" s="546"/>
      <c r="BA28" s="546"/>
      <c r="BB28" s="546"/>
      <c r="BC28" s="546"/>
      <c r="BD28" s="546"/>
      <c r="BE28" s="546"/>
      <c r="BF28" s="546"/>
      <c r="BG28" s="546"/>
      <c r="BH28" s="546"/>
      <c r="BI28" s="546"/>
      <c r="BJ28" s="546"/>
      <c r="BK28" s="546"/>
      <c r="BL28" s="546"/>
      <c r="BM28" s="546"/>
      <c r="BN28" s="546"/>
      <c r="BO28" s="546"/>
      <c r="BP28" s="546" t="s">
        <v>5268</v>
      </c>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row>
    <row r="29" spans="1:237">
      <c r="A29" s="2248"/>
      <c r="B29" s="2249"/>
      <c r="C29" s="2249"/>
      <c r="D29" s="2309" t="s">
        <v>5351</v>
      </c>
      <c r="E29" s="2309"/>
      <c r="F29" s="2309"/>
      <c r="G29" s="2309"/>
      <c r="H29" s="2309"/>
      <c r="I29" s="2309"/>
      <c r="J29" s="2309"/>
      <c r="K29" s="2309"/>
      <c r="L29" s="2309"/>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309"/>
      <c r="AT29" s="2309"/>
      <c r="AU29" s="2295"/>
      <c r="AV29" s="2295"/>
      <c r="AW29" s="2298"/>
      <c r="AX29" s="546"/>
      <c r="AY29" s="546"/>
      <c r="AZ29" s="546"/>
      <c r="BA29" s="546"/>
      <c r="BB29" s="546"/>
      <c r="BC29" s="546"/>
      <c r="BD29" s="546"/>
      <c r="BE29" s="546"/>
      <c r="BF29" s="546"/>
      <c r="BG29" s="546"/>
      <c r="BH29" s="546"/>
      <c r="BI29" s="546"/>
      <c r="BJ29" s="546"/>
      <c r="BK29" s="546"/>
      <c r="BL29" s="546"/>
      <c r="BM29" s="546"/>
      <c r="BN29" s="546"/>
      <c r="BO29" s="546"/>
      <c r="BP29" s="546" t="s">
        <v>5272</v>
      </c>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row>
    <row r="30" spans="1:237">
      <c r="A30" s="2248"/>
      <c r="B30" s="2249"/>
      <c r="C30" s="2249"/>
      <c r="D30" s="2309"/>
      <c r="E30" s="2309"/>
      <c r="F30" s="2309"/>
      <c r="G30" s="2309"/>
      <c r="H30" s="2309"/>
      <c r="I30" s="2309"/>
      <c r="J30" s="2309"/>
      <c r="K30" s="2309"/>
      <c r="L30" s="2309"/>
      <c r="M30" s="2309"/>
      <c r="N30" s="2309"/>
      <c r="O30" s="2309"/>
      <c r="P30" s="2309"/>
      <c r="Q30" s="2309"/>
      <c r="R30" s="2309"/>
      <c r="S30" s="2309"/>
      <c r="T30" s="2309"/>
      <c r="U30" s="2309"/>
      <c r="V30" s="2309"/>
      <c r="W30" s="2309"/>
      <c r="X30" s="2309"/>
      <c r="Y30" s="2309"/>
      <c r="Z30" s="2309"/>
      <c r="AA30" s="2309"/>
      <c r="AB30" s="2309"/>
      <c r="AC30" s="2309"/>
      <c r="AD30" s="2309"/>
      <c r="AE30" s="2309"/>
      <c r="AF30" s="2309"/>
      <c r="AG30" s="2309"/>
      <c r="AH30" s="2309"/>
      <c r="AI30" s="2309"/>
      <c r="AJ30" s="2309"/>
      <c r="AK30" s="2309"/>
      <c r="AL30" s="2309"/>
      <c r="AM30" s="2309"/>
      <c r="AN30" s="2309"/>
      <c r="AO30" s="2309"/>
      <c r="AP30" s="2309"/>
      <c r="AQ30" s="2309"/>
      <c r="AR30" s="2309"/>
      <c r="AS30" s="2309"/>
      <c r="AT30" s="2309"/>
      <c r="AU30" s="2295"/>
      <c r="AV30" s="2295"/>
      <c r="AW30" s="2298"/>
      <c r="AX30" s="546"/>
      <c r="AY30" s="546"/>
      <c r="AZ30" s="546"/>
      <c r="BA30" s="546"/>
      <c r="BB30" s="546"/>
      <c r="BC30" s="546"/>
      <c r="BD30" s="546"/>
      <c r="BE30" s="546"/>
      <c r="BF30" s="546"/>
      <c r="BG30" s="546"/>
      <c r="BH30" s="546"/>
      <c r="BI30" s="546"/>
      <c r="BJ30" s="546"/>
      <c r="BK30" s="546"/>
      <c r="BL30" s="546"/>
      <c r="BM30" s="546"/>
      <c r="BN30" s="546"/>
      <c r="BO30" s="546"/>
      <c r="BP30" s="546" t="s">
        <v>5274</v>
      </c>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row>
    <row r="31" spans="1:237">
      <c r="A31" s="2248"/>
      <c r="B31" s="2249"/>
      <c r="C31" s="2249"/>
      <c r="D31" s="2294" t="s">
        <v>141</v>
      </c>
      <c r="E31" s="2294"/>
      <c r="F31" s="2294"/>
      <c r="G31" s="2294"/>
      <c r="H31" s="2294"/>
      <c r="I31" s="2294"/>
      <c r="J31" s="2294"/>
      <c r="K31" s="2294"/>
      <c r="L31" s="2294"/>
      <c r="M31" s="2294"/>
      <c r="N31" s="2294"/>
      <c r="O31" s="2294"/>
      <c r="P31" s="2294"/>
      <c r="Q31" s="2294"/>
      <c r="R31" s="2294"/>
      <c r="S31" s="2294"/>
      <c r="T31" s="2294"/>
      <c r="U31" s="2294"/>
      <c r="V31" s="2294"/>
      <c r="W31" s="2294"/>
      <c r="X31" s="2294"/>
      <c r="Y31" s="2294"/>
      <c r="Z31" s="2294"/>
      <c r="AA31" s="2294"/>
      <c r="AB31" s="2294"/>
      <c r="AC31" s="2294"/>
      <c r="AD31" s="2294"/>
      <c r="AE31" s="2294"/>
      <c r="AF31" s="2294"/>
      <c r="AG31" s="2294"/>
      <c r="AH31" s="2294"/>
      <c r="AI31" s="2294"/>
      <c r="AJ31" s="2294"/>
      <c r="AK31" s="2294"/>
      <c r="AL31" s="2294"/>
      <c r="AM31" s="2294"/>
      <c r="AN31" s="2294"/>
      <c r="AO31" s="2294"/>
      <c r="AP31" s="2294"/>
      <c r="AQ31" s="2294"/>
      <c r="AR31" s="2294"/>
      <c r="AS31" s="2294"/>
      <c r="AT31" s="2294"/>
      <c r="AU31" s="2295"/>
      <c r="AV31" s="2295"/>
      <c r="AW31" s="2298"/>
      <c r="AX31" s="546"/>
      <c r="AY31" s="546"/>
      <c r="AZ31" s="546"/>
      <c r="BA31" s="546"/>
      <c r="BB31" s="546"/>
      <c r="BC31" s="546"/>
      <c r="BD31" s="546"/>
      <c r="BE31" s="546"/>
      <c r="BF31" s="546"/>
      <c r="BG31" s="546"/>
      <c r="BH31" s="546"/>
      <c r="BI31" s="546"/>
      <c r="BJ31" s="546"/>
      <c r="BK31" s="546"/>
      <c r="BL31" s="546"/>
      <c r="BM31" s="546"/>
      <c r="BN31" s="546"/>
      <c r="BO31" s="546"/>
      <c r="BP31" s="546" t="s">
        <v>5275</v>
      </c>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row>
    <row r="32" spans="1:237">
      <c r="A32" s="2248"/>
      <c r="B32" s="2249"/>
      <c r="C32" s="2249"/>
      <c r="D32" s="2310"/>
      <c r="E32" s="2310"/>
      <c r="F32" s="2310"/>
      <c r="G32" s="2310"/>
      <c r="H32" s="2310"/>
      <c r="I32" s="2310"/>
      <c r="J32" s="2310"/>
      <c r="K32" s="2310"/>
      <c r="L32" s="2310"/>
      <c r="M32" s="2310"/>
      <c r="N32" s="2310"/>
      <c r="O32" s="2310"/>
      <c r="P32" s="2310"/>
      <c r="Q32" s="2310"/>
      <c r="R32" s="2310"/>
      <c r="S32" s="2310"/>
      <c r="T32" s="2310"/>
      <c r="U32" s="2310"/>
      <c r="V32" s="2310"/>
      <c r="W32" s="2310"/>
      <c r="X32" s="2310"/>
      <c r="Y32" s="2310"/>
      <c r="Z32" s="2310"/>
      <c r="AA32" s="2310"/>
      <c r="AB32" s="2310"/>
      <c r="AC32" s="2310"/>
      <c r="AD32" s="2310"/>
      <c r="AE32" s="2310"/>
      <c r="AF32" s="2310"/>
      <c r="AG32" s="2310"/>
      <c r="AH32" s="2310"/>
      <c r="AI32" s="2310"/>
      <c r="AJ32" s="2310"/>
      <c r="AK32" s="2310"/>
      <c r="AL32" s="2310"/>
      <c r="AM32" s="2310"/>
      <c r="AN32" s="2310"/>
      <c r="AO32" s="2310"/>
      <c r="AP32" s="2310"/>
      <c r="AQ32" s="2310"/>
      <c r="AR32" s="2310"/>
      <c r="AS32" s="2310"/>
      <c r="AT32" s="2310"/>
      <c r="AU32" s="2295"/>
      <c r="AV32" s="2295"/>
      <c r="AW32" s="2298"/>
      <c r="AX32" s="546"/>
      <c r="AY32" s="546"/>
      <c r="AZ32" s="546"/>
      <c r="BA32" s="546"/>
      <c r="BB32" s="546"/>
      <c r="BC32" s="546"/>
      <c r="BD32" s="546"/>
      <c r="BE32" s="546"/>
      <c r="BF32" s="546"/>
      <c r="BG32" s="546"/>
      <c r="BH32" s="546"/>
      <c r="BI32" s="546"/>
      <c r="BJ32" s="546"/>
      <c r="BK32" s="546"/>
      <c r="BL32" s="546"/>
      <c r="BM32" s="546"/>
      <c r="BN32" s="546"/>
      <c r="BO32" s="546"/>
      <c r="BP32" s="546" t="s">
        <v>5276</v>
      </c>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row>
    <row r="33" spans="1:237">
      <c r="A33" s="2248"/>
      <c r="B33" s="2249"/>
      <c r="C33" s="2249"/>
      <c r="D33" s="2311"/>
      <c r="E33" s="2312"/>
      <c r="F33" s="2312"/>
      <c r="G33" s="2312"/>
      <c r="H33" s="2312"/>
      <c r="I33" s="2312"/>
      <c r="J33" s="2313"/>
      <c r="K33" s="2311" t="s">
        <v>5352</v>
      </c>
      <c r="L33" s="2312"/>
      <c r="M33" s="2312"/>
      <c r="N33" s="2312"/>
      <c r="O33" s="2312"/>
      <c r="P33" s="2312"/>
      <c r="Q33" s="2312"/>
      <c r="R33" s="2312"/>
      <c r="S33" s="2312"/>
      <c r="T33" s="2312"/>
      <c r="U33" s="2313"/>
      <c r="V33" s="2311" t="s">
        <v>5353</v>
      </c>
      <c r="W33" s="2312"/>
      <c r="X33" s="2312"/>
      <c r="Y33" s="2312"/>
      <c r="Z33" s="2312"/>
      <c r="AA33" s="2312"/>
      <c r="AB33" s="2312"/>
      <c r="AC33" s="2312"/>
      <c r="AD33" s="2312"/>
      <c r="AE33" s="2313"/>
      <c r="AF33" s="2311" t="s">
        <v>5354</v>
      </c>
      <c r="AG33" s="2312"/>
      <c r="AH33" s="2312"/>
      <c r="AI33" s="2312"/>
      <c r="AJ33" s="2312"/>
      <c r="AK33" s="2312"/>
      <c r="AL33" s="2312"/>
      <c r="AM33" s="2312"/>
      <c r="AN33" s="2312"/>
      <c r="AO33" s="2312"/>
      <c r="AP33" s="2312"/>
      <c r="AQ33" s="2312"/>
      <c r="AR33" s="2312"/>
      <c r="AS33" s="2312"/>
      <c r="AT33" s="2313"/>
      <c r="AU33" s="2295"/>
      <c r="AV33" s="2295"/>
      <c r="AW33" s="2298"/>
      <c r="AX33" s="546"/>
      <c r="AY33" s="546"/>
      <c r="AZ33" s="546"/>
      <c r="BA33" s="546"/>
      <c r="BB33" s="546"/>
      <c r="BC33" s="546"/>
      <c r="BD33" s="546"/>
      <c r="BE33" s="546"/>
      <c r="BF33" s="546"/>
      <c r="BG33" s="546"/>
      <c r="BH33" s="546"/>
      <c r="BI33" s="546"/>
      <c r="BJ33" s="546"/>
      <c r="BK33" s="546"/>
      <c r="BL33" s="546"/>
      <c r="BM33" s="546"/>
      <c r="BN33" s="546"/>
      <c r="BO33" s="546"/>
      <c r="BP33" s="546" t="s">
        <v>5281</v>
      </c>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row>
    <row r="34" spans="1:237">
      <c r="A34" s="2248"/>
      <c r="B34" s="2249"/>
      <c r="C34" s="2249"/>
      <c r="D34" s="2314"/>
      <c r="E34" s="2310"/>
      <c r="F34" s="2310"/>
      <c r="G34" s="2310"/>
      <c r="H34" s="2310"/>
      <c r="I34" s="2310"/>
      <c r="J34" s="2315"/>
      <c r="K34" s="2314"/>
      <c r="L34" s="2310"/>
      <c r="M34" s="2310"/>
      <c r="N34" s="2310"/>
      <c r="O34" s="2310"/>
      <c r="P34" s="2310"/>
      <c r="Q34" s="2310"/>
      <c r="R34" s="2310"/>
      <c r="S34" s="2310"/>
      <c r="T34" s="2310"/>
      <c r="U34" s="2315"/>
      <c r="V34" s="2314"/>
      <c r="W34" s="2310"/>
      <c r="X34" s="2310"/>
      <c r="Y34" s="2310"/>
      <c r="Z34" s="2310"/>
      <c r="AA34" s="2310"/>
      <c r="AB34" s="2310"/>
      <c r="AC34" s="2310"/>
      <c r="AD34" s="2310"/>
      <c r="AE34" s="2315"/>
      <c r="AF34" s="2314"/>
      <c r="AG34" s="2310"/>
      <c r="AH34" s="2310"/>
      <c r="AI34" s="2310"/>
      <c r="AJ34" s="2310"/>
      <c r="AK34" s="2310"/>
      <c r="AL34" s="2310"/>
      <c r="AM34" s="2310"/>
      <c r="AN34" s="2310"/>
      <c r="AO34" s="2310"/>
      <c r="AP34" s="2310"/>
      <c r="AQ34" s="2310"/>
      <c r="AR34" s="2310"/>
      <c r="AS34" s="2310"/>
      <c r="AT34" s="2315"/>
      <c r="AU34" s="2295"/>
      <c r="AV34" s="2295"/>
      <c r="AW34" s="2298"/>
      <c r="AX34" s="546"/>
      <c r="AY34" s="546"/>
      <c r="AZ34" s="546"/>
      <c r="BA34" s="546"/>
      <c r="BB34" s="546"/>
      <c r="BC34" s="546"/>
      <c r="BD34" s="546"/>
      <c r="BE34" s="546"/>
      <c r="BF34" s="546"/>
      <c r="BG34" s="546"/>
      <c r="BH34" s="546"/>
      <c r="BI34" s="546"/>
      <c r="BJ34" s="546"/>
      <c r="BK34" s="546"/>
      <c r="BL34" s="546"/>
      <c r="BM34" s="546"/>
      <c r="BN34" s="546"/>
      <c r="BO34" s="546"/>
      <c r="BP34" s="546" t="s">
        <v>5282</v>
      </c>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row>
    <row r="35" spans="1:237">
      <c r="A35" s="2248"/>
      <c r="B35" s="2249"/>
      <c r="C35" s="2249"/>
      <c r="D35" s="2311" t="s">
        <v>5344</v>
      </c>
      <c r="E35" s="2312"/>
      <c r="F35" s="2312"/>
      <c r="G35" s="2312"/>
      <c r="H35" s="2312"/>
      <c r="I35" s="2312"/>
      <c r="J35" s="2313"/>
      <c r="K35" s="2311">
        <v>1</v>
      </c>
      <c r="L35" s="2312"/>
      <c r="M35" s="2312"/>
      <c r="N35" s="2312"/>
      <c r="O35" s="2312"/>
      <c r="P35" s="2312"/>
      <c r="Q35" s="2312"/>
      <c r="R35" s="2312"/>
      <c r="S35" s="2312"/>
      <c r="T35" s="2312"/>
      <c r="U35" s="2313"/>
      <c r="V35" s="2316">
        <v>60</v>
      </c>
      <c r="W35" s="2317"/>
      <c r="X35" s="2317"/>
      <c r="Y35" s="2317"/>
      <c r="Z35" s="2317"/>
      <c r="AA35" s="2317"/>
      <c r="AB35" s="2320" t="s">
        <v>5355</v>
      </c>
      <c r="AC35" s="2320"/>
      <c r="AD35" s="2320"/>
      <c r="AE35" s="2321"/>
      <c r="AF35" s="2311"/>
      <c r="AG35" s="2312"/>
      <c r="AH35" s="2312"/>
      <c r="AI35" s="2312"/>
      <c r="AJ35" s="2312"/>
      <c r="AK35" s="2312"/>
      <c r="AL35" s="2312"/>
      <c r="AM35" s="2312"/>
      <c r="AN35" s="2312"/>
      <c r="AO35" s="2312"/>
      <c r="AP35" s="2312"/>
      <c r="AQ35" s="2312"/>
      <c r="AR35" s="2312"/>
      <c r="AS35" s="2312"/>
      <c r="AT35" s="2313"/>
      <c r="AU35" s="2295"/>
      <c r="AV35" s="2295"/>
      <c r="AW35" s="2298"/>
      <c r="AX35" s="546"/>
      <c r="AY35" s="546"/>
      <c r="AZ35" s="546"/>
      <c r="BA35" s="546"/>
      <c r="BB35" s="546"/>
      <c r="BC35" s="546"/>
      <c r="BD35" s="546"/>
      <c r="BE35" s="546"/>
      <c r="BF35" s="546"/>
      <c r="BG35" s="546"/>
      <c r="BH35" s="546"/>
      <c r="BI35" s="546"/>
      <c r="BJ35" s="546"/>
      <c r="BK35" s="546"/>
      <c r="BL35" s="546"/>
      <c r="BM35" s="546"/>
      <c r="BN35" s="546"/>
      <c r="BO35" s="546"/>
      <c r="BP35" s="546" t="s">
        <v>5285</v>
      </c>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row>
    <row r="36" spans="1:237">
      <c r="A36" s="2248"/>
      <c r="B36" s="2249"/>
      <c r="C36" s="2249"/>
      <c r="D36" s="2314"/>
      <c r="E36" s="2310"/>
      <c r="F36" s="2310"/>
      <c r="G36" s="2310"/>
      <c r="H36" s="2310"/>
      <c r="I36" s="2310"/>
      <c r="J36" s="2315"/>
      <c r="K36" s="2314"/>
      <c r="L36" s="2310"/>
      <c r="M36" s="2310"/>
      <c r="N36" s="2310"/>
      <c r="O36" s="2310"/>
      <c r="P36" s="2310"/>
      <c r="Q36" s="2310"/>
      <c r="R36" s="2310"/>
      <c r="S36" s="2310"/>
      <c r="T36" s="2310"/>
      <c r="U36" s="2315"/>
      <c r="V36" s="2318"/>
      <c r="W36" s="2319"/>
      <c r="X36" s="2319"/>
      <c r="Y36" s="2319"/>
      <c r="Z36" s="2319"/>
      <c r="AA36" s="2319"/>
      <c r="AB36" s="2322"/>
      <c r="AC36" s="2322"/>
      <c r="AD36" s="2322"/>
      <c r="AE36" s="2323"/>
      <c r="AF36" s="2314"/>
      <c r="AG36" s="2310"/>
      <c r="AH36" s="2310"/>
      <c r="AI36" s="2310"/>
      <c r="AJ36" s="2310"/>
      <c r="AK36" s="2310"/>
      <c r="AL36" s="2310"/>
      <c r="AM36" s="2310"/>
      <c r="AN36" s="2310"/>
      <c r="AO36" s="2310"/>
      <c r="AP36" s="2310"/>
      <c r="AQ36" s="2310"/>
      <c r="AR36" s="2310"/>
      <c r="AS36" s="2310"/>
      <c r="AT36" s="2315"/>
      <c r="AU36" s="2295"/>
      <c r="AV36" s="2295"/>
      <c r="AW36" s="2298"/>
      <c r="AX36" s="546"/>
      <c r="AY36" s="546"/>
      <c r="AZ36" s="546"/>
      <c r="BA36" s="546"/>
      <c r="BB36" s="546"/>
      <c r="BC36" s="546"/>
      <c r="BD36" s="546"/>
      <c r="BE36" s="546"/>
      <c r="BF36" s="546"/>
      <c r="BG36" s="546"/>
      <c r="BH36" s="546"/>
      <c r="BI36" s="546"/>
      <c r="BJ36" s="546"/>
      <c r="BK36" s="546"/>
      <c r="BL36" s="546"/>
      <c r="BM36" s="546"/>
      <c r="BN36" s="546"/>
      <c r="BO36" s="546"/>
      <c r="BP36" s="546" t="s">
        <v>5287</v>
      </c>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row>
    <row r="37" spans="1:237">
      <c r="A37" s="2248"/>
      <c r="B37" s="2249"/>
      <c r="C37" s="2249"/>
      <c r="D37" s="2311" t="s">
        <v>5347</v>
      </c>
      <c r="E37" s="2312"/>
      <c r="F37" s="2312"/>
      <c r="G37" s="2312"/>
      <c r="H37" s="2312"/>
      <c r="I37" s="2312"/>
      <c r="J37" s="2313"/>
      <c r="K37" s="2324" t="str">
        <f>'①入会申込書（全日・保証）'!M78</f>
        <v>0</v>
      </c>
      <c r="L37" s="2312"/>
      <c r="M37" s="2312"/>
      <c r="N37" s="2312"/>
      <c r="O37" s="2312"/>
      <c r="P37" s="2312"/>
      <c r="Q37" s="2312"/>
      <c r="R37" s="2312"/>
      <c r="S37" s="2312"/>
      <c r="T37" s="2312"/>
      <c r="U37" s="2313"/>
      <c r="V37" s="2316">
        <f>K37*30</f>
        <v>0</v>
      </c>
      <c r="W37" s="2317"/>
      <c r="X37" s="2317"/>
      <c r="Y37" s="2317"/>
      <c r="Z37" s="2317"/>
      <c r="AA37" s="2317"/>
      <c r="AB37" s="2320" t="s">
        <v>5355</v>
      </c>
      <c r="AC37" s="2320"/>
      <c r="AD37" s="2320"/>
      <c r="AE37" s="2321"/>
      <c r="AF37" s="2311"/>
      <c r="AG37" s="2312"/>
      <c r="AH37" s="2312"/>
      <c r="AI37" s="2312"/>
      <c r="AJ37" s="2312"/>
      <c r="AK37" s="2312"/>
      <c r="AL37" s="2312"/>
      <c r="AM37" s="2312"/>
      <c r="AN37" s="2312"/>
      <c r="AO37" s="2312"/>
      <c r="AP37" s="2312"/>
      <c r="AQ37" s="2312"/>
      <c r="AR37" s="2312"/>
      <c r="AS37" s="2312"/>
      <c r="AT37" s="2313"/>
      <c r="AU37" s="2295"/>
      <c r="AV37" s="2295"/>
      <c r="AW37" s="2298"/>
      <c r="AX37" s="546"/>
      <c r="AY37" s="546"/>
      <c r="AZ37" s="546"/>
      <c r="BA37" s="546"/>
      <c r="BB37" s="546"/>
      <c r="BC37" s="546"/>
      <c r="BD37" s="546"/>
      <c r="BE37" s="546"/>
      <c r="BF37" s="546"/>
      <c r="BG37" s="546"/>
      <c r="BH37" s="546"/>
      <c r="BI37" s="546"/>
      <c r="BJ37" s="546"/>
      <c r="BK37" s="546"/>
      <c r="BL37" s="546"/>
      <c r="BM37" s="546"/>
      <c r="BN37" s="546"/>
      <c r="BO37" s="546"/>
      <c r="BP37" s="546" t="s">
        <v>5291</v>
      </c>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row>
    <row r="38" spans="1:237">
      <c r="A38" s="2248"/>
      <c r="B38" s="2249"/>
      <c r="C38" s="2249"/>
      <c r="D38" s="2314"/>
      <c r="E38" s="2310"/>
      <c r="F38" s="2310"/>
      <c r="G38" s="2310"/>
      <c r="H38" s="2310"/>
      <c r="I38" s="2310"/>
      <c r="J38" s="2315"/>
      <c r="K38" s="2314"/>
      <c r="L38" s="2310"/>
      <c r="M38" s="2310"/>
      <c r="N38" s="2310"/>
      <c r="O38" s="2310"/>
      <c r="P38" s="2310"/>
      <c r="Q38" s="2310"/>
      <c r="R38" s="2310"/>
      <c r="S38" s="2310"/>
      <c r="T38" s="2310"/>
      <c r="U38" s="2315"/>
      <c r="V38" s="2318"/>
      <c r="W38" s="2319"/>
      <c r="X38" s="2319"/>
      <c r="Y38" s="2319"/>
      <c r="Z38" s="2319"/>
      <c r="AA38" s="2319"/>
      <c r="AB38" s="2322"/>
      <c r="AC38" s="2322"/>
      <c r="AD38" s="2322"/>
      <c r="AE38" s="2323"/>
      <c r="AF38" s="2314"/>
      <c r="AG38" s="2310"/>
      <c r="AH38" s="2310"/>
      <c r="AI38" s="2310"/>
      <c r="AJ38" s="2310"/>
      <c r="AK38" s="2310"/>
      <c r="AL38" s="2310"/>
      <c r="AM38" s="2310"/>
      <c r="AN38" s="2310"/>
      <c r="AO38" s="2310"/>
      <c r="AP38" s="2310"/>
      <c r="AQ38" s="2310"/>
      <c r="AR38" s="2310"/>
      <c r="AS38" s="2310"/>
      <c r="AT38" s="2315"/>
      <c r="AU38" s="2295"/>
      <c r="AV38" s="2295"/>
      <c r="AW38" s="2298"/>
      <c r="AX38" s="546"/>
      <c r="AY38" s="546"/>
      <c r="AZ38" s="546"/>
      <c r="BA38" s="546"/>
      <c r="BB38" s="546"/>
      <c r="BC38" s="546"/>
      <c r="BD38" s="546"/>
      <c r="BE38" s="546"/>
      <c r="BF38" s="546"/>
      <c r="BG38" s="546"/>
      <c r="BH38" s="546"/>
      <c r="BI38" s="546"/>
      <c r="BJ38" s="546"/>
      <c r="BK38" s="546"/>
      <c r="BL38" s="546"/>
      <c r="BM38" s="546"/>
      <c r="BN38" s="546"/>
      <c r="BO38" s="546"/>
      <c r="BP38" s="546" t="s">
        <v>5292</v>
      </c>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row>
    <row r="39" spans="1:237">
      <c r="A39" s="2248"/>
      <c r="B39" s="2249"/>
      <c r="C39" s="2249"/>
      <c r="D39" s="2311" t="s">
        <v>5356</v>
      </c>
      <c r="E39" s="2312"/>
      <c r="F39" s="2312"/>
      <c r="G39" s="2312"/>
      <c r="H39" s="2312"/>
      <c r="I39" s="2312"/>
      <c r="J39" s="2313"/>
      <c r="K39" s="2324">
        <f>K35+K37</f>
        <v>1</v>
      </c>
      <c r="L39" s="2312"/>
      <c r="M39" s="2312"/>
      <c r="N39" s="2312"/>
      <c r="O39" s="2312"/>
      <c r="P39" s="2312"/>
      <c r="Q39" s="2312"/>
      <c r="R39" s="2312"/>
      <c r="S39" s="2312"/>
      <c r="T39" s="2312"/>
      <c r="U39" s="2313"/>
      <c r="V39" s="2316">
        <f>SUM(V35:AA38)</f>
        <v>60</v>
      </c>
      <c r="W39" s="2317"/>
      <c r="X39" s="2317"/>
      <c r="Y39" s="2317"/>
      <c r="Z39" s="2317"/>
      <c r="AA39" s="2317"/>
      <c r="AB39" s="2320" t="s">
        <v>5355</v>
      </c>
      <c r="AC39" s="2320"/>
      <c r="AD39" s="2320"/>
      <c r="AE39" s="2321"/>
      <c r="AF39" s="2311"/>
      <c r="AG39" s="2312"/>
      <c r="AH39" s="2312"/>
      <c r="AI39" s="2312"/>
      <c r="AJ39" s="2312"/>
      <c r="AK39" s="2312"/>
      <c r="AL39" s="2312"/>
      <c r="AM39" s="2312"/>
      <c r="AN39" s="2312"/>
      <c r="AO39" s="2312"/>
      <c r="AP39" s="2312"/>
      <c r="AQ39" s="2312"/>
      <c r="AR39" s="2312"/>
      <c r="AS39" s="2312"/>
      <c r="AT39" s="2313"/>
      <c r="AU39" s="2295"/>
      <c r="AV39" s="2295"/>
      <c r="AW39" s="2298"/>
      <c r="AX39" s="546"/>
      <c r="AY39" s="546"/>
      <c r="AZ39" s="546"/>
      <c r="BA39" s="546"/>
      <c r="BB39" s="546"/>
      <c r="BC39" s="546"/>
      <c r="BD39" s="546"/>
      <c r="BE39" s="546"/>
      <c r="BF39" s="546"/>
      <c r="BG39" s="546"/>
      <c r="BH39" s="546"/>
      <c r="BI39" s="546"/>
      <c r="BJ39" s="546"/>
      <c r="BK39" s="546"/>
      <c r="BL39" s="546"/>
      <c r="BM39" s="546"/>
      <c r="BN39" s="546"/>
      <c r="BO39" s="546"/>
      <c r="BP39" s="546" t="s">
        <v>5294</v>
      </c>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row>
    <row r="40" spans="1:237">
      <c r="A40" s="2248"/>
      <c r="B40" s="2249"/>
      <c r="C40" s="2249"/>
      <c r="D40" s="2314"/>
      <c r="E40" s="2310"/>
      <c r="F40" s="2310"/>
      <c r="G40" s="2310"/>
      <c r="H40" s="2310"/>
      <c r="I40" s="2310"/>
      <c r="J40" s="2315"/>
      <c r="K40" s="2314"/>
      <c r="L40" s="2310"/>
      <c r="M40" s="2310"/>
      <c r="N40" s="2310"/>
      <c r="O40" s="2310"/>
      <c r="P40" s="2310"/>
      <c r="Q40" s="2310"/>
      <c r="R40" s="2310"/>
      <c r="S40" s="2310"/>
      <c r="T40" s="2310"/>
      <c r="U40" s="2315"/>
      <c r="V40" s="2318"/>
      <c r="W40" s="2319"/>
      <c r="X40" s="2319"/>
      <c r="Y40" s="2319"/>
      <c r="Z40" s="2319"/>
      <c r="AA40" s="2319"/>
      <c r="AB40" s="2322"/>
      <c r="AC40" s="2322"/>
      <c r="AD40" s="2322"/>
      <c r="AE40" s="2323"/>
      <c r="AF40" s="2314"/>
      <c r="AG40" s="2310"/>
      <c r="AH40" s="2310"/>
      <c r="AI40" s="2310"/>
      <c r="AJ40" s="2310"/>
      <c r="AK40" s="2310"/>
      <c r="AL40" s="2310"/>
      <c r="AM40" s="2310"/>
      <c r="AN40" s="2310"/>
      <c r="AO40" s="2310"/>
      <c r="AP40" s="2310"/>
      <c r="AQ40" s="2310"/>
      <c r="AR40" s="2310"/>
      <c r="AS40" s="2310"/>
      <c r="AT40" s="2315"/>
      <c r="AU40" s="2295"/>
      <c r="AV40" s="2295"/>
      <c r="AW40" s="2298"/>
      <c r="AX40" s="546"/>
      <c r="AY40" s="546"/>
      <c r="AZ40" s="546"/>
      <c r="BA40" s="546"/>
      <c r="BB40" s="546"/>
      <c r="BC40" s="546"/>
      <c r="BD40" s="546"/>
      <c r="BE40" s="546"/>
      <c r="BF40" s="546"/>
      <c r="BG40" s="546"/>
      <c r="BH40" s="546"/>
      <c r="BI40" s="546"/>
      <c r="BJ40" s="546"/>
      <c r="BK40" s="546"/>
      <c r="BL40" s="546"/>
      <c r="BM40" s="546"/>
      <c r="BN40" s="546"/>
      <c r="BO40" s="546"/>
      <c r="BP40" s="546" t="s">
        <v>5295</v>
      </c>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row>
    <row r="41" spans="1:237" ht="14.25" thickBot="1">
      <c r="A41" s="2248"/>
      <c r="B41" s="2249"/>
      <c r="C41" s="2249"/>
      <c r="D41" s="2326"/>
      <c r="E41" s="2327"/>
      <c r="F41" s="2327"/>
      <c r="G41" s="2327"/>
      <c r="H41" s="2327"/>
      <c r="I41" s="2327"/>
      <c r="J41" s="2327"/>
      <c r="K41" s="2327"/>
      <c r="L41" s="2327"/>
      <c r="M41" s="2327"/>
      <c r="N41" s="2327"/>
      <c r="O41" s="2327"/>
      <c r="P41" s="2327"/>
      <c r="Q41" s="2327"/>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27"/>
      <c r="AM41" s="2327"/>
      <c r="AN41" s="2327"/>
      <c r="AO41" s="2327"/>
      <c r="AP41" s="2327"/>
      <c r="AQ41" s="2327"/>
      <c r="AR41" s="2327"/>
      <c r="AS41" s="2327"/>
      <c r="AT41" s="2328"/>
      <c r="AU41" s="2295"/>
      <c r="AV41" s="2295"/>
      <c r="AW41" s="2298"/>
      <c r="AX41" s="546"/>
      <c r="AY41" s="546"/>
      <c r="AZ41" s="546"/>
      <c r="BA41" s="546"/>
      <c r="BB41" s="546"/>
      <c r="BC41" s="546"/>
      <c r="BD41" s="546"/>
      <c r="BE41" s="546"/>
      <c r="BF41" s="546"/>
      <c r="BG41" s="546"/>
      <c r="BH41" s="546"/>
      <c r="BI41" s="546"/>
      <c r="BJ41" s="546"/>
      <c r="BK41" s="546"/>
      <c r="BL41" s="546"/>
      <c r="BM41" s="546"/>
      <c r="BN41" s="546"/>
      <c r="BO41" s="546"/>
      <c r="BP41" s="546" t="s">
        <v>5296</v>
      </c>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row>
    <row r="42" spans="1:237" ht="14.25" thickTop="1">
      <c r="A42" s="2248"/>
      <c r="B42" s="2249"/>
      <c r="C42" s="2249"/>
      <c r="D42" s="2325" t="s">
        <v>5357</v>
      </c>
      <c r="E42" s="2325"/>
      <c r="F42" s="2325"/>
      <c r="G42" s="2325"/>
      <c r="H42" s="2325"/>
      <c r="I42" s="2325"/>
      <c r="J42" s="2325"/>
      <c r="K42" s="2325"/>
      <c r="L42" s="2325"/>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c r="AS42" s="2325"/>
      <c r="AT42" s="2325"/>
      <c r="AU42" s="2295"/>
      <c r="AV42" s="2295"/>
      <c r="AW42" s="2298"/>
      <c r="AX42" s="546"/>
      <c r="AY42" s="546"/>
      <c r="AZ42" s="546"/>
      <c r="BA42" s="546"/>
      <c r="BB42" s="546"/>
      <c r="BC42" s="546"/>
      <c r="BD42" s="546"/>
      <c r="BE42" s="546"/>
      <c r="BF42" s="546"/>
      <c r="BG42" s="546"/>
      <c r="BH42" s="546"/>
      <c r="BI42" s="546"/>
      <c r="BJ42" s="546"/>
      <c r="BK42" s="546"/>
      <c r="BL42" s="546"/>
      <c r="BM42" s="546"/>
      <c r="BN42" s="546"/>
      <c r="BO42" s="546"/>
      <c r="BP42" s="546" t="s">
        <v>5297</v>
      </c>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row>
    <row r="43" spans="1:237">
      <c r="A43" s="2248"/>
      <c r="B43" s="2249"/>
      <c r="C43" s="2249"/>
      <c r="D43" s="2309"/>
      <c r="E43" s="2309"/>
      <c r="F43" s="2309"/>
      <c r="G43" s="2309"/>
      <c r="H43" s="2309"/>
      <c r="I43" s="2309"/>
      <c r="J43" s="2309"/>
      <c r="K43" s="2309"/>
      <c r="L43" s="2309"/>
      <c r="M43" s="2309"/>
      <c r="N43" s="2309"/>
      <c r="O43" s="2309"/>
      <c r="P43" s="2309"/>
      <c r="Q43" s="2309"/>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09"/>
      <c r="AM43" s="2309"/>
      <c r="AN43" s="2309"/>
      <c r="AO43" s="2309"/>
      <c r="AP43" s="2309"/>
      <c r="AQ43" s="2309"/>
      <c r="AR43" s="2309"/>
      <c r="AS43" s="2309"/>
      <c r="AT43" s="2309"/>
      <c r="AU43" s="2295"/>
      <c r="AV43" s="2295"/>
      <c r="AW43" s="2298"/>
      <c r="AX43" s="546"/>
      <c r="AY43" s="546"/>
      <c r="AZ43" s="546"/>
      <c r="BA43" s="546"/>
      <c r="BB43" s="546"/>
      <c r="BC43" s="546"/>
      <c r="BD43" s="546"/>
      <c r="BE43" s="546"/>
      <c r="BF43" s="546"/>
      <c r="BG43" s="546"/>
      <c r="BH43" s="546"/>
      <c r="BI43" s="546"/>
      <c r="BJ43" s="546"/>
      <c r="BK43" s="546"/>
      <c r="BL43" s="546"/>
      <c r="BM43" s="546"/>
      <c r="BN43" s="546"/>
      <c r="BO43" s="546"/>
      <c r="BP43" s="546" t="s">
        <v>5298</v>
      </c>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row>
    <row r="44" spans="1:237">
      <c r="A44" s="2248"/>
      <c r="B44" s="2249"/>
      <c r="C44" s="2249"/>
      <c r="D44" s="2309" t="s">
        <v>5358</v>
      </c>
      <c r="E44" s="2309"/>
      <c r="F44" s="2309"/>
      <c r="G44" s="2309"/>
      <c r="H44" s="2309"/>
      <c r="I44" s="2309"/>
      <c r="J44" s="2309"/>
      <c r="K44" s="2309"/>
      <c r="L44" s="2309"/>
      <c r="M44" s="2309"/>
      <c r="N44" s="2309"/>
      <c r="O44" s="2309"/>
      <c r="P44" s="2309"/>
      <c r="Q44" s="2309"/>
      <c r="R44" s="2309"/>
      <c r="S44" s="2309"/>
      <c r="T44" s="2309"/>
      <c r="U44" s="2309"/>
      <c r="V44" s="2309"/>
      <c r="W44" s="2309"/>
      <c r="X44" s="2309"/>
      <c r="Y44" s="2309"/>
      <c r="Z44" s="2309"/>
      <c r="AA44" s="2309"/>
      <c r="AB44" s="2309"/>
      <c r="AC44" s="2309"/>
      <c r="AD44" s="2309"/>
      <c r="AE44" s="2309"/>
      <c r="AF44" s="2309"/>
      <c r="AG44" s="2309"/>
      <c r="AH44" s="2309"/>
      <c r="AI44" s="2309"/>
      <c r="AJ44" s="2309"/>
      <c r="AK44" s="2309"/>
      <c r="AL44" s="2309"/>
      <c r="AM44" s="2309"/>
      <c r="AN44" s="2309"/>
      <c r="AO44" s="2309"/>
      <c r="AP44" s="2309"/>
      <c r="AQ44" s="2309"/>
      <c r="AR44" s="2309"/>
      <c r="AS44" s="2309"/>
      <c r="AT44" s="2309"/>
      <c r="AU44" s="2295"/>
      <c r="AV44" s="2295"/>
      <c r="AW44" s="2298"/>
      <c r="AX44" s="546"/>
      <c r="AY44" s="546"/>
      <c r="AZ44" s="546"/>
      <c r="BA44" s="546"/>
      <c r="BB44" s="546"/>
      <c r="BC44" s="546"/>
      <c r="BD44" s="546"/>
      <c r="BE44" s="546"/>
      <c r="BF44" s="546"/>
      <c r="BG44" s="546"/>
      <c r="BH44" s="546"/>
      <c r="BI44" s="546"/>
      <c r="BJ44" s="546"/>
      <c r="BK44" s="546"/>
      <c r="BL44" s="546"/>
      <c r="BM44" s="546"/>
      <c r="BN44" s="546"/>
      <c r="BO44" s="546"/>
      <c r="BP44" s="546" t="s">
        <v>5299</v>
      </c>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row>
    <row r="45" spans="1:237">
      <c r="A45" s="2248"/>
      <c r="B45" s="2249"/>
      <c r="C45" s="2249"/>
      <c r="D45" s="2309"/>
      <c r="E45" s="2309"/>
      <c r="F45" s="2309"/>
      <c r="G45" s="2309"/>
      <c r="H45" s="2309"/>
      <c r="I45" s="2309"/>
      <c r="J45" s="2309"/>
      <c r="K45" s="2309"/>
      <c r="L45" s="2309"/>
      <c r="M45" s="2309"/>
      <c r="N45" s="2309"/>
      <c r="O45" s="2309"/>
      <c r="P45" s="2309"/>
      <c r="Q45" s="2309"/>
      <c r="R45" s="2309"/>
      <c r="S45" s="2309"/>
      <c r="T45" s="2309"/>
      <c r="U45" s="2309"/>
      <c r="V45" s="2309"/>
      <c r="W45" s="2309"/>
      <c r="X45" s="2309"/>
      <c r="Y45" s="2309"/>
      <c r="Z45" s="2309"/>
      <c r="AA45" s="2309"/>
      <c r="AB45" s="2309"/>
      <c r="AC45" s="2309"/>
      <c r="AD45" s="2309"/>
      <c r="AE45" s="2309"/>
      <c r="AF45" s="2309"/>
      <c r="AG45" s="2309"/>
      <c r="AH45" s="2309"/>
      <c r="AI45" s="2309"/>
      <c r="AJ45" s="2309"/>
      <c r="AK45" s="2309"/>
      <c r="AL45" s="2309"/>
      <c r="AM45" s="2309"/>
      <c r="AN45" s="2309"/>
      <c r="AO45" s="2309"/>
      <c r="AP45" s="2309"/>
      <c r="AQ45" s="2309"/>
      <c r="AR45" s="2309"/>
      <c r="AS45" s="2309"/>
      <c r="AT45" s="2309"/>
      <c r="AU45" s="2295"/>
      <c r="AV45" s="2295"/>
      <c r="AW45" s="2298"/>
      <c r="AX45" s="546"/>
      <c r="AY45" s="546"/>
      <c r="AZ45" s="546"/>
      <c r="BA45" s="546"/>
      <c r="BB45" s="546"/>
      <c r="BC45" s="546"/>
      <c r="BD45" s="546"/>
      <c r="BE45" s="546"/>
      <c r="BF45" s="546"/>
      <c r="BG45" s="546"/>
      <c r="BH45" s="546"/>
      <c r="BI45" s="546"/>
      <c r="BJ45" s="546"/>
      <c r="BK45" s="546"/>
      <c r="BL45" s="546"/>
      <c r="BM45" s="546"/>
      <c r="BN45" s="546"/>
      <c r="BO45" s="546"/>
      <c r="BP45" s="546" t="s">
        <v>5300</v>
      </c>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row>
    <row r="46" spans="1:237">
      <c r="A46" s="2248"/>
      <c r="B46" s="2249"/>
      <c r="C46" s="2249"/>
      <c r="D46" s="2309" t="s">
        <v>5359</v>
      </c>
      <c r="E46" s="2309"/>
      <c r="F46" s="2309"/>
      <c r="G46" s="2309"/>
      <c r="H46" s="2309"/>
      <c r="I46" s="2309"/>
      <c r="J46" s="2309"/>
      <c r="K46" s="2309"/>
      <c r="L46" s="2309"/>
      <c r="M46" s="2309"/>
      <c r="N46" s="2309"/>
      <c r="O46" s="2309"/>
      <c r="P46" s="2309"/>
      <c r="Q46" s="2309"/>
      <c r="R46" s="2309"/>
      <c r="S46" s="2309"/>
      <c r="T46" s="2309"/>
      <c r="U46" s="2309"/>
      <c r="V46" s="2309"/>
      <c r="W46" s="2309"/>
      <c r="X46" s="2309"/>
      <c r="Y46" s="2309"/>
      <c r="Z46" s="2309"/>
      <c r="AA46" s="2309"/>
      <c r="AB46" s="2309"/>
      <c r="AC46" s="2309"/>
      <c r="AD46" s="2309"/>
      <c r="AE46" s="2309"/>
      <c r="AF46" s="2309"/>
      <c r="AG46" s="2309"/>
      <c r="AH46" s="2309"/>
      <c r="AI46" s="2309"/>
      <c r="AJ46" s="2309"/>
      <c r="AK46" s="2309"/>
      <c r="AL46" s="2309"/>
      <c r="AM46" s="2309"/>
      <c r="AN46" s="2309"/>
      <c r="AO46" s="2309"/>
      <c r="AP46" s="2309"/>
      <c r="AQ46" s="2309"/>
      <c r="AR46" s="2309"/>
      <c r="AS46" s="2309"/>
      <c r="AT46" s="2309"/>
      <c r="AU46" s="2295"/>
      <c r="AV46" s="2295"/>
      <c r="AW46" s="2298"/>
      <c r="AX46" s="546"/>
      <c r="AY46" s="546"/>
      <c r="AZ46" s="546"/>
      <c r="BA46" s="546"/>
      <c r="BB46" s="546"/>
      <c r="BC46" s="546"/>
      <c r="BD46" s="546"/>
      <c r="BE46" s="546"/>
      <c r="BF46" s="546"/>
      <c r="BG46" s="546"/>
      <c r="BH46" s="546"/>
      <c r="BI46" s="546"/>
      <c r="BJ46" s="546"/>
      <c r="BK46" s="546"/>
      <c r="BL46" s="546"/>
      <c r="BM46" s="546"/>
      <c r="BN46" s="546"/>
      <c r="BO46" s="546"/>
      <c r="BP46" s="546" t="s">
        <v>5301</v>
      </c>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row>
    <row r="47" spans="1:237">
      <c r="A47" s="2248"/>
      <c r="B47" s="2249"/>
      <c r="C47" s="2249"/>
      <c r="D47" s="2309"/>
      <c r="E47" s="2309"/>
      <c r="F47" s="2309"/>
      <c r="G47" s="2309"/>
      <c r="H47" s="2309"/>
      <c r="I47" s="2309"/>
      <c r="J47" s="2309"/>
      <c r="K47" s="2309"/>
      <c r="L47" s="2309"/>
      <c r="M47" s="2309"/>
      <c r="N47" s="2309"/>
      <c r="O47" s="2309"/>
      <c r="P47" s="2309"/>
      <c r="Q47" s="230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09"/>
      <c r="AP47" s="2309"/>
      <c r="AQ47" s="2309"/>
      <c r="AR47" s="2309"/>
      <c r="AS47" s="2309"/>
      <c r="AT47" s="2309"/>
      <c r="AU47" s="2295"/>
      <c r="AV47" s="2295"/>
      <c r="AW47" s="2298"/>
      <c r="AX47" s="546"/>
      <c r="AY47" s="546"/>
      <c r="AZ47" s="546"/>
      <c r="BA47" s="546"/>
      <c r="BB47" s="546"/>
      <c r="BC47" s="546"/>
      <c r="BD47" s="546"/>
      <c r="BE47" s="546"/>
      <c r="BF47" s="546"/>
      <c r="BG47" s="546"/>
      <c r="BH47" s="546"/>
      <c r="BI47" s="546"/>
      <c r="BJ47" s="546"/>
      <c r="BK47" s="546"/>
      <c r="BL47" s="546"/>
      <c r="BM47" s="546"/>
      <c r="BN47" s="546"/>
      <c r="BO47" s="546"/>
      <c r="BP47" s="546" t="s">
        <v>5303</v>
      </c>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row>
    <row r="48" spans="1:237">
      <c r="A48" s="2248"/>
      <c r="B48" s="2249"/>
      <c r="C48" s="2249"/>
      <c r="D48" s="2294" t="s">
        <v>141</v>
      </c>
      <c r="E48" s="2294"/>
      <c r="F48" s="2294"/>
      <c r="G48" s="2294"/>
      <c r="H48" s="2294"/>
      <c r="I48" s="2294"/>
      <c r="J48" s="2294"/>
      <c r="K48" s="2294"/>
      <c r="L48" s="2294"/>
      <c r="M48" s="2294"/>
      <c r="N48" s="2294"/>
      <c r="O48" s="2294"/>
      <c r="P48" s="2294"/>
      <c r="Q48" s="2294"/>
      <c r="R48" s="2294"/>
      <c r="S48" s="2294"/>
      <c r="T48" s="2294"/>
      <c r="U48" s="2294"/>
      <c r="V48" s="2294"/>
      <c r="W48" s="2294"/>
      <c r="X48" s="2294"/>
      <c r="Y48" s="2294"/>
      <c r="Z48" s="2294"/>
      <c r="AA48" s="2294"/>
      <c r="AB48" s="2294"/>
      <c r="AC48" s="2294"/>
      <c r="AD48" s="2294"/>
      <c r="AE48" s="2294"/>
      <c r="AF48" s="2294"/>
      <c r="AG48" s="2294"/>
      <c r="AH48" s="2294"/>
      <c r="AI48" s="2294"/>
      <c r="AJ48" s="2294"/>
      <c r="AK48" s="2294"/>
      <c r="AL48" s="2294"/>
      <c r="AM48" s="2294"/>
      <c r="AN48" s="2294"/>
      <c r="AO48" s="2294"/>
      <c r="AP48" s="2294"/>
      <c r="AQ48" s="2294"/>
      <c r="AR48" s="2294"/>
      <c r="AS48" s="2294"/>
      <c r="AT48" s="2294"/>
      <c r="AU48" s="2295"/>
      <c r="AV48" s="2295"/>
      <c r="AW48" s="2298"/>
      <c r="AX48" s="546"/>
      <c r="AY48" s="546"/>
      <c r="AZ48" s="546"/>
      <c r="BA48" s="546"/>
      <c r="BB48" s="546"/>
      <c r="BC48" s="546"/>
      <c r="BD48" s="546"/>
      <c r="BE48" s="546"/>
      <c r="BF48" s="546"/>
      <c r="BG48" s="546"/>
      <c r="BH48" s="546"/>
      <c r="BI48" s="546"/>
      <c r="BJ48" s="546"/>
      <c r="BK48" s="546"/>
      <c r="BL48" s="546"/>
      <c r="BM48" s="546"/>
      <c r="BN48" s="546"/>
      <c r="BO48" s="546"/>
      <c r="BP48" s="546" t="s">
        <v>5305</v>
      </c>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row>
    <row r="49" spans="1:237">
      <c r="A49" s="2248"/>
      <c r="B49" s="2249"/>
      <c r="C49" s="2249"/>
      <c r="D49" s="2294"/>
      <c r="E49" s="2294"/>
      <c r="F49" s="2294"/>
      <c r="G49" s="2294"/>
      <c r="H49" s="2294"/>
      <c r="I49" s="2294"/>
      <c r="J49" s="2294"/>
      <c r="K49" s="2294"/>
      <c r="L49" s="2294"/>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4"/>
      <c r="AJ49" s="2294"/>
      <c r="AK49" s="2294"/>
      <c r="AL49" s="2294"/>
      <c r="AM49" s="2294"/>
      <c r="AN49" s="2294"/>
      <c r="AO49" s="2294"/>
      <c r="AP49" s="2294"/>
      <c r="AQ49" s="2294"/>
      <c r="AR49" s="2294"/>
      <c r="AS49" s="2294"/>
      <c r="AT49" s="2294"/>
      <c r="AU49" s="2295"/>
      <c r="AV49" s="2295"/>
      <c r="AW49" s="2298"/>
      <c r="AX49" s="546"/>
      <c r="AY49" s="546"/>
      <c r="AZ49" s="546"/>
      <c r="BA49" s="546"/>
      <c r="BB49" s="546"/>
      <c r="BC49" s="546"/>
      <c r="BD49" s="546"/>
      <c r="BE49" s="546"/>
      <c r="BF49" s="546"/>
      <c r="BG49" s="546"/>
      <c r="BH49" s="546"/>
      <c r="BI49" s="546"/>
      <c r="BJ49" s="546"/>
      <c r="BK49" s="546"/>
      <c r="BL49" s="546"/>
      <c r="BM49" s="546"/>
      <c r="BN49" s="546"/>
      <c r="BO49" s="546"/>
      <c r="BP49" s="546" t="s">
        <v>5306</v>
      </c>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row>
    <row r="50" spans="1:237">
      <c r="A50" s="2248"/>
      <c r="B50" s="2249"/>
      <c r="C50" s="2249"/>
      <c r="D50" s="2309" t="s">
        <v>5360</v>
      </c>
      <c r="E50" s="2309"/>
      <c r="F50" s="2309"/>
      <c r="G50" s="2309"/>
      <c r="H50" s="2309"/>
      <c r="I50" s="2309"/>
      <c r="J50" s="2309"/>
      <c r="K50" s="2309"/>
      <c r="L50" s="2309"/>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09"/>
      <c r="AK50" s="2309"/>
      <c r="AL50" s="2309"/>
      <c r="AM50" s="2309"/>
      <c r="AN50" s="2309"/>
      <c r="AO50" s="2309"/>
      <c r="AP50" s="2309"/>
      <c r="AQ50" s="2309"/>
      <c r="AR50" s="2309"/>
      <c r="AS50" s="2309"/>
      <c r="AT50" s="2309"/>
      <c r="AU50" s="2295"/>
      <c r="AV50" s="2295"/>
      <c r="AW50" s="2298"/>
      <c r="AX50" s="546"/>
      <c r="AY50" s="546"/>
      <c r="AZ50" s="546"/>
      <c r="BA50" s="546"/>
      <c r="BB50" s="546"/>
      <c r="BC50" s="546"/>
      <c r="BD50" s="546"/>
      <c r="BE50" s="546"/>
      <c r="BF50" s="546"/>
      <c r="BG50" s="546"/>
      <c r="BH50" s="546"/>
      <c r="BI50" s="546"/>
      <c r="BJ50" s="546"/>
      <c r="BK50" s="546"/>
      <c r="BL50" s="546"/>
      <c r="BM50" s="546"/>
      <c r="BN50" s="546"/>
      <c r="BO50" s="546"/>
      <c r="BP50" s="546" t="s">
        <v>5307</v>
      </c>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row>
    <row r="51" spans="1:237">
      <c r="A51" s="2248"/>
      <c r="B51" s="2249"/>
      <c r="C51" s="2249"/>
      <c r="D51" s="2309"/>
      <c r="E51" s="2309"/>
      <c r="F51" s="2309"/>
      <c r="G51" s="2309"/>
      <c r="H51" s="2309"/>
      <c r="I51" s="2309"/>
      <c r="J51" s="2309"/>
      <c r="K51" s="2309"/>
      <c r="L51" s="2309"/>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s="2309"/>
      <c r="AJ51" s="2309"/>
      <c r="AK51" s="2309"/>
      <c r="AL51" s="2309"/>
      <c r="AM51" s="2309"/>
      <c r="AN51" s="2309"/>
      <c r="AO51" s="2309"/>
      <c r="AP51" s="2309"/>
      <c r="AQ51" s="2309"/>
      <c r="AR51" s="2309"/>
      <c r="AS51" s="2309"/>
      <c r="AT51" s="2309"/>
      <c r="AU51" s="2295"/>
      <c r="AV51" s="2295"/>
      <c r="AW51" s="2298"/>
      <c r="AX51" s="546"/>
      <c r="AY51" s="546"/>
      <c r="AZ51" s="546"/>
      <c r="BA51" s="546"/>
      <c r="BB51" s="546"/>
      <c r="BC51" s="546"/>
      <c r="BD51" s="546"/>
      <c r="BE51" s="546"/>
      <c r="BF51" s="546"/>
      <c r="BG51" s="546"/>
      <c r="BH51" s="546"/>
      <c r="BI51" s="546"/>
      <c r="BJ51" s="546"/>
      <c r="BK51" s="546"/>
      <c r="BL51" s="546"/>
      <c r="BM51" s="546"/>
      <c r="BN51" s="546"/>
      <c r="BO51" s="546"/>
      <c r="BP51" s="546" t="s">
        <v>5308</v>
      </c>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row>
    <row r="52" spans="1:237">
      <c r="A52" s="2248"/>
      <c r="B52" s="2249"/>
      <c r="C52" s="2249"/>
      <c r="D52" s="2309" t="s">
        <v>5361</v>
      </c>
      <c r="E52" s="2309"/>
      <c r="F52" s="2309"/>
      <c r="G52" s="2309"/>
      <c r="H52" s="2309"/>
      <c r="I52" s="2309"/>
      <c r="J52" s="2309"/>
      <c r="K52" s="2309"/>
      <c r="L52" s="2309"/>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2309"/>
      <c r="AM52" s="2309"/>
      <c r="AN52" s="2309"/>
      <c r="AO52" s="2309"/>
      <c r="AP52" s="2309"/>
      <c r="AQ52" s="2309"/>
      <c r="AR52" s="2309"/>
      <c r="AS52" s="2309"/>
      <c r="AT52" s="2309"/>
      <c r="AU52" s="2295"/>
      <c r="AV52" s="2295"/>
      <c r="AW52" s="2298"/>
      <c r="AX52" s="546"/>
      <c r="AY52" s="546"/>
      <c r="AZ52" s="546"/>
      <c r="BA52" s="546"/>
      <c r="BB52" s="546"/>
      <c r="BC52" s="546"/>
      <c r="BD52" s="546"/>
      <c r="BE52" s="546"/>
      <c r="BF52" s="546"/>
      <c r="BG52" s="546"/>
      <c r="BH52" s="546"/>
      <c r="BI52" s="546"/>
      <c r="BJ52" s="546"/>
      <c r="BK52" s="546"/>
      <c r="BL52" s="546"/>
      <c r="BM52" s="546"/>
      <c r="BN52" s="546"/>
      <c r="BO52" s="546"/>
      <c r="BP52" s="546" t="s">
        <v>5309</v>
      </c>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row>
    <row r="53" spans="1:237">
      <c r="A53" s="2248"/>
      <c r="B53" s="2249"/>
      <c r="C53" s="2249"/>
      <c r="D53" s="2309"/>
      <c r="E53" s="2309"/>
      <c r="F53" s="2309"/>
      <c r="G53" s="2309"/>
      <c r="H53" s="2309"/>
      <c r="I53" s="2309"/>
      <c r="J53" s="2309"/>
      <c r="K53" s="2309"/>
      <c r="L53" s="2309"/>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2309"/>
      <c r="AM53" s="2309"/>
      <c r="AN53" s="2309"/>
      <c r="AO53" s="2309"/>
      <c r="AP53" s="2309"/>
      <c r="AQ53" s="2309"/>
      <c r="AR53" s="2309"/>
      <c r="AS53" s="2309"/>
      <c r="AT53" s="2309"/>
      <c r="AU53" s="2295"/>
      <c r="AV53" s="2295"/>
      <c r="AW53" s="2298"/>
      <c r="AX53" s="546"/>
      <c r="AY53" s="546"/>
      <c r="AZ53" s="546"/>
      <c r="BA53" s="546"/>
      <c r="BB53" s="546"/>
      <c r="BC53" s="546"/>
      <c r="BD53" s="546"/>
      <c r="BE53" s="546"/>
      <c r="BF53" s="546"/>
      <c r="BG53" s="546"/>
      <c r="BH53" s="546"/>
      <c r="BI53" s="546"/>
      <c r="BJ53" s="546"/>
      <c r="BK53" s="546"/>
      <c r="BL53" s="546"/>
      <c r="BM53" s="546"/>
      <c r="BN53" s="546"/>
      <c r="BO53" s="546"/>
      <c r="BP53" s="546" t="s">
        <v>5310</v>
      </c>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row>
    <row r="54" spans="1:237">
      <c r="A54" s="2248"/>
      <c r="B54" s="2249"/>
      <c r="C54" s="2249"/>
      <c r="D54" s="2309" t="s">
        <v>5362</v>
      </c>
      <c r="E54" s="2309"/>
      <c r="F54" s="2309"/>
      <c r="G54" s="2309"/>
      <c r="H54" s="2309"/>
      <c r="I54" s="2309"/>
      <c r="J54" s="2309"/>
      <c r="K54" s="2309"/>
      <c r="L54" s="2309"/>
      <c r="M54" s="2309"/>
      <c r="N54" s="2309"/>
      <c r="O54" s="2309"/>
      <c r="P54" s="2309"/>
      <c r="Q54" s="2309"/>
      <c r="R54" s="2309"/>
      <c r="S54" s="2309"/>
      <c r="T54" s="2309"/>
      <c r="U54" s="2309"/>
      <c r="V54" s="2309"/>
      <c r="W54" s="2309"/>
      <c r="X54" s="2309"/>
      <c r="Y54" s="2309"/>
      <c r="Z54" s="2309"/>
      <c r="AA54" s="2309"/>
      <c r="AB54" s="2309"/>
      <c r="AC54" s="2309"/>
      <c r="AD54" s="2309"/>
      <c r="AE54" s="2309"/>
      <c r="AF54" s="2309"/>
      <c r="AG54" s="2309"/>
      <c r="AH54" s="2309"/>
      <c r="AI54" s="2309"/>
      <c r="AJ54" s="2309"/>
      <c r="AK54" s="2309"/>
      <c r="AL54" s="2309"/>
      <c r="AM54" s="2309"/>
      <c r="AN54" s="2309"/>
      <c r="AO54" s="2309"/>
      <c r="AP54" s="2309"/>
      <c r="AQ54" s="2309"/>
      <c r="AR54" s="2309"/>
      <c r="AS54" s="2309"/>
      <c r="AT54" s="2309"/>
      <c r="AU54" s="2295"/>
      <c r="AV54" s="2295"/>
      <c r="AW54" s="2298"/>
      <c r="AX54" s="546"/>
      <c r="AY54" s="546"/>
      <c r="AZ54" s="546"/>
      <c r="BA54" s="546"/>
      <c r="BB54" s="546"/>
      <c r="BC54" s="546"/>
      <c r="BD54" s="546"/>
      <c r="BE54" s="546"/>
      <c r="BF54" s="546"/>
      <c r="BG54" s="546"/>
      <c r="BH54" s="546"/>
      <c r="BI54" s="546"/>
      <c r="BJ54" s="546"/>
      <c r="BK54" s="546"/>
      <c r="BL54" s="546"/>
      <c r="BM54" s="546"/>
      <c r="BN54" s="546"/>
      <c r="BO54" s="546"/>
      <c r="BP54" s="546" t="s">
        <v>5311</v>
      </c>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row>
    <row r="55" spans="1:237">
      <c r="A55" s="2248"/>
      <c r="B55" s="2249"/>
      <c r="C55" s="2249"/>
      <c r="D55" s="2309"/>
      <c r="E55" s="2309"/>
      <c r="F55" s="2309"/>
      <c r="G55" s="2309"/>
      <c r="H55" s="2309"/>
      <c r="I55" s="2309"/>
      <c r="J55" s="2309"/>
      <c r="K55" s="2309"/>
      <c r="L55" s="2309"/>
      <c r="M55" s="2309"/>
      <c r="N55" s="2309"/>
      <c r="O55" s="2309"/>
      <c r="P55" s="2309"/>
      <c r="Q55" s="2309"/>
      <c r="R55" s="2309"/>
      <c r="S55" s="2309"/>
      <c r="T55" s="2309"/>
      <c r="U55" s="2309"/>
      <c r="V55" s="2309"/>
      <c r="W55" s="2309"/>
      <c r="X55" s="2309"/>
      <c r="Y55" s="2309"/>
      <c r="Z55" s="2309"/>
      <c r="AA55" s="2309"/>
      <c r="AB55" s="2309"/>
      <c r="AC55" s="2309"/>
      <c r="AD55" s="2309"/>
      <c r="AE55" s="2309"/>
      <c r="AF55" s="2309"/>
      <c r="AG55" s="2309"/>
      <c r="AH55" s="2309"/>
      <c r="AI55" s="2309"/>
      <c r="AJ55" s="2309"/>
      <c r="AK55" s="2309"/>
      <c r="AL55" s="2309"/>
      <c r="AM55" s="2309"/>
      <c r="AN55" s="2309"/>
      <c r="AO55" s="2309"/>
      <c r="AP55" s="2309"/>
      <c r="AQ55" s="2309"/>
      <c r="AR55" s="2309"/>
      <c r="AS55" s="2309"/>
      <c r="AT55" s="2309"/>
      <c r="AU55" s="2295"/>
      <c r="AV55" s="2295"/>
      <c r="AW55" s="2298"/>
      <c r="AX55" s="546"/>
      <c r="AY55" s="546"/>
      <c r="AZ55" s="546"/>
      <c r="BA55" s="546"/>
      <c r="BB55" s="546"/>
      <c r="BC55" s="546"/>
      <c r="BD55" s="546"/>
      <c r="BE55" s="546"/>
      <c r="BF55" s="546"/>
      <c r="BG55" s="546"/>
      <c r="BH55" s="546"/>
      <c r="BI55" s="546"/>
      <c r="BJ55" s="546"/>
      <c r="BK55" s="546"/>
      <c r="BL55" s="546"/>
      <c r="BM55" s="546"/>
      <c r="BN55" s="546"/>
      <c r="BO55" s="546"/>
      <c r="BP55" s="546" t="s">
        <v>5312</v>
      </c>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row>
    <row r="56" spans="1:237">
      <c r="A56" s="2248"/>
      <c r="B56" s="2249"/>
      <c r="C56" s="2249"/>
      <c r="D56" s="2294" t="s">
        <v>5363</v>
      </c>
      <c r="E56" s="2294"/>
      <c r="F56" s="2294"/>
      <c r="G56" s="2294"/>
      <c r="H56" s="2294"/>
      <c r="I56" s="2294"/>
      <c r="J56" s="2294"/>
      <c r="K56" s="2294"/>
      <c r="L56" s="2294"/>
      <c r="M56" s="2294"/>
      <c r="N56" s="2294"/>
      <c r="O56" s="2294"/>
      <c r="P56" s="2294"/>
      <c r="Q56" s="2294"/>
      <c r="R56" s="2294"/>
      <c r="S56" s="2294"/>
      <c r="T56" s="2294"/>
      <c r="U56" s="2330" t="s">
        <v>5845</v>
      </c>
      <c r="V56" s="2330"/>
      <c r="W56" s="2330"/>
      <c r="X56" s="2330"/>
      <c r="Y56" s="2330"/>
      <c r="Z56" s="2330"/>
      <c r="AA56" s="2330"/>
      <c r="AB56" s="2330"/>
      <c r="AC56" s="2301" t="s">
        <v>5364</v>
      </c>
      <c r="AD56" s="2301"/>
      <c r="AE56" s="2301"/>
      <c r="AF56" s="2301"/>
      <c r="AG56" s="2306"/>
      <c r="AH56" s="2294" t="s">
        <v>5843</v>
      </c>
      <c r="AI56" s="2294"/>
      <c r="AJ56" s="2294"/>
      <c r="AK56" s="2294"/>
      <c r="AL56" s="2294"/>
      <c r="AM56" s="2294"/>
      <c r="AN56" s="2294"/>
      <c r="AO56" s="2294"/>
      <c r="AP56" s="2294"/>
      <c r="AQ56" s="2294"/>
      <c r="AR56" s="2294"/>
      <c r="AS56" s="2294"/>
      <c r="AT56" s="2294"/>
      <c r="AU56" s="2295"/>
      <c r="AV56" s="2295"/>
      <c r="AW56" s="2298"/>
      <c r="AX56" s="546"/>
      <c r="AY56" s="546"/>
      <c r="AZ56" s="546"/>
      <c r="BA56" s="546"/>
      <c r="BB56" s="546"/>
      <c r="BC56" s="546"/>
      <c r="BD56" s="546"/>
      <c r="BE56" s="546"/>
      <c r="BF56" s="546"/>
      <c r="BG56" s="546"/>
      <c r="BH56" s="546"/>
      <c r="BI56" s="546"/>
      <c r="BJ56" s="546"/>
      <c r="BK56" s="546"/>
      <c r="BL56" s="546"/>
      <c r="BM56" s="546"/>
      <c r="BN56" s="546"/>
      <c r="BO56" s="546"/>
      <c r="BP56" s="546" t="s">
        <v>5313</v>
      </c>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row>
    <row r="57" spans="1:237">
      <c r="A57" s="2248"/>
      <c r="B57" s="2249"/>
      <c r="C57" s="2249"/>
      <c r="D57" s="2294"/>
      <c r="E57" s="2294"/>
      <c r="F57" s="2294"/>
      <c r="G57" s="2294"/>
      <c r="H57" s="2294"/>
      <c r="I57" s="2294"/>
      <c r="J57" s="2294"/>
      <c r="K57" s="2294"/>
      <c r="L57" s="2294"/>
      <c r="M57" s="2294"/>
      <c r="N57" s="2294"/>
      <c r="O57" s="2294"/>
      <c r="P57" s="2294"/>
      <c r="Q57" s="2294"/>
      <c r="R57" s="2294"/>
      <c r="S57" s="2294"/>
      <c r="T57" s="2294"/>
      <c r="U57" s="2330"/>
      <c r="V57" s="2330"/>
      <c r="W57" s="2330"/>
      <c r="X57" s="2330"/>
      <c r="Y57" s="2330"/>
      <c r="Z57" s="2330"/>
      <c r="AA57" s="2330"/>
      <c r="AB57" s="2330"/>
      <c r="AC57" s="2301"/>
      <c r="AD57" s="2301"/>
      <c r="AE57" s="2301"/>
      <c r="AF57" s="2301"/>
      <c r="AG57" s="2306"/>
      <c r="AH57" s="2294"/>
      <c r="AI57" s="2294"/>
      <c r="AJ57" s="2294"/>
      <c r="AK57" s="2294"/>
      <c r="AL57" s="2294"/>
      <c r="AM57" s="2294"/>
      <c r="AN57" s="2294"/>
      <c r="AO57" s="2294"/>
      <c r="AP57" s="2294"/>
      <c r="AQ57" s="2294"/>
      <c r="AR57" s="2294"/>
      <c r="AS57" s="2294"/>
      <c r="AT57" s="2294"/>
      <c r="AU57" s="2295"/>
      <c r="AV57" s="2295"/>
      <c r="AW57" s="2298"/>
      <c r="AX57" s="546"/>
      <c r="AY57" s="546"/>
      <c r="AZ57" s="546"/>
      <c r="BA57" s="546"/>
      <c r="BB57" s="546"/>
      <c r="BC57" s="546"/>
      <c r="BD57" s="546"/>
      <c r="BE57" s="546"/>
      <c r="BF57" s="546"/>
      <c r="BG57" s="546"/>
      <c r="BH57" s="546"/>
      <c r="BI57" s="546"/>
      <c r="BJ57" s="546"/>
      <c r="BK57" s="546"/>
      <c r="BL57" s="546"/>
      <c r="BM57" s="546"/>
      <c r="BN57" s="546"/>
      <c r="BO57" s="546"/>
      <c r="BP57" s="546" t="s">
        <v>5316</v>
      </c>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row>
    <row r="58" spans="1:237">
      <c r="A58" s="2248"/>
      <c r="B58" s="2249"/>
      <c r="C58" s="2249"/>
      <c r="D58" s="2294"/>
      <c r="E58" s="2294"/>
      <c r="F58" s="2294"/>
      <c r="G58" s="2294"/>
      <c r="H58" s="2294"/>
      <c r="I58" s="2294"/>
      <c r="J58" s="2294"/>
      <c r="K58" s="2294"/>
      <c r="L58" s="2294"/>
      <c r="M58" s="2294"/>
      <c r="N58" s="2294"/>
      <c r="O58" s="2294"/>
      <c r="P58" s="2294"/>
      <c r="Q58" s="2294"/>
      <c r="R58" s="2294"/>
      <c r="S58" s="2294"/>
      <c r="T58" s="2294"/>
      <c r="U58" s="2330" t="s">
        <v>5845</v>
      </c>
      <c r="V58" s="2330"/>
      <c r="W58" s="2330"/>
      <c r="X58" s="2330"/>
      <c r="Y58" s="2330"/>
      <c r="Z58" s="2330"/>
      <c r="AA58" s="2330"/>
      <c r="AB58" s="2330"/>
      <c r="AC58" s="2301" t="s">
        <v>527</v>
      </c>
      <c r="AD58" s="2301"/>
      <c r="AE58" s="2301"/>
      <c r="AF58" s="2301"/>
      <c r="AG58" s="2306"/>
      <c r="AH58" s="2294" t="s">
        <v>5844</v>
      </c>
      <c r="AI58" s="2294"/>
      <c r="AJ58" s="2294"/>
      <c r="AK58" s="2294"/>
      <c r="AL58" s="2294"/>
      <c r="AM58" s="2294"/>
      <c r="AN58" s="2294"/>
      <c r="AO58" s="2294"/>
      <c r="AP58" s="2294"/>
      <c r="AQ58" s="2294"/>
      <c r="AR58" s="2294"/>
      <c r="AS58" s="2294"/>
      <c r="AT58" s="2294"/>
      <c r="AU58" s="2295"/>
      <c r="AV58" s="2295"/>
      <c r="AW58" s="2298"/>
      <c r="AX58" s="546"/>
      <c r="AY58" s="546"/>
      <c r="AZ58" s="546"/>
      <c r="BA58" s="546"/>
      <c r="BB58" s="546"/>
      <c r="BC58" s="546"/>
      <c r="BD58" s="546"/>
      <c r="BE58" s="546"/>
      <c r="BF58" s="546"/>
      <c r="BG58" s="546"/>
      <c r="BH58" s="546"/>
      <c r="BI58" s="546"/>
      <c r="BJ58" s="546"/>
      <c r="BK58" s="546"/>
      <c r="BL58" s="546"/>
      <c r="BM58" s="546"/>
      <c r="BN58" s="546"/>
      <c r="BO58" s="546"/>
      <c r="BP58" s="546" t="s">
        <v>5318</v>
      </c>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row>
    <row r="59" spans="1:237" ht="14.25" thickBot="1">
      <c r="A59" s="2248"/>
      <c r="B59" s="2249"/>
      <c r="C59" s="2249"/>
      <c r="D59" s="2329"/>
      <c r="E59" s="2329"/>
      <c r="F59" s="2329"/>
      <c r="G59" s="2329"/>
      <c r="H59" s="2329"/>
      <c r="I59" s="2329"/>
      <c r="J59" s="2329"/>
      <c r="K59" s="2329"/>
      <c r="L59" s="2329"/>
      <c r="M59" s="2329"/>
      <c r="N59" s="2329"/>
      <c r="O59" s="2329"/>
      <c r="P59" s="2329"/>
      <c r="Q59" s="2329"/>
      <c r="R59" s="2329"/>
      <c r="S59" s="2329"/>
      <c r="T59" s="2329"/>
      <c r="U59" s="2331"/>
      <c r="V59" s="2331"/>
      <c r="W59" s="2331"/>
      <c r="X59" s="2331"/>
      <c r="Y59" s="2331"/>
      <c r="Z59" s="2331"/>
      <c r="AA59" s="2331"/>
      <c r="AB59" s="2331"/>
      <c r="AC59" s="2332" t="s">
        <v>531</v>
      </c>
      <c r="AD59" s="2332"/>
      <c r="AE59" s="2332"/>
      <c r="AF59" s="2332"/>
      <c r="AG59" s="2333"/>
      <c r="AH59" s="2329"/>
      <c r="AI59" s="2329"/>
      <c r="AJ59" s="2329"/>
      <c r="AK59" s="2329"/>
      <c r="AL59" s="2329"/>
      <c r="AM59" s="2329"/>
      <c r="AN59" s="2329"/>
      <c r="AO59" s="2329"/>
      <c r="AP59" s="2329"/>
      <c r="AQ59" s="2329"/>
      <c r="AR59" s="2329"/>
      <c r="AS59" s="2329"/>
      <c r="AT59" s="2329"/>
      <c r="AU59" s="2295"/>
      <c r="AV59" s="2295"/>
      <c r="AW59" s="2298"/>
      <c r="AX59" s="546"/>
      <c r="AY59" s="546"/>
      <c r="AZ59" s="546"/>
      <c r="BA59" s="546"/>
      <c r="BB59" s="546"/>
      <c r="BC59" s="546"/>
      <c r="BD59" s="546"/>
      <c r="BE59" s="546"/>
      <c r="BF59" s="546"/>
      <c r="BG59" s="546"/>
      <c r="BH59" s="546"/>
      <c r="BI59" s="546"/>
      <c r="BJ59" s="546"/>
      <c r="BK59" s="546"/>
      <c r="BL59" s="546"/>
      <c r="BM59" s="546"/>
      <c r="BN59" s="546"/>
      <c r="BO59" s="546"/>
      <c r="BP59" s="546" t="s">
        <v>5319</v>
      </c>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row>
    <row r="60" spans="1:237" ht="14.25" thickTop="1">
      <c r="A60" s="2248"/>
      <c r="B60" s="2249"/>
      <c r="C60" s="2249"/>
      <c r="D60" s="2336"/>
      <c r="E60" s="2336"/>
      <c r="F60" s="2336"/>
      <c r="G60" s="2336"/>
      <c r="H60" s="2336"/>
      <c r="I60" s="2336"/>
      <c r="J60" s="2336"/>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2336"/>
      <c r="AM60" s="2336"/>
      <c r="AN60" s="2336"/>
      <c r="AO60" s="2336"/>
      <c r="AP60" s="2336"/>
      <c r="AQ60" s="2336"/>
      <c r="AR60" s="2336"/>
      <c r="AS60" s="2336"/>
      <c r="AT60" s="2336"/>
      <c r="AU60" s="2295"/>
      <c r="AV60" s="2295"/>
      <c r="AW60" s="2298"/>
      <c r="AX60" s="546"/>
      <c r="AY60" s="546"/>
      <c r="AZ60" s="546"/>
      <c r="BA60" s="546"/>
      <c r="BB60" s="546"/>
      <c r="BC60" s="546"/>
      <c r="BD60" s="546"/>
      <c r="BE60" s="546"/>
      <c r="BF60" s="546"/>
      <c r="BG60" s="546"/>
      <c r="BH60" s="546"/>
      <c r="BI60" s="546"/>
      <c r="BJ60" s="546"/>
      <c r="BK60" s="546"/>
      <c r="BL60" s="546"/>
      <c r="BM60" s="546"/>
      <c r="BN60" s="546"/>
      <c r="BO60" s="546"/>
      <c r="BP60" s="546" t="s">
        <v>5327</v>
      </c>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row>
    <row r="61" spans="1:237">
      <c r="A61" s="2248"/>
      <c r="B61" s="2249"/>
      <c r="C61" s="2249"/>
      <c r="D61" s="2309" t="s">
        <v>5365</v>
      </c>
      <c r="E61" s="2309"/>
      <c r="F61" s="2309"/>
      <c r="G61" s="2309"/>
      <c r="H61" s="2309"/>
      <c r="I61" s="2309"/>
      <c r="J61" s="2309"/>
      <c r="K61" s="2309"/>
      <c r="L61" s="2309"/>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c r="AS61" s="2309"/>
      <c r="AT61" s="2309"/>
      <c r="AU61" s="2295"/>
      <c r="AV61" s="2295"/>
      <c r="AW61" s="2298"/>
      <c r="AX61" s="546"/>
      <c r="AY61" s="546"/>
      <c r="AZ61" s="546"/>
      <c r="BA61" s="546"/>
      <c r="BB61" s="546"/>
      <c r="BC61" s="546"/>
      <c r="BD61" s="546"/>
      <c r="BE61" s="546"/>
      <c r="BF61" s="546"/>
      <c r="BG61" s="546"/>
      <c r="BH61" s="546"/>
      <c r="BI61" s="546"/>
      <c r="BJ61" s="546"/>
      <c r="BK61" s="546"/>
      <c r="BL61" s="546"/>
      <c r="BM61" s="546"/>
      <c r="BN61" s="546"/>
      <c r="BO61" s="546"/>
      <c r="BP61" s="546" t="s">
        <v>5328</v>
      </c>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row>
    <row r="62" spans="1:237">
      <c r="A62" s="2248"/>
      <c r="B62" s="2249"/>
      <c r="C62" s="2249"/>
      <c r="D62" s="2309"/>
      <c r="E62" s="2309"/>
      <c r="F62" s="2309"/>
      <c r="G62" s="2309"/>
      <c r="H62" s="2309"/>
      <c r="I62" s="2309"/>
      <c r="J62" s="2309"/>
      <c r="K62" s="2309"/>
      <c r="L62" s="2309"/>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2309"/>
      <c r="AR62" s="2309"/>
      <c r="AS62" s="2309"/>
      <c r="AT62" s="2309"/>
      <c r="AU62" s="2295"/>
      <c r="AV62" s="2295"/>
      <c r="AW62" s="2298"/>
      <c r="AX62" s="546"/>
      <c r="AY62" s="546"/>
      <c r="AZ62" s="546"/>
      <c r="BA62" s="546"/>
      <c r="BB62" s="546"/>
      <c r="BC62" s="546"/>
      <c r="BD62" s="546"/>
      <c r="BE62" s="546"/>
      <c r="BF62" s="546"/>
      <c r="BG62" s="546"/>
      <c r="BH62" s="546"/>
      <c r="BI62" s="546"/>
      <c r="BJ62" s="546"/>
      <c r="BK62" s="546"/>
      <c r="BL62" s="546"/>
      <c r="BM62" s="546"/>
      <c r="BN62" s="546"/>
      <c r="BO62" s="546"/>
      <c r="BP62" s="546" t="s">
        <v>5330</v>
      </c>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row>
    <row r="63" spans="1:237">
      <c r="A63" s="2248"/>
      <c r="B63" s="2249"/>
      <c r="C63" s="2249"/>
      <c r="D63" s="2294"/>
      <c r="E63" s="2294"/>
      <c r="F63" s="2294"/>
      <c r="G63" s="2294"/>
      <c r="H63" s="2294"/>
      <c r="I63" s="2294"/>
      <c r="J63" s="2294"/>
      <c r="K63" s="2294"/>
      <c r="L63" s="2294"/>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c r="AS63" s="2294"/>
      <c r="AT63" s="2294"/>
      <c r="AU63" s="2295"/>
      <c r="AV63" s="2295"/>
      <c r="AW63" s="2298"/>
      <c r="AX63" s="546"/>
      <c r="AY63" s="546"/>
      <c r="AZ63" s="546"/>
      <c r="BA63" s="546"/>
      <c r="BB63" s="546"/>
      <c r="BC63" s="546"/>
      <c r="BD63" s="546"/>
      <c r="BE63" s="546"/>
      <c r="BF63" s="546"/>
      <c r="BG63" s="546"/>
      <c r="BH63" s="546"/>
      <c r="BI63" s="546"/>
      <c r="BJ63" s="546"/>
      <c r="BK63" s="546"/>
      <c r="BL63" s="546"/>
      <c r="BM63" s="546"/>
      <c r="BN63" s="546"/>
      <c r="BO63" s="546"/>
      <c r="BP63" s="546" t="s">
        <v>5332</v>
      </c>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row>
    <row r="64" spans="1:237">
      <c r="A64" s="2248"/>
      <c r="B64" s="2249"/>
      <c r="C64" s="2249"/>
      <c r="D64" s="2294" t="s">
        <v>5366</v>
      </c>
      <c r="E64" s="2294"/>
      <c r="F64" s="2294"/>
      <c r="G64" s="2294"/>
      <c r="H64" s="2294"/>
      <c r="I64" s="2294"/>
      <c r="J64" s="2294"/>
      <c r="K64" s="2294"/>
      <c r="L64" s="2294"/>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c r="AS64" s="2294"/>
      <c r="AT64" s="2294"/>
      <c r="AU64" s="2295"/>
      <c r="AV64" s="2295"/>
      <c r="AW64" s="2298"/>
      <c r="AX64" s="546"/>
      <c r="AY64" s="546"/>
      <c r="AZ64" s="546"/>
      <c r="BA64" s="546"/>
      <c r="BB64" s="546"/>
      <c r="BC64" s="546"/>
      <c r="BD64" s="546"/>
      <c r="BE64" s="546"/>
      <c r="BF64" s="546"/>
      <c r="BG64" s="546"/>
      <c r="BH64" s="546"/>
      <c r="BI64" s="546"/>
      <c r="BJ64" s="546"/>
      <c r="BK64" s="546"/>
      <c r="BL64" s="546"/>
      <c r="BM64" s="546"/>
      <c r="BN64" s="546"/>
      <c r="BO64" s="546"/>
      <c r="BP64" s="546" t="s">
        <v>5333</v>
      </c>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row>
    <row r="65" spans="1:237">
      <c r="A65" s="2248"/>
      <c r="B65" s="2249"/>
      <c r="C65" s="2249"/>
      <c r="D65" s="2294"/>
      <c r="E65" s="2294"/>
      <c r="F65" s="2294"/>
      <c r="G65" s="2294"/>
      <c r="H65" s="2294"/>
      <c r="I65" s="2294"/>
      <c r="J65" s="2294"/>
      <c r="K65" s="2294"/>
      <c r="L65" s="2294"/>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c r="AS65" s="2294"/>
      <c r="AT65" s="2294"/>
      <c r="AU65" s="2295"/>
      <c r="AV65" s="2295"/>
      <c r="AW65" s="2298"/>
      <c r="AX65" s="546"/>
      <c r="AY65" s="546"/>
      <c r="AZ65" s="546"/>
      <c r="BA65" s="546"/>
      <c r="BB65" s="546"/>
      <c r="BC65" s="546"/>
      <c r="BD65" s="546"/>
      <c r="BE65" s="546"/>
      <c r="BF65" s="546"/>
      <c r="BG65" s="546"/>
      <c r="BH65" s="546"/>
      <c r="BI65" s="546"/>
      <c r="BJ65" s="546"/>
      <c r="BK65" s="546"/>
      <c r="BL65" s="546"/>
      <c r="BM65" s="546"/>
      <c r="BN65" s="546"/>
      <c r="BO65" s="546"/>
      <c r="BP65" s="546" t="s">
        <v>5334</v>
      </c>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row>
    <row r="66" spans="1:237" ht="14.25">
      <c r="A66" s="2248"/>
      <c r="B66" s="2249"/>
      <c r="C66" s="2249"/>
      <c r="D66" s="2249"/>
      <c r="E66" s="2249"/>
      <c r="F66" s="2249"/>
      <c r="G66" s="2249"/>
      <c r="H66" s="2249"/>
      <c r="I66" s="2249"/>
      <c r="J66" s="2334" t="s">
        <v>5367</v>
      </c>
      <c r="K66" s="2295"/>
      <c r="L66" s="2295"/>
      <c r="M66" s="2295"/>
      <c r="N66" s="2295"/>
      <c r="O66" s="2295"/>
      <c r="P66" s="2295"/>
      <c r="Q66" s="2249"/>
      <c r="R66" s="2249"/>
      <c r="S66" s="2335" t="s">
        <v>5368</v>
      </c>
      <c r="T66" s="2335"/>
      <c r="U66" s="2335"/>
      <c r="V66" s="2335"/>
      <c r="W66" s="2335"/>
      <c r="X66" s="2335"/>
      <c r="Y66" s="2335"/>
      <c r="Z66" s="2335"/>
      <c r="AA66" s="2335"/>
      <c r="AB66" s="2335"/>
      <c r="AC66" s="2335"/>
      <c r="AD66" s="2249"/>
      <c r="AE66" s="2249"/>
      <c r="AF66" s="2249"/>
      <c r="AG66" s="2249"/>
      <c r="AH66" s="2249"/>
      <c r="AI66" s="2249"/>
      <c r="AJ66" s="2249"/>
      <c r="AK66" s="2249"/>
      <c r="AL66" s="2249"/>
      <c r="AM66" s="2249"/>
      <c r="AN66" s="2249"/>
      <c r="AO66" s="2249"/>
      <c r="AP66" s="2249"/>
      <c r="AQ66" s="2249"/>
      <c r="AR66" s="2249"/>
      <c r="AS66" s="2249"/>
      <c r="AT66" s="2249"/>
      <c r="AU66" s="2295"/>
      <c r="AV66" s="2295"/>
      <c r="AW66" s="2298"/>
      <c r="BP66" s="546" t="s">
        <v>5335</v>
      </c>
    </row>
    <row r="67" spans="1:237">
      <c r="A67" s="2248"/>
      <c r="B67" s="2249"/>
      <c r="C67" s="2249"/>
      <c r="D67" s="2249"/>
      <c r="E67" s="2249"/>
      <c r="F67" s="2249"/>
      <c r="G67" s="2249"/>
      <c r="H67" s="2249"/>
      <c r="I67" s="2249"/>
      <c r="J67" s="2249"/>
      <c r="K67" s="2249"/>
      <c r="L67" s="2249"/>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c r="AS67" s="2249"/>
      <c r="AT67" s="2249"/>
      <c r="AU67" s="2295"/>
      <c r="AV67" s="2295"/>
      <c r="AW67" s="2298"/>
      <c r="BP67" s="546" t="s">
        <v>5336</v>
      </c>
    </row>
    <row r="68" spans="1:237" ht="14.25">
      <c r="A68" s="2248"/>
      <c r="B68" s="2249"/>
      <c r="C68" s="2249"/>
      <c r="D68" s="2249"/>
      <c r="E68" s="2249"/>
      <c r="F68" s="2249"/>
      <c r="G68" s="2249"/>
      <c r="H68" s="2249"/>
      <c r="I68" s="2249"/>
      <c r="J68" s="2334" t="s">
        <v>5369</v>
      </c>
      <c r="K68" s="2295"/>
      <c r="L68" s="2295"/>
      <c r="M68" s="2295"/>
      <c r="N68" s="2295"/>
      <c r="O68" s="2295"/>
      <c r="P68" s="2295"/>
      <c r="Q68" s="2249"/>
      <c r="R68" s="2249"/>
      <c r="S68" s="2335" t="s">
        <v>5370</v>
      </c>
      <c r="T68" s="2335"/>
      <c r="U68" s="2335"/>
      <c r="V68" s="2335"/>
      <c r="W68" s="2335"/>
      <c r="X68" s="2335"/>
      <c r="Y68" s="2335"/>
      <c r="Z68" s="2335"/>
      <c r="AA68" s="2335"/>
      <c r="AB68" s="2335"/>
      <c r="AC68" s="2335"/>
      <c r="AD68" s="2249"/>
      <c r="AE68" s="2249"/>
      <c r="AF68" s="2249"/>
      <c r="AG68" s="2249"/>
      <c r="AH68" s="2249"/>
      <c r="AI68" s="2249"/>
      <c r="AJ68" s="2249"/>
      <c r="AK68" s="2249"/>
      <c r="AL68" s="2249"/>
      <c r="AM68" s="2249"/>
      <c r="AN68" s="2249"/>
      <c r="AO68" s="2249"/>
      <c r="AP68" s="2249"/>
      <c r="AQ68" s="2249"/>
      <c r="AR68" s="2249"/>
      <c r="AS68" s="2249"/>
      <c r="AT68" s="2249"/>
      <c r="AU68" s="2295"/>
      <c r="AV68" s="2295"/>
      <c r="AW68" s="2298"/>
    </row>
    <row r="69" spans="1:237">
      <c r="A69" s="2248"/>
      <c r="B69" s="2249"/>
      <c r="C69" s="2249"/>
      <c r="D69" s="2249"/>
      <c r="E69" s="2249"/>
      <c r="F69" s="2249"/>
      <c r="G69" s="2249"/>
      <c r="H69" s="2249"/>
      <c r="I69" s="2249"/>
      <c r="J69" s="2249"/>
      <c r="K69" s="2249"/>
      <c r="L69" s="2249"/>
      <c r="M69" s="2249"/>
      <c r="N69" s="2249"/>
      <c r="O69" s="2249"/>
      <c r="P69" s="2249"/>
      <c r="Q69" s="2249"/>
      <c r="R69" s="2249"/>
      <c r="S69" s="2249"/>
      <c r="T69" s="2249"/>
      <c r="U69" s="2249"/>
      <c r="V69" s="2249"/>
      <c r="W69" s="2249"/>
      <c r="X69" s="2249"/>
      <c r="Y69" s="2249"/>
      <c r="Z69" s="2249"/>
      <c r="AA69" s="2249"/>
      <c r="AB69" s="2249"/>
      <c r="AC69" s="2249"/>
      <c r="AD69" s="2249"/>
      <c r="AE69" s="2249"/>
      <c r="AF69" s="2249"/>
      <c r="AG69" s="2249"/>
      <c r="AH69" s="2249"/>
      <c r="AI69" s="2249"/>
      <c r="AJ69" s="2249"/>
      <c r="AK69" s="2249"/>
      <c r="AL69" s="2249"/>
      <c r="AM69" s="2249"/>
      <c r="AN69" s="2249"/>
      <c r="AO69" s="2249"/>
      <c r="AP69" s="2249"/>
      <c r="AQ69" s="2249"/>
      <c r="AR69" s="2249"/>
      <c r="AS69" s="2249"/>
      <c r="AT69" s="2249"/>
      <c r="AU69" s="2295"/>
      <c r="AV69" s="2295"/>
      <c r="AW69" s="2298"/>
    </row>
    <row r="70" spans="1:237" ht="14.25" thickBot="1">
      <c r="A70" s="2290"/>
      <c r="B70" s="2291"/>
      <c r="C70" s="2291"/>
      <c r="D70" s="2291"/>
      <c r="E70" s="2291"/>
      <c r="F70" s="2291"/>
      <c r="G70" s="2291"/>
      <c r="H70" s="2291"/>
      <c r="I70" s="2291"/>
      <c r="J70" s="2291"/>
      <c r="K70" s="2291"/>
      <c r="L70" s="2291"/>
      <c r="M70" s="2291"/>
      <c r="N70" s="2291"/>
      <c r="O70" s="2291"/>
      <c r="P70" s="2291"/>
      <c r="Q70" s="2291"/>
      <c r="R70" s="2291"/>
      <c r="S70" s="2291"/>
      <c r="T70" s="2291"/>
      <c r="U70" s="2291"/>
      <c r="V70" s="2291"/>
      <c r="W70" s="2291"/>
      <c r="X70" s="2291"/>
      <c r="Y70" s="2291"/>
      <c r="Z70" s="2291"/>
      <c r="AA70" s="2291"/>
      <c r="AB70" s="2291"/>
      <c r="AC70" s="2291"/>
      <c r="AD70" s="2291"/>
      <c r="AE70" s="2291"/>
      <c r="AF70" s="2291"/>
      <c r="AG70" s="2291"/>
      <c r="AH70" s="2291"/>
      <c r="AI70" s="2291"/>
      <c r="AJ70" s="2291"/>
      <c r="AK70" s="2291"/>
      <c r="AL70" s="2291"/>
      <c r="AM70" s="2291"/>
      <c r="AN70" s="2291"/>
      <c r="AO70" s="2291"/>
      <c r="AP70" s="2291"/>
      <c r="AQ70" s="2291"/>
      <c r="AR70" s="2291"/>
      <c r="AS70" s="2291"/>
      <c r="AT70" s="2291"/>
      <c r="AU70" s="2299"/>
      <c r="AV70" s="2299"/>
      <c r="AW70" s="2300"/>
    </row>
  </sheetData>
  <sheetProtection algorithmName="SHA-512" hashValue="qHU16mpYUymnpDoE6vckwzid5eUB9rxzox6ecgDEw6p2T4ueYBCvt58WPHevxbnCH1q28c/XHoSgQ9MNK7s6Fw==" saltValue="Fq9RDmG9KYqWjNS/Y+XV3A==" spinCount="100000" sheet="1" objects="1" scenarios="1"/>
  <mergeCells count="113">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D31:AT32"/>
    <mergeCell ref="D33:J34"/>
    <mergeCell ref="K33:U34"/>
    <mergeCell ref="V33:AE34"/>
    <mergeCell ref="AF33:AT34"/>
    <mergeCell ref="I23:N23"/>
    <mergeCell ref="Q23:S23"/>
    <mergeCell ref="U23:X23"/>
    <mergeCell ref="I24:N24"/>
    <mergeCell ref="P24:AT24"/>
    <mergeCell ref="D25:AT26"/>
    <mergeCell ref="AE15:AH16"/>
    <mergeCell ref="AI15:AL16"/>
    <mergeCell ref="AM15:AP16"/>
    <mergeCell ref="AQ15:AT16"/>
    <mergeCell ref="I17:N17"/>
    <mergeCell ref="Q17:S17"/>
    <mergeCell ref="U17:X17"/>
    <mergeCell ref="D27:AT28"/>
    <mergeCell ref="D29:AT30"/>
    <mergeCell ref="A10:AW11"/>
    <mergeCell ref="A12:AW12"/>
    <mergeCell ref="A13:C70"/>
    <mergeCell ref="D13:U14"/>
    <mergeCell ref="V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s>
  <phoneticPr fontId="55"/>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7A8B4-E435-452B-A59B-689F2980254D}">
  <dimension ref="A1:BB96"/>
  <sheetViews>
    <sheetView showZeros="0" zoomScaleNormal="100" workbookViewId="0">
      <selection activeCell="BM70" sqref="BM70"/>
    </sheetView>
  </sheetViews>
  <sheetFormatPr defaultRowHeight="13.5"/>
  <cols>
    <col min="1" max="25" width="2.625" style="539" customWidth="1"/>
    <col min="26" max="29" width="1.625" style="539" customWidth="1"/>
    <col min="30" max="67" width="2.625" style="539" customWidth="1"/>
    <col min="68" max="16384" width="9" style="539"/>
  </cols>
  <sheetData>
    <row r="1" spans="1:54" ht="17.25" customHeight="1">
      <c r="A1" s="2341" t="s">
        <v>5371</v>
      </c>
      <c r="B1" s="2341"/>
      <c r="C1" s="2341"/>
      <c r="D1" s="2341"/>
      <c r="E1" s="2341"/>
      <c r="F1" s="2341"/>
      <c r="G1" s="2341"/>
      <c r="H1" s="2341"/>
      <c r="I1" s="2341"/>
      <c r="J1" s="2341"/>
      <c r="K1" s="2341"/>
      <c r="L1" s="2341"/>
      <c r="M1" s="2341"/>
      <c r="N1" s="2341"/>
      <c r="O1" s="2341"/>
      <c r="P1" s="2341"/>
      <c r="Q1" s="2341"/>
      <c r="R1" s="2341"/>
      <c r="S1" s="2341"/>
      <c r="T1" s="2341"/>
      <c r="U1" s="2341"/>
      <c r="V1" s="2341"/>
      <c r="W1" s="2341"/>
      <c r="X1" s="2341"/>
      <c r="Y1" s="2341"/>
      <c r="Z1" s="2249"/>
      <c r="AA1" s="2249"/>
      <c r="AB1" s="2249"/>
      <c r="AC1" s="2249"/>
      <c r="AD1" s="2249"/>
      <c r="AE1" s="2249"/>
      <c r="AF1" s="2249"/>
      <c r="AG1" s="2249"/>
      <c r="AH1" s="2249"/>
      <c r="AI1" s="2249"/>
      <c r="AJ1" s="2249"/>
      <c r="AK1" s="2249"/>
      <c r="AL1" s="2249"/>
      <c r="AM1" s="2249"/>
      <c r="AN1" s="2249"/>
      <c r="AO1" s="2249"/>
      <c r="AP1" s="2249"/>
      <c r="AQ1" s="2249"/>
      <c r="AR1" s="2249"/>
      <c r="AS1" s="2249"/>
      <c r="AT1" s="2249"/>
      <c r="AU1" s="2249"/>
      <c r="AV1" s="2249"/>
      <c r="AW1" s="2249"/>
      <c r="AX1" s="2334"/>
      <c r="AY1" s="2334"/>
      <c r="AZ1" s="2334"/>
      <c r="BA1" s="2334"/>
      <c r="BB1" s="2334"/>
    </row>
    <row r="2" spans="1:54" ht="17.25" customHeight="1">
      <c r="A2" s="2342" t="s">
        <v>5372</v>
      </c>
      <c r="B2" s="2343"/>
      <c r="C2" s="2343"/>
      <c r="D2" s="2343"/>
      <c r="E2" s="2343"/>
      <c r="F2" s="2343"/>
      <c r="G2" s="2343"/>
      <c r="H2" s="2343"/>
      <c r="I2" s="2343"/>
      <c r="J2" s="2343"/>
      <c r="K2" s="2343"/>
      <c r="L2" s="2343"/>
      <c r="M2" s="2343"/>
      <c r="N2" s="2343"/>
      <c r="O2" s="2343"/>
      <c r="P2" s="2343"/>
      <c r="Q2" s="2343"/>
      <c r="R2" s="2343"/>
      <c r="S2" s="2343"/>
      <c r="T2" s="2343"/>
      <c r="U2" s="2343"/>
      <c r="V2" s="2343"/>
      <c r="W2" s="2343"/>
      <c r="X2" s="2343"/>
      <c r="Y2" s="2343"/>
      <c r="Z2" s="2249"/>
      <c r="AA2" s="2249"/>
      <c r="AB2" s="2249"/>
      <c r="AC2" s="2249"/>
      <c r="AD2" s="2249"/>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49"/>
    </row>
    <row r="3" spans="1:54" ht="17.25" customHeight="1">
      <c r="A3" s="2343"/>
      <c r="B3" s="2343"/>
      <c r="C3" s="2343"/>
      <c r="D3" s="2343"/>
      <c r="E3" s="2343"/>
      <c r="F3" s="2343"/>
      <c r="G3" s="2343"/>
      <c r="H3" s="2343"/>
      <c r="I3" s="2343"/>
      <c r="J3" s="2343"/>
      <c r="K3" s="2343"/>
      <c r="L3" s="2343"/>
      <c r="M3" s="2343"/>
      <c r="N3" s="2343"/>
      <c r="O3" s="2343"/>
      <c r="P3" s="2343"/>
      <c r="Q3" s="2343"/>
      <c r="R3" s="2343"/>
      <c r="S3" s="2343"/>
      <c r="T3" s="2343"/>
      <c r="U3" s="2343"/>
      <c r="V3" s="2343"/>
      <c r="W3" s="2343"/>
      <c r="X3" s="2343"/>
      <c r="Y3" s="2343"/>
      <c r="Z3" s="2249"/>
      <c r="AA3" s="2249"/>
      <c r="AB3" s="2249"/>
      <c r="AC3" s="2249"/>
      <c r="AD3" s="2337" t="s">
        <v>5373</v>
      </c>
      <c r="AE3" s="2337"/>
      <c r="AF3" s="2337"/>
      <c r="AG3" s="2337"/>
      <c r="AH3" s="2337"/>
      <c r="AI3" s="2337"/>
      <c r="AJ3" s="2337"/>
      <c r="AK3" s="2337"/>
      <c r="AL3" s="2337"/>
      <c r="AM3" s="2337"/>
      <c r="AN3" s="2337"/>
      <c r="AO3" s="2337"/>
      <c r="AP3" s="2337"/>
      <c r="AQ3" s="2337"/>
      <c r="AR3" s="2337"/>
      <c r="AS3" s="2337"/>
      <c r="AT3" s="2337"/>
      <c r="AU3" s="2337"/>
      <c r="AV3" s="2337"/>
      <c r="AW3" s="2337"/>
      <c r="AX3" s="2337"/>
      <c r="AY3" s="2337"/>
      <c r="AZ3" s="2337"/>
      <c r="BA3" s="2337"/>
      <c r="BB3" s="2337"/>
    </row>
    <row r="4" spans="1:54" ht="17.25" customHeight="1">
      <c r="A4" s="2343"/>
      <c r="B4" s="2343"/>
      <c r="C4" s="2343"/>
      <c r="D4" s="2343"/>
      <c r="E4" s="2343"/>
      <c r="F4" s="2343"/>
      <c r="G4" s="2343"/>
      <c r="H4" s="2343"/>
      <c r="I4" s="2343"/>
      <c r="J4" s="2343"/>
      <c r="K4" s="2343"/>
      <c r="L4" s="2343"/>
      <c r="M4" s="2343"/>
      <c r="N4" s="2343"/>
      <c r="O4" s="2343"/>
      <c r="P4" s="2343"/>
      <c r="Q4" s="2343"/>
      <c r="R4" s="2343"/>
      <c r="S4" s="2343"/>
      <c r="T4" s="2343"/>
      <c r="U4" s="2343"/>
      <c r="V4" s="2343"/>
      <c r="W4" s="2343"/>
      <c r="X4" s="2343"/>
      <c r="Y4" s="2343"/>
      <c r="Z4" s="2249"/>
      <c r="AA4" s="2249"/>
      <c r="AB4" s="2249"/>
      <c r="AC4" s="2249"/>
      <c r="AD4" s="2337" t="s">
        <v>5374</v>
      </c>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337"/>
      <c r="BB4" s="2337"/>
    </row>
    <row r="5" spans="1:54" ht="17.25" customHeight="1">
      <c r="A5" s="2337" t="s">
        <v>5375</v>
      </c>
      <c r="B5" s="2337"/>
      <c r="C5" s="2337"/>
      <c r="D5" s="2337"/>
      <c r="E5" s="2337"/>
      <c r="F5" s="2337"/>
      <c r="G5" s="2337"/>
      <c r="H5" s="2337"/>
      <c r="I5" s="2337"/>
      <c r="J5" s="2337"/>
      <c r="K5" s="2337"/>
      <c r="L5" s="2337"/>
      <c r="M5" s="2337"/>
      <c r="N5" s="2337"/>
      <c r="O5" s="2337"/>
      <c r="P5" s="2337"/>
      <c r="Q5" s="2337"/>
      <c r="R5" s="2337"/>
      <c r="S5" s="2337"/>
      <c r="T5" s="2337"/>
      <c r="U5" s="2337"/>
      <c r="V5" s="2337"/>
      <c r="W5" s="2337"/>
      <c r="X5" s="2337"/>
      <c r="Y5" s="2337"/>
      <c r="Z5" s="2249"/>
      <c r="AA5" s="2249"/>
      <c r="AB5" s="2249"/>
      <c r="AC5" s="2249"/>
      <c r="AD5" s="2337" t="s">
        <v>5376</v>
      </c>
      <c r="AE5" s="2337"/>
      <c r="AF5" s="2337"/>
      <c r="AG5" s="2337"/>
      <c r="AH5" s="2337"/>
      <c r="AI5" s="2337"/>
      <c r="AJ5" s="2337"/>
      <c r="AK5" s="2337"/>
      <c r="AL5" s="2337"/>
      <c r="AM5" s="2337"/>
      <c r="AN5" s="2337"/>
      <c r="AO5" s="2337"/>
      <c r="AP5" s="2337"/>
      <c r="AQ5" s="2337"/>
      <c r="AR5" s="2337"/>
      <c r="AS5" s="2337"/>
      <c r="AT5" s="2337"/>
      <c r="AU5" s="2337"/>
      <c r="AV5" s="2337"/>
      <c r="AW5" s="2337"/>
      <c r="AX5" s="2337"/>
      <c r="AY5" s="2337"/>
      <c r="AZ5" s="2337"/>
      <c r="BA5" s="2337"/>
      <c r="BB5" s="2337"/>
    </row>
    <row r="6" spans="1:54" ht="6" customHeight="1">
      <c r="A6" s="2337" t="s">
        <v>5377</v>
      </c>
      <c r="B6" s="2337"/>
      <c r="C6" s="2337"/>
      <c r="D6" s="2337"/>
      <c r="E6" s="2337"/>
      <c r="F6" s="2337"/>
      <c r="G6" s="2337"/>
      <c r="H6" s="2337"/>
      <c r="I6" s="2337"/>
      <c r="J6" s="2337"/>
      <c r="K6" s="2337"/>
      <c r="L6" s="2337"/>
      <c r="M6" s="2337"/>
      <c r="N6" s="2337"/>
      <c r="O6" s="2337"/>
      <c r="P6" s="2337"/>
      <c r="Q6" s="2337"/>
      <c r="R6" s="2337"/>
      <c r="S6" s="2337"/>
      <c r="T6" s="2337"/>
      <c r="U6" s="2337"/>
      <c r="V6" s="2337"/>
      <c r="W6" s="2337"/>
      <c r="X6" s="2337"/>
      <c r="Y6" s="2337"/>
      <c r="Z6" s="2249"/>
      <c r="AA6" s="2249"/>
      <c r="AB6" s="2249"/>
      <c r="AC6" s="2249"/>
      <c r="AD6" s="2337" t="s">
        <v>5378</v>
      </c>
      <c r="AE6" s="2337"/>
      <c r="AF6" s="2337"/>
      <c r="AG6" s="2337"/>
      <c r="AH6" s="2337"/>
      <c r="AI6" s="2337"/>
      <c r="AJ6" s="2337"/>
      <c r="AK6" s="2337"/>
      <c r="AL6" s="2337"/>
      <c r="AM6" s="2337"/>
      <c r="AN6" s="2337"/>
      <c r="AO6" s="2337"/>
      <c r="AP6" s="2337"/>
      <c r="AQ6" s="2337"/>
      <c r="AR6" s="2337"/>
      <c r="AS6" s="2337"/>
      <c r="AT6" s="2337"/>
      <c r="AU6" s="2337"/>
      <c r="AV6" s="2337"/>
      <c r="AW6" s="2337"/>
      <c r="AX6" s="2337"/>
      <c r="AY6" s="2337"/>
      <c r="AZ6" s="2337"/>
      <c r="BA6" s="2337"/>
      <c r="BB6" s="2337"/>
    </row>
    <row r="7" spans="1:54" ht="6" customHeight="1">
      <c r="A7" s="2338"/>
      <c r="B7" s="2338"/>
      <c r="C7" s="2338"/>
      <c r="D7" s="2338"/>
      <c r="E7" s="2338"/>
      <c r="F7" s="2338"/>
      <c r="G7" s="2338"/>
      <c r="H7" s="2338"/>
      <c r="I7" s="2338"/>
      <c r="J7" s="2338"/>
      <c r="K7" s="2338"/>
      <c r="L7" s="2338"/>
      <c r="M7" s="2338"/>
      <c r="N7" s="2338"/>
      <c r="O7" s="2338"/>
      <c r="P7" s="2338"/>
      <c r="Q7" s="2338"/>
      <c r="R7" s="2338"/>
      <c r="S7" s="2338"/>
      <c r="T7" s="2338"/>
      <c r="U7" s="2338"/>
      <c r="V7" s="2338"/>
      <c r="W7" s="2338"/>
      <c r="X7" s="2338"/>
      <c r="Y7" s="2338"/>
      <c r="Z7" s="2249"/>
      <c r="AA7" s="2249"/>
      <c r="AB7" s="2249"/>
      <c r="AC7" s="2249"/>
      <c r="AD7" s="2337"/>
      <c r="AE7" s="2337"/>
      <c r="AF7" s="2337"/>
      <c r="AG7" s="2337"/>
      <c r="AH7" s="2337"/>
      <c r="AI7" s="2337"/>
      <c r="AJ7" s="2337"/>
      <c r="AK7" s="2337"/>
      <c r="AL7" s="2337"/>
      <c r="AM7" s="2337"/>
      <c r="AN7" s="2337"/>
      <c r="AO7" s="2337"/>
      <c r="AP7" s="2337"/>
      <c r="AQ7" s="2337"/>
      <c r="AR7" s="2337"/>
      <c r="AS7" s="2337"/>
      <c r="AT7" s="2337"/>
      <c r="AU7" s="2337"/>
      <c r="AV7" s="2337"/>
      <c r="AW7" s="2337"/>
      <c r="AX7" s="2337"/>
      <c r="AY7" s="2337"/>
      <c r="AZ7" s="2337"/>
      <c r="BA7" s="2337"/>
      <c r="BB7" s="2337"/>
    </row>
    <row r="8" spans="1:54" ht="6" customHeight="1">
      <c r="A8" s="2338"/>
      <c r="B8" s="2338"/>
      <c r="C8" s="2338"/>
      <c r="D8" s="2338"/>
      <c r="E8" s="2338"/>
      <c r="F8" s="2338"/>
      <c r="G8" s="2338"/>
      <c r="H8" s="2338"/>
      <c r="I8" s="2338"/>
      <c r="J8" s="2338"/>
      <c r="K8" s="2338"/>
      <c r="L8" s="2338"/>
      <c r="M8" s="2338"/>
      <c r="N8" s="2338"/>
      <c r="O8" s="2338"/>
      <c r="P8" s="2338"/>
      <c r="Q8" s="2338"/>
      <c r="R8" s="2338"/>
      <c r="S8" s="2338"/>
      <c r="T8" s="2338"/>
      <c r="U8" s="2338"/>
      <c r="V8" s="2338"/>
      <c r="W8" s="2338"/>
      <c r="X8" s="2338"/>
      <c r="Y8" s="2338"/>
      <c r="Z8" s="2249"/>
      <c r="AA8" s="2249"/>
      <c r="AB8" s="2249"/>
      <c r="AC8" s="2249"/>
      <c r="AD8" s="2337"/>
      <c r="AE8" s="2337"/>
      <c r="AF8" s="2337"/>
      <c r="AG8" s="2337"/>
      <c r="AH8" s="2337"/>
      <c r="AI8" s="2337"/>
      <c r="AJ8" s="2337"/>
      <c r="AK8" s="2337"/>
      <c r="AL8" s="2337"/>
      <c r="AM8" s="2337"/>
      <c r="AN8" s="2337"/>
      <c r="AO8" s="2337"/>
      <c r="AP8" s="2337"/>
      <c r="AQ8" s="2337"/>
      <c r="AR8" s="2337"/>
      <c r="AS8" s="2337"/>
      <c r="AT8" s="2337"/>
      <c r="AU8" s="2337"/>
      <c r="AV8" s="2337"/>
      <c r="AW8" s="2337"/>
      <c r="AX8" s="2337"/>
      <c r="AY8" s="2337"/>
      <c r="AZ8" s="2337"/>
      <c r="BA8" s="2337"/>
      <c r="BB8" s="2337"/>
    </row>
    <row r="9" spans="1:54" ht="6" customHeight="1">
      <c r="A9" s="2337" t="s">
        <v>5379</v>
      </c>
      <c r="B9" s="2337"/>
      <c r="C9" s="2337"/>
      <c r="D9" s="2337"/>
      <c r="E9" s="2337"/>
      <c r="F9" s="2337"/>
      <c r="G9" s="2337"/>
      <c r="H9" s="2337"/>
      <c r="I9" s="2337"/>
      <c r="J9" s="2337"/>
      <c r="K9" s="2337"/>
      <c r="L9" s="2337"/>
      <c r="M9" s="2337"/>
      <c r="N9" s="2337"/>
      <c r="O9" s="2337"/>
      <c r="P9" s="2337"/>
      <c r="Q9" s="2337"/>
      <c r="R9" s="2337"/>
      <c r="S9" s="2337"/>
      <c r="T9" s="2337"/>
      <c r="U9" s="2337"/>
      <c r="V9" s="2337"/>
      <c r="W9" s="2337"/>
      <c r="X9" s="2337"/>
      <c r="Y9" s="2337"/>
      <c r="Z9" s="2249"/>
      <c r="AA9" s="2249"/>
      <c r="AB9" s="2249"/>
      <c r="AC9" s="2249"/>
      <c r="AD9" s="2337" t="s">
        <v>5380</v>
      </c>
      <c r="AE9" s="2338"/>
      <c r="AF9" s="2338"/>
      <c r="AG9" s="2338"/>
      <c r="AH9" s="2338"/>
      <c r="AI9" s="2338"/>
      <c r="AJ9" s="2338"/>
      <c r="AK9" s="2338"/>
      <c r="AL9" s="2338"/>
      <c r="AM9" s="2338"/>
      <c r="AN9" s="2338"/>
      <c r="AO9" s="2338"/>
      <c r="AP9" s="2338"/>
      <c r="AQ9" s="2338"/>
      <c r="AR9" s="2338"/>
      <c r="AS9" s="2338"/>
      <c r="AT9" s="2338"/>
      <c r="AU9" s="2338"/>
      <c r="AV9" s="2338"/>
      <c r="AW9" s="2338"/>
      <c r="AX9" s="2338"/>
      <c r="AY9" s="2338"/>
      <c r="AZ9" s="2338"/>
      <c r="BA9" s="2338"/>
      <c r="BB9" s="2338"/>
    </row>
    <row r="10" spans="1:54" ht="6" customHeight="1">
      <c r="A10" s="2337"/>
      <c r="B10" s="2337"/>
      <c r="C10" s="2337"/>
      <c r="D10" s="2337"/>
      <c r="E10" s="2337"/>
      <c r="F10" s="2337"/>
      <c r="G10" s="2337"/>
      <c r="H10" s="2337"/>
      <c r="I10" s="2337"/>
      <c r="J10" s="2337"/>
      <c r="K10" s="2337"/>
      <c r="L10" s="2337"/>
      <c r="M10" s="2337"/>
      <c r="N10" s="2337"/>
      <c r="O10" s="2337"/>
      <c r="P10" s="2337"/>
      <c r="Q10" s="2337"/>
      <c r="R10" s="2337"/>
      <c r="S10" s="2337"/>
      <c r="T10" s="2337"/>
      <c r="U10" s="2337"/>
      <c r="V10" s="2337"/>
      <c r="W10" s="2337"/>
      <c r="X10" s="2337"/>
      <c r="Y10" s="2337"/>
      <c r="Z10" s="2249"/>
      <c r="AA10" s="2249"/>
      <c r="AB10" s="2249"/>
      <c r="AC10" s="2249"/>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row>
    <row r="11" spans="1:54" ht="6" customHeight="1">
      <c r="A11" s="2337"/>
      <c r="B11" s="2337"/>
      <c r="C11" s="2337"/>
      <c r="D11" s="2337"/>
      <c r="E11" s="2337"/>
      <c r="F11" s="2337"/>
      <c r="G11" s="2337"/>
      <c r="H11" s="2337"/>
      <c r="I11" s="2337"/>
      <c r="J11" s="2337"/>
      <c r="K11" s="2337"/>
      <c r="L11" s="2337"/>
      <c r="M11" s="2337"/>
      <c r="N11" s="2337"/>
      <c r="O11" s="2337"/>
      <c r="P11" s="2337"/>
      <c r="Q11" s="2337"/>
      <c r="R11" s="2337"/>
      <c r="S11" s="2337"/>
      <c r="T11" s="2337"/>
      <c r="U11" s="2337"/>
      <c r="V11" s="2337"/>
      <c r="W11" s="2337"/>
      <c r="X11" s="2337"/>
      <c r="Y11" s="2337"/>
      <c r="Z11" s="2249"/>
      <c r="AA11" s="2249"/>
      <c r="AB11" s="2249"/>
      <c r="AC11" s="2249"/>
      <c r="AD11" s="2338"/>
      <c r="AE11" s="2338"/>
      <c r="AF11" s="2338"/>
      <c r="AG11" s="2338"/>
      <c r="AH11" s="2338"/>
      <c r="AI11" s="2338"/>
      <c r="AJ11" s="2338"/>
      <c r="AK11" s="2338"/>
      <c r="AL11" s="2338"/>
      <c r="AM11" s="2338"/>
      <c r="AN11" s="2338"/>
      <c r="AO11" s="2338"/>
      <c r="AP11" s="2338"/>
      <c r="AQ11" s="2338"/>
      <c r="AR11" s="2338"/>
      <c r="AS11" s="2338"/>
      <c r="AT11" s="2338"/>
      <c r="AU11" s="2338"/>
      <c r="AV11" s="2338"/>
      <c r="AW11" s="2338"/>
      <c r="AX11" s="2338"/>
      <c r="AY11" s="2338"/>
      <c r="AZ11" s="2338"/>
      <c r="BA11" s="2338"/>
      <c r="BB11" s="2338"/>
    </row>
    <row r="12" spans="1:54" ht="6" customHeight="1">
      <c r="A12" s="2339" t="s">
        <v>5381</v>
      </c>
      <c r="B12" s="2339"/>
      <c r="C12" s="2339"/>
      <c r="D12" s="2339"/>
      <c r="E12" s="2339"/>
      <c r="F12" s="2339"/>
      <c r="G12" s="2339"/>
      <c r="H12" s="2339"/>
      <c r="I12" s="2339"/>
      <c r="J12" s="2339"/>
      <c r="K12" s="2339"/>
      <c r="L12" s="2339"/>
      <c r="M12" s="2339"/>
      <c r="N12" s="2339"/>
      <c r="O12" s="2339"/>
      <c r="P12" s="2339"/>
      <c r="Q12" s="2339"/>
      <c r="R12" s="2339"/>
      <c r="S12" s="2339"/>
      <c r="T12" s="2339"/>
      <c r="U12" s="2339"/>
      <c r="V12" s="2339"/>
      <c r="W12" s="2339"/>
      <c r="X12" s="2339"/>
      <c r="Y12" s="2339"/>
      <c r="Z12" s="2249"/>
      <c r="AA12" s="2249"/>
      <c r="AB12" s="2249"/>
      <c r="AC12" s="2249"/>
      <c r="AD12" s="2337" t="s">
        <v>5382</v>
      </c>
      <c r="AE12" s="2337"/>
      <c r="AF12" s="2337"/>
      <c r="AG12" s="2337"/>
      <c r="AH12" s="2337"/>
      <c r="AI12" s="2337"/>
      <c r="AJ12" s="2337"/>
      <c r="AK12" s="2337"/>
      <c r="AL12" s="2337"/>
      <c r="AM12" s="2337"/>
      <c r="AN12" s="2337"/>
      <c r="AO12" s="2337"/>
      <c r="AP12" s="2337"/>
      <c r="AQ12" s="2337"/>
      <c r="AR12" s="2337"/>
      <c r="AS12" s="2337"/>
      <c r="AT12" s="2337"/>
      <c r="AU12" s="2337"/>
      <c r="AV12" s="2337"/>
      <c r="AW12" s="2337"/>
      <c r="AX12" s="2337"/>
      <c r="AY12" s="2337"/>
      <c r="AZ12" s="2337"/>
      <c r="BA12" s="2337"/>
      <c r="BB12" s="2337"/>
    </row>
    <row r="13" spans="1:54" ht="6" customHeight="1">
      <c r="A13" s="2340"/>
      <c r="B13" s="2340"/>
      <c r="C13" s="2340"/>
      <c r="D13" s="2340"/>
      <c r="E13" s="2340"/>
      <c r="F13" s="2340"/>
      <c r="G13" s="2340"/>
      <c r="H13" s="2340"/>
      <c r="I13" s="2340"/>
      <c r="J13" s="2340"/>
      <c r="K13" s="2340"/>
      <c r="L13" s="2340"/>
      <c r="M13" s="2340"/>
      <c r="N13" s="2340"/>
      <c r="O13" s="2340"/>
      <c r="P13" s="2340"/>
      <c r="Q13" s="2340"/>
      <c r="R13" s="2340"/>
      <c r="S13" s="2340"/>
      <c r="T13" s="2340"/>
      <c r="U13" s="2340"/>
      <c r="V13" s="2340"/>
      <c r="W13" s="2340"/>
      <c r="X13" s="2340"/>
      <c r="Y13" s="2340"/>
      <c r="Z13" s="2249"/>
      <c r="AA13" s="2249"/>
      <c r="AB13" s="2249"/>
      <c r="AC13" s="2249"/>
      <c r="AD13" s="2337"/>
      <c r="AE13" s="2337"/>
      <c r="AF13" s="2337"/>
      <c r="AG13" s="2337"/>
      <c r="AH13" s="2337"/>
      <c r="AI13" s="2337"/>
      <c r="AJ13" s="2337"/>
      <c r="AK13" s="2337"/>
      <c r="AL13" s="2337"/>
      <c r="AM13" s="2337"/>
      <c r="AN13" s="2337"/>
      <c r="AO13" s="2337"/>
      <c r="AP13" s="2337"/>
      <c r="AQ13" s="2337"/>
      <c r="AR13" s="2337"/>
      <c r="AS13" s="2337"/>
      <c r="AT13" s="2337"/>
      <c r="AU13" s="2337"/>
      <c r="AV13" s="2337"/>
      <c r="AW13" s="2337"/>
      <c r="AX13" s="2337"/>
      <c r="AY13" s="2337"/>
      <c r="AZ13" s="2337"/>
      <c r="BA13" s="2337"/>
      <c r="BB13" s="2337"/>
    </row>
    <row r="14" spans="1:54" ht="6" customHeight="1">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c r="W14" s="2340"/>
      <c r="X14" s="2340"/>
      <c r="Y14" s="2340"/>
      <c r="Z14" s="2249"/>
      <c r="AA14" s="2249"/>
      <c r="AB14" s="2249"/>
      <c r="AC14" s="2249"/>
      <c r="AD14" s="2337"/>
      <c r="AE14" s="2337"/>
      <c r="AF14" s="2337"/>
      <c r="AG14" s="2337"/>
      <c r="AH14" s="2337"/>
      <c r="AI14" s="2337"/>
      <c r="AJ14" s="2337"/>
      <c r="AK14" s="2337"/>
      <c r="AL14" s="2337"/>
      <c r="AM14" s="2337"/>
      <c r="AN14" s="2337"/>
      <c r="AO14" s="2337"/>
      <c r="AP14" s="2337"/>
      <c r="AQ14" s="2337"/>
      <c r="AR14" s="2337"/>
      <c r="AS14" s="2337"/>
      <c r="AT14" s="2337"/>
      <c r="AU14" s="2337"/>
      <c r="AV14" s="2337"/>
      <c r="AW14" s="2337"/>
      <c r="AX14" s="2337"/>
      <c r="AY14" s="2337"/>
      <c r="AZ14" s="2337"/>
      <c r="BA14" s="2337"/>
      <c r="BB14" s="2337"/>
    </row>
    <row r="15" spans="1:54" ht="6" customHeight="1">
      <c r="A15" s="2346" t="s">
        <v>5342</v>
      </c>
      <c r="B15" s="2348"/>
      <c r="C15" s="2349">
        <f>'①入会申込書（全日・保証）'!AP25</f>
        <v>0</v>
      </c>
      <c r="D15" s="2344"/>
      <c r="E15" s="2339" t="s">
        <v>61</v>
      </c>
      <c r="F15" s="2350">
        <f>'①入会申込書（全日・保証）'!AT25</f>
        <v>0</v>
      </c>
      <c r="G15" s="2351"/>
      <c r="H15" s="2339" t="s">
        <v>64</v>
      </c>
      <c r="I15" s="2350">
        <f>'①入会申込書（全日・保証）'!AX25</f>
        <v>0</v>
      </c>
      <c r="J15" s="2351"/>
      <c r="K15" s="2339" t="s">
        <v>62</v>
      </c>
      <c r="L15" s="552"/>
      <c r="M15" s="552"/>
      <c r="N15" s="552"/>
      <c r="O15" s="552"/>
      <c r="P15" s="552"/>
      <c r="Q15" s="552"/>
      <c r="R15" s="552"/>
      <c r="S15" s="552"/>
      <c r="T15" s="552"/>
      <c r="U15" s="552"/>
      <c r="V15" s="552"/>
      <c r="W15" s="552"/>
      <c r="X15" s="552"/>
      <c r="Y15" s="552"/>
      <c r="Z15" s="2249"/>
      <c r="AA15" s="2249"/>
      <c r="AB15" s="2249"/>
      <c r="AC15" s="2249"/>
      <c r="AD15" s="2337" t="s">
        <v>5383</v>
      </c>
      <c r="AE15" s="2337"/>
      <c r="AF15" s="2337"/>
      <c r="AG15" s="2337"/>
      <c r="AH15" s="2337"/>
      <c r="AI15" s="2337"/>
      <c r="AJ15" s="2337"/>
      <c r="AK15" s="2337"/>
      <c r="AL15" s="2337"/>
      <c r="AM15" s="2337"/>
      <c r="AN15" s="2337"/>
      <c r="AO15" s="2337"/>
      <c r="AP15" s="2337"/>
      <c r="AQ15" s="2337"/>
      <c r="AR15" s="2337"/>
      <c r="AS15" s="2337"/>
      <c r="AT15" s="2337"/>
      <c r="AU15" s="2337"/>
      <c r="AV15" s="2337"/>
      <c r="AW15" s="2337"/>
      <c r="AX15" s="2337"/>
      <c r="AY15" s="2337"/>
      <c r="AZ15" s="2337"/>
      <c r="BA15" s="2337"/>
      <c r="BB15" s="2337"/>
    </row>
    <row r="16" spans="1:54" ht="6" customHeight="1">
      <c r="A16" s="2348"/>
      <c r="B16" s="2348"/>
      <c r="C16" s="2344"/>
      <c r="D16" s="2344"/>
      <c r="E16" s="2344"/>
      <c r="F16" s="2351"/>
      <c r="G16" s="2351"/>
      <c r="H16" s="2344"/>
      <c r="I16" s="2351"/>
      <c r="J16" s="2351"/>
      <c r="K16" s="2344"/>
      <c r="L16" s="553"/>
      <c r="M16" s="553"/>
      <c r="N16" s="553"/>
      <c r="O16" s="553"/>
      <c r="P16" s="553"/>
      <c r="Q16" s="553"/>
      <c r="R16" s="553"/>
      <c r="S16" s="553"/>
      <c r="T16" s="553"/>
      <c r="U16" s="553"/>
      <c r="V16" s="553"/>
      <c r="W16" s="553"/>
      <c r="X16" s="553"/>
      <c r="Y16" s="553"/>
      <c r="Z16" s="2249"/>
      <c r="AA16" s="2249"/>
      <c r="AB16" s="2249"/>
      <c r="AC16" s="2249"/>
      <c r="AD16" s="2337"/>
      <c r="AE16" s="2337"/>
      <c r="AF16" s="2337"/>
      <c r="AG16" s="2337"/>
      <c r="AH16" s="2337"/>
      <c r="AI16" s="2337"/>
      <c r="AJ16" s="2337"/>
      <c r="AK16" s="2337"/>
      <c r="AL16" s="2337"/>
      <c r="AM16" s="2337"/>
      <c r="AN16" s="2337"/>
      <c r="AO16" s="2337"/>
      <c r="AP16" s="2337"/>
      <c r="AQ16" s="2337"/>
      <c r="AR16" s="2337"/>
      <c r="AS16" s="2337"/>
      <c r="AT16" s="2337"/>
      <c r="AU16" s="2337"/>
      <c r="AV16" s="2337"/>
      <c r="AW16" s="2337"/>
      <c r="AX16" s="2337"/>
      <c r="AY16" s="2337"/>
      <c r="AZ16" s="2337"/>
      <c r="BA16" s="2337"/>
      <c r="BB16" s="2337"/>
    </row>
    <row r="17" spans="1:54" ht="6" customHeight="1">
      <c r="A17" s="553"/>
      <c r="B17" s="553"/>
      <c r="C17" s="553"/>
      <c r="D17" s="553"/>
      <c r="E17" s="553"/>
      <c r="F17" s="553"/>
      <c r="G17" s="553"/>
      <c r="H17" s="553"/>
      <c r="I17" s="553"/>
      <c r="J17" s="553"/>
      <c r="K17" s="553"/>
      <c r="L17" s="553"/>
      <c r="M17" s="553"/>
      <c r="N17" s="553"/>
      <c r="O17" s="553"/>
      <c r="P17" s="553"/>
      <c r="Q17" s="553"/>
      <c r="R17" s="553"/>
      <c r="S17" s="553"/>
      <c r="T17" s="553"/>
      <c r="U17" s="553"/>
      <c r="V17" s="553"/>
      <c r="W17" s="553"/>
      <c r="X17" s="553"/>
      <c r="Y17" s="553"/>
      <c r="Z17" s="2249"/>
      <c r="AA17" s="2249"/>
      <c r="AB17" s="2249"/>
      <c r="AC17" s="2249"/>
      <c r="AD17" s="2337"/>
      <c r="AE17" s="2337"/>
      <c r="AF17" s="2337"/>
      <c r="AG17" s="2337"/>
      <c r="AH17" s="2337"/>
      <c r="AI17" s="2337"/>
      <c r="AJ17" s="2337"/>
      <c r="AK17" s="2337"/>
      <c r="AL17" s="2337"/>
      <c r="AM17" s="2337"/>
      <c r="AN17" s="2337"/>
      <c r="AO17" s="2337"/>
      <c r="AP17" s="2337"/>
      <c r="AQ17" s="2337"/>
      <c r="AR17" s="2337"/>
      <c r="AS17" s="2337"/>
      <c r="AT17" s="2337"/>
      <c r="AU17" s="2337"/>
      <c r="AV17" s="2337"/>
      <c r="AW17" s="2337"/>
      <c r="AX17" s="2337"/>
      <c r="AY17" s="2337"/>
      <c r="AZ17" s="2337"/>
      <c r="BA17" s="2337"/>
      <c r="BB17" s="2337"/>
    </row>
    <row r="18" spans="1:54" ht="6" customHeight="1">
      <c r="A18" s="2302" t="s">
        <v>5384</v>
      </c>
      <c r="B18" s="2302"/>
      <c r="C18" s="2302"/>
      <c r="D18" s="2302"/>
      <c r="E18" s="2302"/>
      <c r="F18" s="554"/>
      <c r="G18" s="2345" t="str">
        <f>'①入会申込書（全日・保証）'!M27</f>
        <v>大阪府知事</v>
      </c>
      <c r="H18" s="2345"/>
      <c r="I18" s="2345"/>
      <c r="J18" s="2345"/>
      <c r="K18" s="2345"/>
      <c r="L18" s="2345"/>
      <c r="M18" s="2346"/>
      <c r="N18" s="2347" t="str">
        <f>'①入会申込書（全日・保証）'!AI27</f>
        <v>( 1 )</v>
      </c>
      <c r="O18" s="2345"/>
      <c r="P18" s="2346"/>
      <c r="Q18" s="2347">
        <f>'①入会申込書（全日・保証）'!AP27</f>
        <v>0</v>
      </c>
      <c r="R18" s="2345"/>
      <c r="S18" s="2345"/>
      <c r="T18" s="2345"/>
      <c r="U18" s="2345"/>
      <c r="V18" s="2345"/>
      <c r="W18" s="2345"/>
      <c r="X18" s="2346" t="s">
        <v>7</v>
      </c>
      <c r="Y18" s="2346"/>
      <c r="Z18" s="2249"/>
      <c r="AA18" s="2249"/>
      <c r="AB18" s="2249"/>
      <c r="AC18" s="2249"/>
      <c r="AD18" s="2337" t="s">
        <v>5385</v>
      </c>
      <c r="AE18" s="2337"/>
      <c r="AF18" s="2337"/>
      <c r="AG18" s="2337"/>
      <c r="AH18" s="2337"/>
      <c r="AI18" s="2337"/>
      <c r="AJ18" s="2337"/>
      <c r="AK18" s="2337"/>
      <c r="AL18" s="2337"/>
      <c r="AM18" s="2337"/>
      <c r="AN18" s="2337"/>
      <c r="AO18" s="2337"/>
      <c r="AP18" s="2337"/>
      <c r="AQ18" s="2337"/>
      <c r="AR18" s="2337"/>
      <c r="AS18" s="2337"/>
      <c r="AT18" s="2337"/>
      <c r="AU18" s="2337"/>
      <c r="AV18" s="2337"/>
      <c r="AW18" s="2337"/>
      <c r="AX18" s="2337"/>
      <c r="AY18" s="2337"/>
      <c r="AZ18" s="2337"/>
      <c r="BA18" s="2337"/>
      <c r="BB18" s="2337"/>
    </row>
    <row r="19" spans="1:54" ht="6" customHeight="1">
      <c r="A19" s="2302"/>
      <c r="B19" s="2302"/>
      <c r="C19" s="2302"/>
      <c r="D19" s="2302"/>
      <c r="E19" s="2302"/>
      <c r="F19" s="554"/>
      <c r="G19" s="2345"/>
      <c r="H19" s="2345"/>
      <c r="I19" s="2345"/>
      <c r="J19" s="2345"/>
      <c r="K19" s="2345"/>
      <c r="L19" s="2345"/>
      <c r="M19" s="2346"/>
      <c r="N19" s="2345"/>
      <c r="O19" s="2345"/>
      <c r="P19" s="2346"/>
      <c r="Q19" s="2345"/>
      <c r="R19" s="2345"/>
      <c r="S19" s="2345"/>
      <c r="T19" s="2345"/>
      <c r="U19" s="2345"/>
      <c r="V19" s="2345"/>
      <c r="W19" s="2345"/>
      <c r="X19" s="2346"/>
      <c r="Y19" s="2346"/>
      <c r="Z19" s="2249"/>
      <c r="AA19" s="2249"/>
      <c r="AB19" s="2249"/>
      <c r="AC19" s="2249"/>
      <c r="AD19" s="2337"/>
      <c r="AE19" s="2337"/>
      <c r="AF19" s="2337"/>
      <c r="AG19" s="2337"/>
      <c r="AH19" s="2337"/>
      <c r="AI19" s="2337"/>
      <c r="AJ19" s="2337"/>
      <c r="AK19" s="2337"/>
      <c r="AL19" s="2337"/>
      <c r="AM19" s="2337"/>
      <c r="AN19" s="2337"/>
      <c r="AO19" s="2337"/>
      <c r="AP19" s="2337"/>
      <c r="AQ19" s="2337"/>
      <c r="AR19" s="2337"/>
      <c r="AS19" s="2337"/>
      <c r="AT19" s="2337"/>
      <c r="AU19" s="2337"/>
      <c r="AV19" s="2337"/>
      <c r="AW19" s="2337"/>
      <c r="AX19" s="2337"/>
      <c r="AY19" s="2337"/>
      <c r="AZ19" s="2337"/>
      <c r="BA19" s="2337"/>
      <c r="BB19" s="2337"/>
    </row>
    <row r="20" spans="1:54" ht="6" customHeight="1">
      <c r="A20" s="2302"/>
      <c r="B20" s="2302"/>
      <c r="C20" s="2302"/>
      <c r="D20" s="2302"/>
      <c r="E20" s="2302"/>
      <c r="F20" s="554"/>
      <c r="G20" s="2345"/>
      <c r="H20" s="2345"/>
      <c r="I20" s="2345"/>
      <c r="J20" s="2345"/>
      <c r="K20" s="2345"/>
      <c r="L20" s="2345"/>
      <c r="M20" s="2346"/>
      <c r="N20" s="2345"/>
      <c r="O20" s="2345"/>
      <c r="P20" s="2346"/>
      <c r="Q20" s="2345"/>
      <c r="R20" s="2345"/>
      <c r="S20" s="2345"/>
      <c r="T20" s="2345"/>
      <c r="U20" s="2345"/>
      <c r="V20" s="2345"/>
      <c r="W20" s="2345"/>
      <c r="X20" s="2346"/>
      <c r="Y20" s="2346"/>
      <c r="Z20" s="2249"/>
      <c r="AA20" s="2249"/>
      <c r="AB20" s="2249"/>
      <c r="AC20" s="2249"/>
      <c r="AD20" s="2337"/>
      <c r="AE20" s="2337"/>
      <c r="AF20" s="2337"/>
      <c r="AG20" s="2337"/>
      <c r="AH20" s="2337"/>
      <c r="AI20" s="2337"/>
      <c r="AJ20" s="2337"/>
      <c r="AK20" s="2337"/>
      <c r="AL20" s="2337"/>
      <c r="AM20" s="2337"/>
      <c r="AN20" s="2337"/>
      <c r="AO20" s="2337"/>
      <c r="AP20" s="2337"/>
      <c r="AQ20" s="2337"/>
      <c r="AR20" s="2337"/>
      <c r="AS20" s="2337"/>
      <c r="AT20" s="2337"/>
      <c r="AU20" s="2337"/>
      <c r="AV20" s="2337"/>
      <c r="AW20" s="2337"/>
      <c r="AX20" s="2337"/>
      <c r="AY20" s="2337"/>
      <c r="AZ20" s="2337"/>
      <c r="BA20" s="2337"/>
      <c r="BB20" s="2337"/>
    </row>
    <row r="21" spans="1:54" ht="6" customHeight="1">
      <c r="A21" s="2346"/>
      <c r="B21" s="2346"/>
      <c r="C21" s="2346"/>
      <c r="D21" s="2346"/>
      <c r="E21" s="2346"/>
      <c r="F21" s="554"/>
      <c r="G21" s="2346"/>
      <c r="H21" s="2346"/>
      <c r="I21" s="2346"/>
      <c r="J21" s="2346"/>
      <c r="K21" s="2346"/>
      <c r="L21" s="2346"/>
      <c r="M21" s="2346"/>
      <c r="N21" s="2346"/>
      <c r="O21" s="2346"/>
      <c r="P21" s="2346"/>
      <c r="Q21" s="2346"/>
      <c r="R21" s="2346"/>
      <c r="S21" s="2346"/>
      <c r="T21" s="2346"/>
      <c r="U21" s="2346"/>
      <c r="V21" s="2346"/>
      <c r="W21" s="2346"/>
      <c r="X21" s="2346"/>
      <c r="Y21" s="2346"/>
      <c r="Z21" s="2249"/>
      <c r="AA21" s="2249"/>
      <c r="AB21" s="2249"/>
      <c r="AC21" s="2249"/>
      <c r="AD21" s="2249"/>
      <c r="AE21" s="2249"/>
      <c r="AF21" s="2249"/>
      <c r="AG21" s="2249"/>
      <c r="AH21" s="2249"/>
      <c r="AI21" s="2249"/>
      <c r="AJ21" s="2249"/>
      <c r="AK21" s="2249"/>
      <c r="AL21" s="2249"/>
      <c r="AM21" s="2249"/>
      <c r="AN21" s="2249"/>
      <c r="AO21" s="2249"/>
      <c r="AP21" s="2249"/>
      <c r="AQ21" s="2249"/>
      <c r="AR21" s="2249"/>
      <c r="AS21" s="2249"/>
      <c r="AT21" s="2249"/>
      <c r="AU21" s="2249"/>
      <c r="AV21" s="2249"/>
      <c r="AW21" s="2249"/>
      <c r="AX21" s="2249"/>
      <c r="AY21" s="2249"/>
      <c r="AZ21" s="2249"/>
      <c r="BA21" s="2249"/>
      <c r="BB21" s="2249"/>
    </row>
    <row r="22" spans="1:54" ht="6" customHeight="1">
      <c r="A22" s="2346"/>
      <c r="B22" s="2346"/>
      <c r="C22" s="2346"/>
      <c r="D22" s="2346"/>
      <c r="E22" s="2346"/>
      <c r="F22" s="554"/>
      <c r="G22" s="2346"/>
      <c r="H22" s="2346"/>
      <c r="I22" s="2346"/>
      <c r="J22" s="2346"/>
      <c r="K22" s="2346"/>
      <c r="L22" s="2346"/>
      <c r="M22" s="2346"/>
      <c r="N22" s="2346"/>
      <c r="O22" s="2346"/>
      <c r="P22" s="2346"/>
      <c r="Q22" s="2346"/>
      <c r="R22" s="2346"/>
      <c r="S22" s="2346"/>
      <c r="T22" s="2346"/>
      <c r="U22" s="2346"/>
      <c r="V22" s="2346"/>
      <c r="W22" s="2346"/>
      <c r="X22" s="2346"/>
      <c r="Y22" s="2346"/>
      <c r="Z22" s="2249"/>
      <c r="AA22" s="2249"/>
      <c r="AB22" s="2249"/>
      <c r="AC22" s="2249"/>
      <c r="AD22" s="2249"/>
      <c r="AE22" s="2249"/>
      <c r="AF22" s="2249"/>
      <c r="AG22" s="2249"/>
      <c r="AH22" s="2249"/>
      <c r="AI22" s="2249"/>
      <c r="AJ22" s="2249"/>
      <c r="AK22" s="2249"/>
      <c r="AL22" s="2249"/>
      <c r="AM22" s="2249"/>
      <c r="AN22" s="2249"/>
      <c r="AO22" s="2249"/>
      <c r="AP22" s="2249"/>
      <c r="AQ22" s="2249"/>
      <c r="AR22" s="2249"/>
      <c r="AS22" s="2249"/>
      <c r="AT22" s="2249"/>
      <c r="AU22" s="2249"/>
      <c r="AV22" s="2249"/>
      <c r="AW22" s="2249"/>
      <c r="AX22" s="2249"/>
      <c r="AY22" s="2249"/>
      <c r="AZ22" s="2249"/>
      <c r="BA22" s="2249"/>
      <c r="BB22" s="2249"/>
    </row>
    <row r="23" spans="1:54" ht="6" customHeight="1">
      <c r="A23" s="2346"/>
      <c r="B23" s="2346"/>
      <c r="C23" s="2346"/>
      <c r="D23" s="2346"/>
      <c r="E23" s="2346"/>
      <c r="F23" s="554"/>
      <c r="G23" s="2346"/>
      <c r="H23" s="2346"/>
      <c r="I23" s="2346"/>
      <c r="J23" s="2346"/>
      <c r="K23" s="2346"/>
      <c r="L23" s="2346"/>
      <c r="M23" s="2346"/>
      <c r="N23" s="2346"/>
      <c r="O23" s="2346"/>
      <c r="P23" s="2346"/>
      <c r="Q23" s="2346"/>
      <c r="R23" s="2346"/>
      <c r="S23" s="2346"/>
      <c r="T23" s="2346"/>
      <c r="U23" s="2346"/>
      <c r="V23" s="2346"/>
      <c r="W23" s="2346"/>
      <c r="X23" s="2346"/>
      <c r="Y23" s="2346"/>
      <c r="Z23" s="2249"/>
      <c r="AA23" s="2249"/>
      <c r="AB23" s="2249"/>
      <c r="AC23" s="2249"/>
      <c r="AD23" s="2249"/>
      <c r="AE23" s="2249"/>
      <c r="AF23" s="2249"/>
      <c r="AG23" s="2249"/>
      <c r="AH23" s="2249"/>
      <c r="AI23" s="2249"/>
      <c r="AJ23" s="2249"/>
      <c r="AK23" s="2249"/>
      <c r="AL23" s="2249"/>
      <c r="AM23" s="2249"/>
      <c r="AN23" s="2249"/>
      <c r="AO23" s="2249"/>
      <c r="AP23" s="2249"/>
      <c r="AQ23" s="2249"/>
      <c r="AR23" s="2249"/>
      <c r="AS23" s="2249"/>
      <c r="AT23" s="2249"/>
      <c r="AU23" s="2249"/>
      <c r="AV23" s="2249"/>
      <c r="AW23" s="2249"/>
      <c r="AX23" s="2249"/>
      <c r="AY23" s="2249"/>
      <c r="AZ23" s="2249"/>
      <c r="BA23" s="2249"/>
      <c r="BB23" s="2249"/>
    </row>
    <row r="24" spans="1:54" ht="6" customHeight="1">
      <c r="A24" s="2305" t="s">
        <v>5386</v>
      </c>
      <c r="B24" s="2305"/>
      <c r="C24" s="2305"/>
      <c r="D24" s="2305"/>
      <c r="E24" s="2305"/>
      <c r="G24" s="2352" t="s">
        <v>5244</v>
      </c>
      <c r="H24" s="2353">
        <f>'①入会申込書（全日・保証）'!O38</f>
        <v>0</v>
      </c>
      <c r="I24" s="2353"/>
      <c r="J24" s="2352" t="s">
        <v>5387</v>
      </c>
      <c r="K24" s="2353">
        <f>'①入会申込書（全日・保証）'!S38</f>
        <v>0</v>
      </c>
      <c r="L24" s="2353"/>
      <c r="M24" s="2353"/>
      <c r="N24" s="555"/>
      <c r="P24" s="556"/>
      <c r="Q24" s="556"/>
      <c r="R24" s="556"/>
      <c r="S24" s="556"/>
      <c r="T24" s="556"/>
      <c r="U24" s="556"/>
      <c r="V24" s="556"/>
      <c r="W24" s="556"/>
      <c r="X24" s="556"/>
      <c r="Y24" s="556"/>
      <c r="Z24" s="2249"/>
      <c r="AA24" s="2249"/>
      <c r="AB24" s="2249"/>
      <c r="AC24" s="2249"/>
      <c r="AD24" s="2297"/>
      <c r="AE24" s="2297"/>
      <c r="AF24" s="2297"/>
      <c r="AG24" s="2297"/>
      <c r="AH24" s="2297"/>
      <c r="AI24" s="2297"/>
      <c r="AJ24" s="2297"/>
      <c r="AK24" s="2297"/>
      <c r="AL24" s="2297"/>
      <c r="AM24" s="2297"/>
      <c r="AN24" s="2297"/>
      <c r="AO24" s="2297"/>
      <c r="AP24" s="2297"/>
      <c r="AQ24" s="2297"/>
      <c r="AR24" s="2297"/>
      <c r="AS24" s="2297"/>
      <c r="AT24" s="2297"/>
      <c r="AU24" s="2297"/>
      <c r="AV24" s="2297"/>
      <c r="AW24" s="2297"/>
      <c r="AX24" s="2297"/>
      <c r="AY24" s="2297"/>
      <c r="AZ24" s="2297"/>
      <c r="BA24" s="2297"/>
      <c r="BB24" s="2297"/>
    </row>
    <row r="25" spans="1:54" ht="6" customHeight="1">
      <c r="A25" s="2305"/>
      <c r="B25" s="2305"/>
      <c r="C25" s="2305"/>
      <c r="D25" s="2305"/>
      <c r="E25" s="2305"/>
      <c r="G25" s="2352"/>
      <c r="H25" s="2353"/>
      <c r="I25" s="2353"/>
      <c r="J25" s="2352"/>
      <c r="K25" s="2353"/>
      <c r="L25" s="2353"/>
      <c r="M25" s="2353"/>
      <c r="N25" s="555"/>
      <c r="P25" s="557"/>
      <c r="Q25" s="557"/>
      <c r="R25" s="557"/>
      <c r="S25" s="557"/>
      <c r="T25" s="557"/>
      <c r="U25" s="557"/>
      <c r="V25" s="557"/>
      <c r="W25" s="557"/>
      <c r="X25" s="557"/>
      <c r="Y25" s="557"/>
      <c r="Z25" s="2249"/>
      <c r="AA25" s="2249"/>
      <c r="AB25" s="2249"/>
      <c r="AC25" s="2249"/>
      <c r="AD25" s="2297"/>
      <c r="AE25" s="2297"/>
      <c r="AF25" s="2297"/>
      <c r="AG25" s="2297"/>
      <c r="AH25" s="2297"/>
      <c r="AI25" s="2297"/>
      <c r="AJ25" s="2297"/>
      <c r="AK25" s="2297"/>
      <c r="AL25" s="2297"/>
      <c r="AM25" s="2297"/>
      <c r="AN25" s="2297"/>
      <c r="AO25" s="2297"/>
      <c r="AP25" s="2297"/>
      <c r="AQ25" s="2297"/>
      <c r="AR25" s="2297"/>
      <c r="AS25" s="2297"/>
      <c r="AT25" s="2297"/>
      <c r="AU25" s="2297"/>
      <c r="AV25" s="2297"/>
      <c r="AW25" s="2297"/>
      <c r="AX25" s="2297"/>
      <c r="AY25" s="2297"/>
      <c r="AZ25" s="2297"/>
      <c r="BA25" s="2297"/>
      <c r="BB25" s="2297"/>
    </row>
    <row r="26" spans="1:54" ht="6" customHeight="1">
      <c r="A26" s="2305"/>
      <c r="B26" s="2305"/>
      <c r="C26" s="2305"/>
      <c r="D26" s="2305"/>
      <c r="E26" s="2305"/>
      <c r="G26" s="2354" t="str">
        <f>'①入会申込書（全日・保証）'!M39</f>
        <v>大阪府</v>
      </c>
      <c r="H26" s="2354"/>
      <c r="I26" s="2354"/>
      <c r="J26" s="2354"/>
      <c r="K26" s="2354"/>
      <c r="L26" s="2354"/>
      <c r="M26" s="2354"/>
      <c r="N26" s="2354"/>
      <c r="O26" s="2354"/>
      <c r="P26" s="2354"/>
      <c r="Q26" s="2354"/>
      <c r="R26" s="2354"/>
      <c r="S26" s="2354"/>
      <c r="T26" s="2354"/>
      <c r="U26" s="2354"/>
      <c r="V26" s="2354"/>
      <c r="W26" s="2354"/>
      <c r="X26" s="2354"/>
      <c r="Y26" s="2354"/>
      <c r="Z26" s="2249"/>
      <c r="AA26" s="2249"/>
      <c r="AB26" s="2249"/>
      <c r="AC26" s="2249"/>
      <c r="AD26" s="2297"/>
      <c r="AE26" s="2297"/>
      <c r="AF26" s="2297"/>
      <c r="AG26" s="2297"/>
      <c r="AH26" s="2297"/>
      <c r="AI26" s="2297"/>
      <c r="AJ26" s="2297"/>
      <c r="AK26" s="2297"/>
      <c r="AL26" s="2297"/>
      <c r="AM26" s="2297"/>
      <c r="AN26" s="2297"/>
      <c r="AO26" s="2297"/>
      <c r="AP26" s="2297"/>
      <c r="AQ26" s="2297"/>
      <c r="AR26" s="2297"/>
      <c r="AS26" s="2297"/>
      <c r="AT26" s="2297"/>
      <c r="AU26" s="2297"/>
      <c r="AV26" s="2297"/>
      <c r="AW26" s="2297"/>
      <c r="AX26" s="2297"/>
      <c r="AY26" s="2297"/>
      <c r="AZ26" s="2297"/>
      <c r="BA26" s="2297"/>
      <c r="BB26" s="2297"/>
    </row>
    <row r="27" spans="1:54" ht="6" customHeight="1">
      <c r="A27" s="2305"/>
      <c r="B27" s="2305"/>
      <c r="C27" s="2305"/>
      <c r="D27" s="2305"/>
      <c r="E27" s="2305"/>
      <c r="F27" s="558"/>
      <c r="G27" s="2354"/>
      <c r="H27" s="2354"/>
      <c r="I27" s="2354"/>
      <c r="J27" s="2354"/>
      <c r="K27" s="2354"/>
      <c r="L27" s="2354"/>
      <c r="M27" s="2354"/>
      <c r="N27" s="2354"/>
      <c r="O27" s="2354"/>
      <c r="P27" s="2354"/>
      <c r="Q27" s="2354"/>
      <c r="R27" s="2354"/>
      <c r="S27" s="2354"/>
      <c r="T27" s="2354"/>
      <c r="U27" s="2354"/>
      <c r="V27" s="2354"/>
      <c r="W27" s="2354"/>
      <c r="X27" s="2354"/>
      <c r="Y27" s="2354"/>
      <c r="Z27" s="2249"/>
      <c r="AA27" s="2249"/>
      <c r="AB27" s="2249"/>
      <c r="AC27" s="2249"/>
      <c r="AD27" s="2355" t="s">
        <v>5388</v>
      </c>
      <c r="AE27" s="2355"/>
      <c r="AF27" s="2355"/>
      <c r="AG27" s="2355"/>
      <c r="AH27" s="2355"/>
      <c r="AI27" s="2355"/>
      <c r="AJ27" s="2355"/>
      <c r="AK27" s="2355"/>
      <c r="AL27" s="2355"/>
      <c r="AM27" s="2355"/>
      <c r="AN27" s="2355"/>
      <c r="AO27" s="2355"/>
      <c r="AP27" s="2355"/>
      <c r="AQ27" s="2355"/>
      <c r="AR27" s="2355"/>
      <c r="AS27" s="2355"/>
      <c r="AT27" s="2355"/>
      <c r="AU27" s="2355"/>
      <c r="AV27" s="2355"/>
      <c r="AW27" s="2355"/>
      <c r="AX27" s="2355"/>
      <c r="AY27" s="2355"/>
      <c r="AZ27" s="2355"/>
      <c r="BA27" s="2355"/>
      <c r="BB27" s="2355"/>
    </row>
    <row r="28" spans="1:54" ht="6" customHeight="1">
      <c r="A28" s="2305"/>
      <c r="B28" s="2305"/>
      <c r="C28" s="2305"/>
      <c r="D28" s="2305"/>
      <c r="E28" s="2305"/>
      <c r="F28" s="558"/>
      <c r="G28" s="2354"/>
      <c r="H28" s="2354"/>
      <c r="I28" s="2354"/>
      <c r="J28" s="2354"/>
      <c r="K28" s="2354"/>
      <c r="L28" s="2354"/>
      <c r="M28" s="2354"/>
      <c r="N28" s="2354"/>
      <c r="O28" s="2354"/>
      <c r="P28" s="2354"/>
      <c r="Q28" s="2354"/>
      <c r="R28" s="2354"/>
      <c r="S28" s="2354"/>
      <c r="T28" s="2354"/>
      <c r="U28" s="2354"/>
      <c r="V28" s="2354"/>
      <c r="W28" s="2354"/>
      <c r="X28" s="2354"/>
      <c r="Y28" s="2354"/>
      <c r="Z28" s="2249"/>
      <c r="AA28" s="2249"/>
      <c r="AB28" s="2249"/>
      <c r="AC28" s="2249"/>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2355"/>
      <c r="BB28" s="2355"/>
    </row>
    <row r="29" spans="1:54" ht="6" customHeight="1">
      <c r="A29" s="553"/>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2249"/>
      <c r="AA29" s="2249"/>
      <c r="AB29" s="2249"/>
      <c r="AC29" s="2249"/>
      <c r="AD29" s="2355"/>
      <c r="AE29" s="2355"/>
      <c r="AF29" s="2355"/>
      <c r="AG29" s="2355"/>
      <c r="AH29" s="2355"/>
      <c r="AI29" s="2355"/>
      <c r="AJ29" s="2355"/>
      <c r="AK29" s="2355"/>
      <c r="AL29" s="2355"/>
      <c r="AM29" s="2355"/>
      <c r="AN29" s="2355"/>
      <c r="AO29" s="2355"/>
      <c r="AP29" s="2355"/>
      <c r="AQ29" s="2355"/>
      <c r="AR29" s="2355"/>
      <c r="AS29" s="2355"/>
      <c r="AT29" s="2355"/>
      <c r="AU29" s="2355"/>
      <c r="AV29" s="2355"/>
      <c r="AW29" s="2355"/>
      <c r="AX29" s="2355"/>
      <c r="AY29" s="2355"/>
      <c r="AZ29" s="2355"/>
      <c r="BA29" s="2355"/>
      <c r="BB29" s="2355"/>
    </row>
    <row r="30" spans="1:54" ht="6" customHeight="1">
      <c r="A30" s="2302" t="s">
        <v>9</v>
      </c>
      <c r="B30" s="2302"/>
      <c r="C30" s="2302"/>
      <c r="D30" s="2302"/>
      <c r="E30" s="2302"/>
      <c r="G30" s="2356">
        <f>'①入会申込書（全日・保証）'!M35</f>
        <v>0</v>
      </c>
      <c r="H30" s="2356"/>
      <c r="I30" s="2356"/>
      <c r="J30" s="2356"/>
      <c r="K30" s="2356"/>
      <c r="L30" s="2356"/>
      <c r="M30" s="2356"/>
      <c r="N30" s="2356"/>
      <c r="O30" s="2356"/>
      <c r="P30" s="2356"/>
      <c r="Q30" s="2356"/>
      <c r="R30" s="2356"/>
      <c r="S30" s="2356"/>
      <c r="T30" s="2356"/>
      <c r="U30" s="2356"/>
      <c r="V30" s="2356"/>
      <c r="W30" s="2356"/>
      <c r="X30" s="2356"/>
      <c r="Y30" s="2356"/>
      <c r="Z30" s="2249"/>
      <c r="AA30" s="2249"/>
      <c r="AB30" s="2249"/>
      <c r="AC30" s="2249"/>
      <c r="AD30" s="2346" t="str">
        <f>A15</f>
        <v>令和</v>
      </c>
      <c r="AE30" s="2348"/>
      <c r="AF30" s="2349">
        <f>'①入会申込書（全日・保証）'!AP25</f>
        <v>0</v>
      </c>
      <c r="AG30" s="2344"/>
      <c r="AH30" s="2339" t="s">
        <v>61</v>
      </c>
      <c r="AI30" s="2350">
        <f>'①入会申込書（全日・保証）'!AT25</f>
        <v>0</v>
      </c>
      <c r="AJ30" s="2351"/>
      <c r="AK30" s="2339" t="s">
        <v>64</v>
      </c>
      <c r="AL30" s="2350">
        <f>'①入会申込書（全日・保証）'!AX25</f>
        <v>0</v>
      </c>
      <c r="AM30" s="2351"/>
      <c r="AN30" s="2339" t="s">
        <v>62</v>
      </c>
      <c r="AO30" s="554"/>
      <c r="AP30" s="554"/>
      <c r="AQ30" s="554"/>
      <c r="AR30" s="554"/>
      <c r="AS30" s="554"/>
      <c r="AT30" s="554"/>
      <c r="AU30" s="554"/>
      <c r="AV30" s="554"/>
      <c r="AW30" s="554"/>
      <c r="AX30" s="554"/>
      <c r="AY30" s="554"/>
      <c r="AZ30" s="554"/>
      <c r="BA30" s="554"/>
      <c r="BB30" s="554"/>
    </row>
    <row r="31" spans="1:54" ht="6" customHeight="1">
      <c r="A31" s="2302"/>
      <c r="B31" s="2302"/>
      <c r="C31" s="2302"/>
      <c r="D31" s="2302"/>
      <c r="E31" s="2302"/>
      <c r="F31" s="559"/>
      <c r="G31" s="2356"/>
      <c r="H31" s="2356"/>
      <c r="I31" s="2356"/>
      <c r="J31" s="2356"/>
      <c r="K31" s="2356"/>
      <c r="L31" s="2356"/>
      <c r="M31" s="2356"/>
      <c r="N31" s="2356"/>
      <c r="O31" s="2356"/>
      <c r="P31" s="2356"/>
      <c r="Q31" s="2356"/>
      <c r="R31" s="2356"/>
      <c r="S31" s="2356"/>
      <c r="T31" s="2356"/>
      <c r="U31" s="2356"/>
      <c r="V31" s="2356"/>
      <c r="W31" s="2356"/>
      <c r="X31" s="2356"/>
      <c r="Y31" s="2356"/>
      <c r="Z31" s="2249"/>
      <c r="AA31" s="2249"/>
      <c r="AB31" s="2249"/>
      <c r="AC31" s="2249"/>
      <c r="AD31" s="2348"/>
      <c r="AE31" s="2348"/>
      <c r="AF31" s="2344"/>
      <c r="AG31" s="2344"/>
      <c r="AH31" s="2344"/>
      <c r="AI31" s="2351"/>
      <c r="AJ31" s="2351"/>
      <c r="AK31" s="2344"/>
      <c r="AL31" s="2351"/>
      <c r="AM31" s="2351"/>
      <c r="AN31" s="2344"/>
      <c r="AO31" s="554"/>
      <c r="AP31" s="554"/>
      <c r="AQ31" s="554"/>
      <c r="AR31" s="554"/>
      <c r="AS31" s="554"/>
      <c r="AT31" s="554"/>
      <c r="AU31" s="554"/>
      <c r="AV31" s="554"/>
      <c r="AW31" s="554"/>
      <c r="AX31" s="554"/>
      <c r="AY31" s="554"/>
      <c r="AZ31" s="554"/>
      <c r="BA31" s="554"/>
      <c r="BB31" s="554"/>
    </row>
    <row r="32" spans="1:54" ht="6" customHeight="1">
      <c r="A32" s="2302"/>
      <c r="B32" s="2302"/>
      <c r="C32" s="2302"/>
      <c r="D32" s="2302"/>
      <c r="E32" s="2302"/>
      <c r="F32" s="559"/>
      <c r="G32" s="2356"/>
      <c r="H32" s="2356"/>
      <c r="I32" s="2356"/>
      <c r="J32" s="2356"/>
      <c r="K32" s="2356"/>
      <c r="L32" s="2356"/>
      <c r="M32" s="2356"/>
      <c r="N32" s="2356"/>
      <c r="O32" s="2356"/>
      <c r="P32" s="2356"/>
      <c r="Q32" s="2356"/>
      <c r="R32" s="2356"/>
      <c r="S32" s="2356"/>
      <c r="T32" s="2356"/>
      <c r="U32" s="2356"/>
      <c r="V32" s="2356"/>
      <c r="W32" s="2356"/>
      <c r="X32" s="2356"/>
      <c r="Y32" s="2356"/>
      <c r="Z32" s="2249"/>
      <c r="AA32" s="2249"/>
      <c r="AB32" s="2249"/>
      <c r="AC32" s="2249"/>
      <c r="AD32" s="554"/>
      <c r="AE32" s="554"/>
      <c r="AF32" s="554"/>
      <c r="AG32" s="554"/>
      <c r="AH32" s="554"/>
      <c r="AI32" s="554"/>
      <c r="AJ32" s="554"/>
      <c r="AK32" s="554"/>
      <c r="AL32" s="554"/>
      <c r="AM32" s="554"/>
      <c r="AN32" s="554"/>
      <c r="AO32" s="554"/>
      <c r="AP32" s="554"/>
      <c r="AQ32" s="554"/>
      <c r="AR32" s="554"/>
      <c r="AS32" s="554"/>
      <c r="AT32" s="554"/>
      <c r="AU32" s="554"/>
      <c r="AV32" s="554"/>
      <c r="AW32" s="554"/>
      <c r="AX32" s="554"/>
      <c r="AY32" s="554"/>
      <c r="AZ32" s="554"/>
      <c r="BA32" s="554"/>
      <c r="BB32" s="554"/>
    </row>
    <row r="33" spans="1:54" ht="6" customHeight="1">
      <c r="A33" s="2302"/>
      <c r="B33" s="2302"/>
      <c r="C33" s="2302"/>
      <c r="D33" s="2302"/>
      <c r="E33" s="2302"/>
      <c r="F33" s="500"/>
      <c r="G33" s="2356"/>
      <c r="H33" s="2356"/>
      <c r="I33" s="2356"/>
      <c r="J33" s="2356"/>
      <c r="K33" s="2356"/>
      <c r="L33" s="2356"/>
      <c r="M33" s="2356"/>
      <c r="N33" s="2356"/>
      <c r="O33" s="2356"/>
      <c r="P33" s="2356"/>
      <c r="Q33" s="2356"/>
      <c r="R33" s="2356"/>
      <c r="S33" s="2356"/>
      <c r="T33" s="2356"/>
      <c r="U33" s="2356"/>
      <c r="V33" s="2356"/>
      <c r="W33" s="2356"/>
      <c r="X33" s="2356"/>
      <c r="Y33" s="2356"/>
      <c r="Z33" s="2249"/>
      <c r="AA33" s="2249"/>
      <c r="AB33" s="2249"/>
      <c r="AC33" s="2249"/>
      <c r="AD33" s="2337"/>
      <c r="AE33" s="2337"/>
      <c r="AF33" s="2337"/>
      <c r="AG33" s="2337"/>
      <c r="AH33" s="2337"/>
      <c r="AI33" s="2337"/>
      <c r="AJ33" s="2337"/>
      <c r="AK33" s="2337"/>
      <c r="AL33" s="2337"/>
      <c r="AM33" s="2337"/>
      <c r="AN33" s="2337"/>
      <c r="AO33" s="2337"/>
      <c r="AP33" s="2337"/>
      <c r="AQ33" s="2337"/>
      <c r="AR33" s="2337"/>
      <c r="AS33" s="2337"/>
      <c r="AT33" s="2337"/>
      <c r="AU33" s="2337"/>
      <c r="AV33" s="2337"/>
      <c r="AW33" s="2337"/>
      <c r="AX33" s="2337"/>
      <c r="AY33" s="2337"/>
      <c r="AZ33" s="2337"/>
      <c r="BA33" s="2337"/>
      <c r="BB33" s="2337"/>
    </row>
    <row r="34" spans="1:54" ht="6" customHeight="1">
      <c r="A34" s="2302"/>
      <c r="B34" s="2302"/>
      <c r="C34" s="2302"/>
      <c r="D34" s="2302"/>
      <c r="E34" s="2302"/>
      <c r="F34" s="500"/>
      <c r="G34" s="2356"/>
      <c r="H34" s="2356"/>
      <c r="I34" s="2356"/>
      <c r="J34" s="2356"/>
      <c r="K34" s="2356"/>
      <c r="L34" s="2356"/>
      <c r="M34" s="2356"/>
      <c r="N34" s="2356"/>
      <c r="O34" s="2356"/>
      <c r="P34" s="2356"/>
      <c r="Q34" s="2356"/>
      <c r="R34" s="2356"/>
      <c r="S34" s="2356"/>
      <c r="T34" s="2356"/>
      <c r="U34" s="2356"/>
      <c r="V34" s="2356"/>
      <c r="W34" s="2356"/>
      <c r="X34" s="2356"/>
      <c r="Y34" s="2356"/>
      <c r="Z34" s="2249"/>
      <c r="AA34" s="2249"/>
      <c r="AB34" s="2249"/>
      <c r="AC34" s="2249"/>
      <c r="AD34" s="2337"/>
      <c r="AE34" s="2337"/>
      <c r="AF34" s="2337"/>
      <c r="AG34" s="2337"/>
      <c r="AH34" s="2337"/>
      <c r="AI34" s="2337"/>
      <c r="AJ34" s="2337"/>
      <c r="AK34" s="2337"/>
      <c r="AL34" s="2337"/>
      <c r="AM34" s="2337"/>
      <c r="AN34" s="2337"/>
      <c r="AO34" s="2337"/>
      <c r="AP34" s="2337"/>
      <c r="AQ34" s="2337"/>
      <c r="AR34" s="2337"/>
      <c r="AS34" s="2337"/>
      <c r="AT34" s="2337"/>
      <c r="AU34" s="2337"/>
      <c r="AV34" s="2337"/>
      <c r="AW34" s="2337"/>
      <c r="AX34" s="2337"/>
      <c r="AY34" s="2337"/>
      <c r="AZ34" s="2337"/>
      <c r="BA34" s="2337"/>
      <c r="BB34" s="2337"/>
    </row>
    <row r="35" spans="1:54" ht="6" customHeight="1">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2249"/>
      <c r="AA35" s="2249"/>
      <c r="AB35" s="2249"/>
      <c r="AC35" s="2249"/>
      <c r="AD35" s="2337"/>
      <c r="AE35" s="2337"/>
      <c r="AF35" s="2337"/>
      <c r="AG35" s="2337"/>
      <c r="AH35" s="2337"/>
      <c r="AI35" s="2337"/>
      <c r="AJ35" s="2337"/>
      <c r="AK35" s="2337"/>
      <c r="AL35" s="2337"/>
      <c r="AM35" s="2337"/>
      <c r="AN35" s="2337"/>
      <c r="AO35" s="2337"/>
      <c r="AP35" s="2337"/>
      <c r="AQ35" s="2337"/>
      <c r="AR35" s="2337"/>
      <c r="AS35" s="2337"/>
      <c r="AT35" s="2337"/>
      <c r="AU35" s="2337"/>
      <c r="AV35" s="2337"/>
      <c r="AW35" s="2337"/>
      <c r="AX35" s="2337"/>
      <c r="AY35" s="2337"/>
      <c r="AZ35" s="2337"/>
      <c r="BA35" s="2337"/>
      <c r="BB35" s="2337"/>
    </row>
    <row r="36" spans="1:54" ht="6" customHeight="1">
      <c r="A36" s="2302" t="s">
        <v>5346</v>
      </c>
      <c r="B36" s="2302"/>
      <c r="C36" s="2302"/>
      <c r="D36" s="2302"/>
      <c r="E36" s="2302"/>
      <c r="G36" s="2356">
        <f>'①入会申込書（全日・保証）'!M47</f>
        <v>0</v>
      </c>
      <c r="H36" s="2356"/>
      <c r="I36" s="2356"/>
      <c r="J36" s="2356"/>
      <c r="K36" s="2356"/>
      <c r="L36" s="2356"/>
      <c r="M36" s="2356"/>
      <c r="N36" s="2356"/>
      <c r="O36" s="2356"/>
      <c r="P36" s="2356"/>
      <c r="Q36" s="2356"/>
      <c r="R36" s="2356"/>
      <c r="S36" s="2356"/>
      <c r="T36" s="2356"/>
      <c r="U36" s="2356"/>
      <c r="V36" s="2356"/>
      <c r="W36" s="2356"/>
      <c r="X36" s="2356"/>
      <c r="Y36" s="2356"/>
      <c r="Z36" s="2249"/>
      <c r="AA36" s="2249"/>
      <c r="AB36" s="2249"/>
      <c r="AC36" s="2249"/>
      <c r="AD36" s="2357" t="s">
        <v>5389</v>
      </c>
      <c r="AE36" s="2346"/>
      <c r="AF36" s="2346"/>
      <c r="AG36" s="2346"/>
      <c r="AH36" s="2346"/>
      <c r="AI36" s="2358" t="s">
        <v>5390</v>
      </c>
      <c r="AJ36" s="2338"/>
      <c r="AK36" s="2338"/>
      <c r="AL36" s="2338"/>
      <c r="AM36" s="2359">
        <f>★入力画面!L60</f>
        <v>0</v>
      </c>
      <c r="AN36" s="2360"/>
      <c r="AO36" s="2360"/>
      <c r="AP36" s="2360"/>
      <c r="AQ36" s="2360"/>
      <c r="AR36" s="2360"/>
      <c r="AS36" s="2360"/>
      <c r="AT36" s="2360"/>
      <c r="AU36" s="2360"/>
      <c r="AV36" s="2360"/>
      <c r="AW36" s="2360"/>
      <c r="AX36" s="2360"/>
      <c r="AY36" s="2360"/>
      <c r="AZ36" s="2360"/>
      <c r="BA36" s="2360"/>
      <c r="BB36" s="2360"/>
    </row>
    <row r="37" spans="1:54" ht="6" customHeight="1">
      <c r="A37" s="2302"/>
      <c r="B37" s="2302"/>
      <c r="C37" s="2302"/>
      <c r="D37" s="2302"/>
      <c r="E37" s="2302"/>
      <c r="F37" s="500"/>
      <c r="G37" s="2356"/>
      <c r="H37" s="2356"/>
      <c r="I37" s="2356"/>
      <c r="J37" s="2356"/>
      <c r="K37" s="2356"/>
      <c r="L37" s="2356"/>
      <c r="M37" s="2356"/>
      <c r="N37" s="2356"/>
      <c r="O37" s="2356"/>
      <c r="P37" s="2356"/>
      <c r="Q37" s="2356"/>
      <c r="R37" s="2356"/>
      <c r="S37" s="2356"/>
      <c r="T37" s="2356"/>
      <c r="U37" s="2356"/>
      <c r="V37" s="2356"/>
      <c r="W37" s="2356"/>
      <c r="X37" s="2356"/>
      <c r="Y37" s="2356"/>
      <c r="Z37" s="2249"/>
      <c r="AA37" s="2249"/>
      <c r="AB37" s="2249"/>
      <c r="AC37" s="2249"/>
      <c r="AD37" s="2346"/>
      <c r="AE37" s="2346"/>
      <c r="AF37" s="2346"/>
      <c r="AG37" s="2346"/>
      <c r="AH37" s="2346"/>
      <c r="AI37" s="2338"/>
      <c r="AJ37" s="2338"/>
      <c r="AK37" s="2338"/>
      <c r="AL37" s="2338"/>
      <c r="AM37" s="2360"/>
      <c r="AN37" s="2360"/>
      <c r="AO37" s="2360"/>
      <c r="AP37" s="2360"/>
      <c r="AQ37" s="2360"/>
      <c r="AR37" s="2360"/>
      <c r="AS37" s="2360"/>
      <c r="AT37" s="2360"/>
      <c r="AU37" s="2360"/>
      <c r="AV37" s="2360"/>
      <c r="AW37" s="2360"/>
      <c r="AX37" s="2360"/>
      <c r="AY37" s="2360"/>
      <c r="AZ37" s="2360"/>
      <c r="BA37" s="2360"/>
      <c r="BB37" s="2360"/>
    </row>
    <row r="38" spans="1:54" ht="6" customHeight="1">
      <c r="A38" s="2302"/>
      <c r="B38" s="2302"/>
      <c r="C38" s="2302"/>
      <c r="D38" s="2302"/>
      <c r="E38" s="2302"/>
      <c r="F38" s="500"/>
      <c r="G38" s="2356"/>
      <c r="H38" s="2356"/>
      <c r="I38" s="2356"/>
      <c r="J38" s="2356"/>
      <c r="K38" s="2356"/>
      <c r="L38" s="2356"/>
      <c r="M38" s="2356"/>
      <c r="N38" s="2356"/>
      <c r="O38" s="2356"/>
      <c r="P38" s="2356"/>
      <c r="Q38" s="2356"/>
      <c r="R38" s="2356"/>
      <c r="S38" s="2356"/>
      <c r="T38" s="2356"/>
      <c r="U38" s="2356"/>
      <c r="V38" s="2356"/>
      <c r="W38" s="2356"/>
      <c r="X38" s="2356"/>
      <c r="Y38" s="2356"/>
      <c r="Z38" s="2249"/>
      <c r="AA38" s="2249"/>
      <c r="AB38" s="2249"/>
      <c r="AC38" s="2249"/>
      <c r="AD38" s="2346"/>
      <c r="AE38" s="2346"/>
      <c r="AF38" s="2346"/>
      <c r="AG38" s="2346"/>
      <c r="AH38" s="2346"/>
      <c r="AI38" s="2338"/>
      <c r="AJ38" s="2338"/>
      <c r="AK38" s="2338"/>
      <c r="AL38" s="2338"/>
      <c r="AM38" s="2360"/>
      <c r="AN38" s="2360"/>
      <c r="AO38" s="2360"/>
      <c r="AP38" s="2360"/>
      <c r="AQ38" s="2360"/>
      <c r="AR38" s="2360"/>
      <c r="AS38" s="2360"/>
      <c r="AT38" s="2360"/>
      <c r="AU38" s="2360"/>
      <c r="AV38" s="2360"/>
      <c r="AW38" s="2360"/>
      <c r="AX38" s="2360"/>
      <c r="AY38" s="2360"/>
      <c r="AZ38" s="2360"/>
      <c r="BA38" s="2360"/>
      <c r="BB38" s="2360"/>
    </row>
    <row r="39" spans="1:54" ht="6" customHeight="1">
      <c r="A39" s="2302"/>
      <c r="B39" s="2302"/>
      <c r="C39" s="2302"/>
      <c r="D39" s="2302"/>
      <c r="E39" s="2302"/>
      <c r="F39" s="500"/>
      <c r="G39" s="2356"/>
      <c r="H39" s="2356"/>
      <c r="I39" s="2356"/>
      <c r="J39" s="2356"/>
      <c r="K39" s="2356"/>
      <c r="L39" s="2356"/>
      <c r="M39" s="2356"/>
      <c r="N39" s="2356"/>
      <c r="O39" s="2356"/>
      <c r="P39" s="2356"/>
      <c r="Q39" s="2356"/>
      <c r="R39" s="2356"/>
      <c r="S39" s="2356"/>
      <c r="T39" s="2356"/>
      <c r="U39" s="2356"/>
      <c r="V39" s="2356"/>
      <c r="W39" s="2356"/>
      <c r="X39" s="2356"/>
      <c r="Y39" s="2356"/>
      <c r="Z39" s="2249"/>
      <c r="AA39" s="2249"/>
      <c r="AB39" s="2249"/>
      <c r="AC39" s="2249"/>
      <c r="AD39" s="2346"/>
      <c r="AE39" s="2346"/>
      <c r="AF39" s="2346"/>
      <c r="AG39" s="2346"/>
      <c r="AH39" s="2346"/>
      <c r="AI39" s="2338"/>
      <c r="AJ39" s="2338"/>
      <c r="AK39" s="2338"/>
      <c r="AL39" s="2338"/>
      <c r="AM39" s="2360"/>
      <c r="AN39" s="2360"/>
      <c r="AO39" s="2360"/>
      <c r="AP39" s="2360"/>
      <c r="AQ39" s="2360"/>
      <c r="AR39" s="2360"/>
      <c r="AS39" s="2360"/>
      <c r="AT39" s="2360"/>
      <c r="AU39" s="2360"/>
      <c r="AV39" s="2360"/>
      <c r="AW39" s="2360"/>
      <c r="AX39" s="2360"/>
      <c r="AY39" s="2360"/>
      <c r="AZ39" s="2360"/>
      <c r="BA39" s="2360"/>
      <c r="BB39" s="2360"/>
    </row>
    <row r="40" spans="1:54" ht="6" customHeight="1">
      <c r="A40" s="2302"/>
      <c r="B40" s="2302"/>
      <c r="C40" s="2302"/>
      <c r="D40" s="2302"/>
      <c r="E40" s="2302"/>
      <c r="F40" s="500"/>
      <c r="G40" s="2356"/>
      <c r="H40" s="2356"/>
      <c r="I40" s="2356"/>
      <c r="J40" s="2356"/>
      <c r="K40" s="2356"/>
      <c r="L40" s="2356"/>
      <c r="M40" s="2356"/>
      <c r="N40" s="2356"/>
      <c r="O40" s="2356"/>
      <c r="P40" s="2356"/>
      <c r="Q40" s="2356"/>
      <c r="R40" s="2356"/>
      <c r="S40" s="2356"/>
      <c r="T40" s="2356"/>
      <c r="U40" s="2356"/>
      <c r="V40" s="2356"/>
      <c r="W40" s="2356"/>
      <c r="X40" s="2356"/>
      <c r="Y40" s="2356"/>
      <c r="Z40" s="2249"/>
      <c r="AA40" s="2249"/>
      <c r="AB40" s="2249"/>
      <c r="AC40" s="2249"/>
      <c r="AD40" s="2346"/>
      <c r="AE40" s="2346"/>
      <c r="AF40" s="2346"/>
      <c r="AG40" s="2346"/>
      <c r="AH40" s="2346"/>
      <c r="AI40" s="2358" t="s">
        <v>176</v>
      </c>
      <c r="AJ40" s="2338"/>
      <c r="AK40" s="2338"/>
      <c r="AL40" s="2338"/>
      <c r="AM40" s="2361">
        <f>'①入会申込書（全日・保証）'!M52</f>
        <v>0</v>
      </c>
      <c r="AN40" s="2361"/>
      <c r="AO40" s="2361"/>
      <c r="AP40" s="2361"/>
      <c r="AQ40" s="2361"/>
      <c r="AR40" s="2361"/>
      <c r="AS40" s="2361"/>
      <c r="AT40" s="2361"/>
      <c r="AU40" s="2361"/>
      <c r="AV40" s="2361"/>
      <c r="AW40" s="2361"/>
      <c r="AX40" s="2361"/>
      <c r="AY40" s="2361"/>
      <c r="AZ40" s="2361"/>
      <c r="BA40" s="2361"/>
      <c r="BB40" s="2361"/>
    </row>
    <row r="41" spans="1:54" ht="6" customHeight="1">
      <c r="A41" s="560"/>
      <c r="B41" s="560"/>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2249"/>
      <c r="AA41" s="2249"/>
      <c r="AB41" s="2249"/>
      <c r="AC41" s="2249"/>
      <c r="AD41" s="2346"/>
      <c r="AE41" s="2346"/>
      <c r="AF41" s="2346"/>
      <c r="AG41" s="2346"/>
      <c r="AH41" s="2346"/>
      <c r="AI41" s="2338"/>
      <c r="AJ41" s="2338"/>
      <c r="AK41" s="2338"/>
      <c r="AL41" s="2338"/>
      <c r="AM41" s="2361"/>
      <c r="AN41" s="2361"/>
      <c r="AO41" s="2361"/>
      <c r="AP41" s="2361"/>
      <c r="AQ41" s="2361"/>
      <c r="AR41" s="2361"/>
      <c r="AS41" s="2361"/>
      <c r="AT41" s="2361"/>
      <c r="AU41" s="2361"/>
      <c r="AV41" s="2361"/>
      <c r="AW41" s="2361"/>
      <c r="AX41" s="2361"/>
      <c r="AY41" s="2361"/>
      <c r="AZ41" s="2361"/>
      <c r="BA41" s="2361"/>
      <c r="BB41" s="2361"/>
    </row>
    <row r="42" spans="1:54" ht="6" customHeight="1">
      <c r="A42" s="2362" t="s">
        <v>5391</v>
      </c>
      <c r="B42" s="2362"/>
      <c r="C42" s="2362"/>
      <c r="D42" s="2362"/>
      <c r="E42" s="2362"/>
      <c r="F42" s="2362"/>
      <c r="G42" s="2362"/>
      <c r="H42" s="2362"/>
      <c r="I42" s="2362"/>
      <c r="J42" s="2362"/>
      <c r="K42" s="2362"/>
      <c r="L42" s="2362"/>
      <c r="M42" s="2362"/>
      <c r="N42" s="2362"/>
      <c r="O42" s="2362"/>
      <c r="P42" s="2362"/>
      <c r="Q42" s="2362"/>
      <c r="R42" s="2362"/>
      <c r="S42" s="2362"/>
      <c r="T42" s="2362"/>
      <c r="U42" s="2362"/>
      <c r="V42" s="2362"/>
      <c r="W42" s="2362"/>
      <c r="X42" s="2362"/>
      <c r="Y42" s="2362"/>
      <c r="Z42" s="2249"/>
      <c r="AA42" s="2249"/>
      <c r="AB42" s="2249"/>
      <c r="AC42" s="2249"/>
      <c r="AD42" s="2346"/>
      <c r="AE42" s="2346"/>
      <c r="AF42" s="2346"/>
      <c r="AG42" s="2346"/>
      <c r="AH42" s="2346"/>
      <c r="AI42" s="2338"/>
      <c r="AJ42" s="2338"/>
      <c r="AK42" s="2338"/>
      <c r="AL42" s="2338"/>
      <c r="AM42" s="2361"/>
      <c r="AN42" s="2361"/>
      <c r="AO42" s="2361"/>
      <c r="AP42" s="2361"/>
      <c r="AQ42" s="2361"/>
      <c r="AR42" s="2361"/>
      <c r="AS42" s="2361"/>
      <c r="AT42" s="2361"/>
      <c r="AU42" s="2361"/>
      <c r="AV42" s="2361"/>
      <c r="AW42" s="2361"/>
      <c r="AX42" s="2361"/>
      <c r="AY42" s="2361"/>
      <c r="AZ42" s="2361"/>
      <c r="BA42" s="2361"/>
      <c r="BB42" s="2361"/>
    </row>
    <row r="43" spans="1:54" ht="6" customHeight="1">
      <c r="A43" s="2342"/>
      <c r="B43" s="2342"/>
      <c r="C43" s="2342"/>
      <c r="D43" s="2342"/>
      <c r="E43" s="2342"/>
      <c r="F43" s="2342"/>
      <c r="G43" s="2342"/>
      <c r="H43" s="2342"/>
      <c r="I43" s="2342"/>
      <c r="J43" s="2342"/>
      <c r="K43" s="2342"/>
      <c r="L43" s="2342"/>
      <c r="M43" s="2342"/>
      <c r="N43" s="2342"/>
      <c r="O43" s="2342"/>
      <c r="P43" s="2342"/>
      <c r="Q43" s="2342"/>
      <c r="R43" s="2342"/>
      <c r="S43" s="2342"/>
      <c r="T43" s="2342"/>
      <c r="U43" s="2342"/>
      <c r="V43" s="2342"/>
      <c r="W43" s="2342"/>
      <c r="X43" s="2342"/>
      <c r="Y43" s="2342"/>
      <c r="Z43" s="2249"/>
      <c r="AA43" s="2249"/>
      <c r="AB43" s="2249"/>
      <c r="AC43" s="2249"/>
      <c r="AD43" s="2346"/>
      <c r="AE43" s="2346"/>
      <c r="AF43" s="2346"/>
      <c r="AG43" s="2346"/>
      <c r="AH43" s="2346"/>
      <c r="AI43" s="2338"/>
      <c r="AJ43" s="2338"/>
      <c r="AK43" s="2338"/>
      <c r="AL43" s="2338"/>
      <c r="AM43" s="2361"/>
      <c r="AN43" s="2361"/>
      <c r="AO43" s="2361"/>
      <c r="AP43" s="2361"/>
      <c r="AQ43" s="2361"/>
      <c r="AR43" s="2361"/>
      <c r="AS43" s="2361"/>
      <c r="AT43" s="2361"/>
      <c r="AU43" s="2361"/>
      <c r="AV43" s="2361"/>
      <c r="AW43" s="2361"/>
      <c r="AX43" s="2361"/>
      <c r="AY43" s="2361"/>
      <c r="AZ43" s="2361"/>
      <c r="BA43" s="2361"/>
      <c r="BB43" s="2361"/>
    </row>
    <row r="44" spans="1:54" ht="6" customHeight="1">
      <c r="A44" s="2342"/>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249"/>
      <c r="AA44" s="2249"/>
      <c r="AB44" s="2249"/>
      <c r="AC44" s="2249"/>
      <c r="AD44" s="2346"/>
      <c r="AE44" s="2346"/>
      <c r="AF44" s="2346"/>
      <c r="AG44" s="2346"/>
      <c r="AH44" s="2346"/>
      <c r="AI44" s="2358" t="s">
        <v>3</v>
      </c>
      <c r="AJ44" s="2338"/>
      <c r="AK44" s="2338"/>
      <c r="AL44" s="2338"/>
      <c r="AM44" s="2346"/>
      <c r="AN44" s="2346"/>
      <c r="AO44" s="2346"/>
      <c r="AP44" s="2346"/>
      <c r="AQ44" s="2346"/>
      <c r="AR44" s="2346"/>
      <c r="AS44" s="2346"/>
      <c r="AT44" s="2346"/>
      <c r="AU44" s="2346"/>
      <c r="AV44" s="2346"/>
      <c r="AW44" s="2346"/>
      <c r="AX44" s="2346"/>
      <c r="AY44" s="2346"/>
      <c r="AZ44" s="2346"/>
      <c r="BA44" s="2346"/>
      <c r="BB44" s="2346"/>
    </row>
    <row r="45" spans="1:54" ht="6" customHeight="1">
      <c r="A45" s="2342"/>
      <c r="B45" s="2342"/>
      <c r="C45" s="2342"/>
      <c r="D45" s="2342"/>
      <c r="E45" s="2342"/>
      <c r="F45" s="2342"/>
      <c r="G45" s="2342"/>
      <c r="H45" s="2342"/>
      <c r="I45" s="2342"/>
      <c r="J45" s="2342"/>
      <c r="K45" s="2342"/>
      <c r="L45" s="2342"/>
      <c r="M45" s="2342"/>
      <c r="N45" s="2342"/>
      <c r="O45" s="2342"/>
      <c r="P45" s="2342"/>
      <c r="Q45" s="2342"/>
      <c r="R45" s="2342"/>
      <c r="S45" s="2342"/>
      <c r="T45" s="2342"/>
      <c r="U45" s="2342"/>
      <c r="V45" s="2342"/>
      <c r="W45" s="2342"/>
      <c r="X45" s="2342"/>
      <c r="Y45" s="2342"/>
      <c r="Z45" s="2249"/>
      <c r="AA45" s="2249"/>
      <c r="AB45" s="2249"/>
      <c r="AC45" s="2249"/>
      <c r="AD45" s="2346"/>
      <c r="AE45" s="2346"/>
      <c r="AF45" s="2346"/>
      <c r="AG45" s="2346"/>
      <c r="AH45" s="2346"/>
      <c r="AI45" s="2338"/>
      <c r="AJ45" s="2338"/>
      <c r="AK45" s="2338"/>
      <c r="AL45" s="2338"/>
      <c r="AM45" s="2346"/>
      <c r="AN45" s="2346"/>
      <c r="AO45" s="2346"/>
      <c r="AP45" s="2346"/>
      <c r="AQ45" s="2346"/>
      <c r="AR45" s="2346"/>
      <c r="AS45" s="2346"/>
      <c r="AT45" s="2346"/>
      <c r="AU45" s="2346"/>
      <c r="AV45" s="2346"/>
      <c r="AW45" s="2346"/>
      <c r="AX45" s="2346"/>
      <c r="AY45" s="2346"/>
      <c r="AZ45" s="2346"/>
      <c r="BA45" s="2346"/>
      <c r="BB45" s="2346"/>
    </row>
    <row r="46" spans="1:54" ht="6" customHeight="1">
      <c r="A46" s="2342"/>
      <c r="B46" s="2342"/>
      <c r="C46" s="2342"/>
      <c r="D46" s="2342"/>
      <c r="E46" s="2342"/>
      <c r="F46" s="2342"/>
      <c r="G46" s="2342"/>
      <c r="H46" s="2342"/>
      <c r="I46" s="2342"/>
      <c r="J46" s="2342"/>
      <c r="K46" s="2342"/>
      <c r="L46" s="2342"/>
      <c r="M46" s="2342"/>
      <c r="N46" s="2342"/>
      <c r="O46" s="2342"/>
      <c r="P46" s="2342"/>
      <c r="Q46" s="2342"/>
      <c r="R46" s="2342"/>
      <c r="S46" s="2342"/>
      <c r="T46" s="2342"/>
      <c r="U46" s="2342"/>
      <c r="V46" s="2342"/>
      <c r="W46" s="2342"/>
      <c r="X46" s="2342"/>
      <c r="Y46" s="2342"/>
      <c r="Z46" s="2249"/>
      <c r="AA46" s="2249"/>
      <c r="AB46" s="2249"/>
      <c r="AC46" s="2249"/>
      <c r="AD46" s="2346"/>
      <c r="AE46" s="2346"/>
      <c r="AF46" s="2346"/>
      <c r="AG46" s="2346"/>
      <c r="AH46" s="2346"/>
      <c r="AI46" s="2338"/>
      <c r="AJ46" s="2338"/>
      <c r="AK46" s="2338"/>
      <c r="AL46" s="2338"/>
      <c r="AM46" s="2346"/>
      <c r="AN46" s="2346"/>
      <c r="AO46" s="2346"/>
      <c r="AP46" s="2346"/>
      <c r="AQ46" s="2346"/>
      <c r="AR46" s="2346"/>
      <c r="AS46" s="2346"/>
      <c r="AT46" s="2346"/>
      <c r="AU46" s="2346"/>
      <c r="AV46" s="2346"/>
      <c r="AW46" s="2346"/>
      <c r="AX46" s="2346"/>
      <c r="AY46" s="2346"/>
      <c r="AZ46" s="2346"/>
      <c r="BA46" s="2346"/>
      <c r="BB46" s="2346"/>
    </row>
    <row r="47" spans="1:54" ht="6" customHeight="1">
      <c r="A47" s="2342"/>
      <c r="B47" s="2342"/>
      <c r="C47" s="2342"/>
      <c r="D47" s="2342"/>
      <c r="E47" s="2342"/>
      <c r="F47" s="2342"/>
      <c r="G47" s="2342"/>
      <c r="H47" s="2342"/>
      <c r="I47" s="2342"/>
      <c r="J47" s="2342"/>
      <c r="K47" s="2342"/>
      <c r="L47" s="2342"/>
      <c r="M47" s="2342"/>
      <c r="N47" s="2342"/>
      <c r="O47" s="2342"/>
      <c r="P47" s="2342"/>
      <c r="Q47" s="2342"/>
      <c r="R47" s="2342"/>
      <c r="S47" s="2342"/>
      <c r="T47" s="2342"/>
      <c r="U47" s="2342"/>
      <c r="V47" s="2342"/>
      <c r="W47" s="2342"/>
      <c r="X47" s="2342"/>
      <c r="Y47" s="2342"/>
      <c r="Z47" s="2249"/>
      <c r="AA47" s="2249"/>
      <c r="AB47" s="2249"/>
      <c r="AC47" s="2249"/>
      <c r="AD47" s="2346"/>
      <c r="AE47" s="2346"/>
      <c r="AF47" s="2346"/>
      <c r="AG47" s="2346"/>
      <c r="AH47" s="2346"/>
      <c r="AI47" s="2338"/>
      <c r="AJ47" s="2338"/>
      <c r="AK47" s="2338"/>
      <c r="AL47" s="2338"/>
      <c r="AM47" s="2346"/>
      <c r="AN47" s="2346"/>
      <c r="AO47" s="2346"/>
      <c r="AP47" s="2346"/>
      <c r="AQ47" s="2346"/>
      <c r="AR47" s="2346"/>
      <c r="AS47" s="2346"/>
      <c r="AT47" s="2346"/>
      <c r="AU47" s="2346"/>
      <c r="AV47" s="2346"/>
      <c r="AW47" s="2346"/>
      <c r="AX47" s="2346"/>
      <c r="AY47" s="2346"/>
      <c r="AZ47" s="2346"/>
      <c r="BA47" s="2346"/>
      <c r="BB47" s="2346"/>
    </row>
    <row r="48" spans="1:54" ht="6" customHeight="1">
      <c r="A48" s="2342"/>
      <c r="B48" s="2342"/>
      <c r="C48" s="2342"/>
      <c r="D48" s="2342"/>
      <c r="E48" s="2342"/>
      <c r="F48" s="2342"/>
      <c r="G48" s="2342"/>
      <c r="H48" s="2342"/>
      <c r="I48" s="2342"/>
      <c r="J48" s="2342"/>
      <c r="K48" s="2342"/>
      <c r="L48" s="2342"/>
      <c r="M48" s="2342"/>
      <c r="N48" s="2342"/>
      <c r="O48" s="2342"/>
      <c r="P48" s="2342"/>
      <c r="Q48" s="2342"/>
      <c r="R48" s="2342"/>
      <c r="S48" s="2342"/>
      <c r="T48" s="2342"/>
      <c r="U48" s="2342"/>
      <c r="V48" s="2342"/>
      <c r="W48" s="2342"/>
      <c r="X48" s="2342"/>
      <c r="Y48" s="2342"/>
      <c r="Z48" s="2249"/>
      <c r="AA48" s="2249"/>
      <c r="AB48" s="2249"/>
      <c r="AC48" s="2249"/>
      <c r="AD48" s="2346"/>
      <c r="AE48" s="2346"/>
      <c r="AF48" s="2346"/>
      <c r="AG48" s="2346"/>
      <c r="AH48" s="2346"/>
      <c r="AI48" s="2358" t="s">
        <v>5392</v>
      </c>
      <c r="AJ48" s="2338"/>
      <c r="AK48" s="2338"/>
      <c r="AL48" s="2338"/>
      <c r="AM48" s="552"/>
      <c r="AN48" s="552"/>
      <c r="AO48" s="552"/>
      <c r="AP48" s="552"/>
      <c r="AQ48" s="552"/>
      <c r="AR48" s="552"/>
      <c r="AS48" s="552"/>
      <c r="AT48" s="552"/>
      <c r="AU48" s="552"/>
      <c r="AV48" s="552"/>
      <c r="AW48" s="552"/>
      <c r="AX48" s="552"/>
      <c r="AY48" s="552"/>
      <c r="AZ48" s="552"/>
      <c r="BA48" s="552"/>
      <c r="BB48" s="552"/>
    </row>
    <row r="49" spans="1:54" ht="6" customHeight="1">
      <c r="A49" s="2337" t="s">
        <v>5393</v>
      </c>
      <c r="B49" s="2338"/>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249"/>
      <c r="AA49" s="2249"/>
      <c r="AB49" s="2249"/>
      <c r="AC49" s="2249"/>
      <c r="AD49" s="2346"/>
      <c r="AE49" s="2346"/>
      <c r="AF49" s="2346"/>
      <c r="AG49" s="2346"/>
      <c r="AH49" s="2346"/>
      <c r="AI49" s="2338"/>
      <c r="AJ49" s="2338"/>
      <c r="AK49" s="2338"/>
      <c r="AL49" s="2338"/>
      <c r="AM49" s="2346" t="str">
        <f>'①入会申込書（全日・保証）'!AF45</f>
        <v>平成</v>
      </c>
      <c r="AN49" s="2346"/>
      <c r="AO49" s="2363">
        <f>'①入会申込書（全日・保証）'!AJ45</f>
        <v>0</v>
      </c>
      <c r="AP49" s="2363"/>
      <c r="AQ49" s="2339" t="s">
        <v>61</v>
      </c>
      <c r="AR49" s="2355">
        <f>'①入会申込書（全日・保証）'!AP45</f>
        <v>0</v>
      </c>
      <c r="AS49" s="2351"/>
      <c r="AT49" s="2339" t="s">
        <v>64</v>
      </c>
      <c r="AU49" s="2355">
        <f>'①入会申込書（全日・保証）'!AT45</f>
        <v>0</v>
      </c>
      <c r="AV49" s="2351"/>
      <c r="AW49" s="2339" t="s">
        <v>62</v>
      </c>
      <c r="AX49" s="2339" t="s">
        <v>5394</v>
      </c>
      <c r="AY49" s="552"/>
      <c r="AZ49" s="552"/>
      <c r="BA49" s="552"/>
      <c r="BB49" s="552"/>
    </row>
    <row r="50" spans="1:54" ht="6" customHeight="1">
      <c r="A50" s="2338"/>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249"/>
      <c r="AA50" s="2249"/>
      <c r="AB50" s="2249"/>
      <c r="AC50" s="2249"/>
      <c r="AD50" s="2346"/>
      <c r="AE50" s="2346"/>
      <c r="AF50" s="2346"/>
      <c r="AG50" s="2346"/>
      <c r="AH50" s="2346"/>
      <c r="AI50" s="2338"/>
      <c r="AJ50" s="2338"/>
      <c r="AK50" s="2338"/>
      <c r="AL50" s="2338"/>
      <c r="AM50" s="2346"/>
      <c r="AN50" s="2346"/>
      <c r="AO50" s="2363"/>
      <c r="AP50" s="2363"/>
      <c r="AQ50" s="2344"/>
      <c r="AR50" s="2351"/>
      <c r="AS50" s="2351"/>
      <c r="AT50" s="2344"/>
      <c r="AU50" s="2351"/>
      <c r="AV50" s="2351"/>
      <c r="AW50" s="2344"/>
      <c r="AX50" s="2364"/>
      <c r="AY50" s="552"/>
      <c r="AZ50" s="552"/>
      <c r="BA50" s="552"/>
      <c r="BB50" s="552"/>
    </row>
    <row r="51" spans="1:54" ht="6" customHeight="1">
      <c r="A51" s="2338"/>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249"/>
      <c r="AA51" s="2249"/>
      <c r="AB51" s="2249"/>
      <c r="AC51" s="2249"/>
      <c r="AD51" s="2346"/>
      <c r="AE51" s="2346"/>
      <c r="AF51" s="2346"/>
      <c r="AG51" s="2346"/>
      <c r="AH51" s="2346"/>
      <c r="AI51" s="2338"/>
      <c r="AJ51" s="2338"/>
      <c r="AK51" s="2338"/>
      <c r="AL51" s="2338"/>
      <c r="AM51" s="552"/>
      <c r="AN51" s="552"/>
      <c r="AO51" s="552"/>
      <c r="AP51" s="552"/>
      <c r="AQ51" s="552"/>
      <c r="AR51" s="552"/>
      <c r="AS51" s="552"/>
      <c r="AT51" s="552"/>
      <c r="AU51" s="552"/>
      <c r="AV51" s="552"/>
      <c r="AW51" s="552"/>
      <c r="AX51" s="552"/>
      <c r="AY51" s="552"/>
      <c r="AZ51" s="552"/>
      <c r="BA51" s="552"/>
      <c r="BB51" s="552"/>
    </row>
    <row r="52" spans="1:54" ht="6" customHeight="1">
      <c r="A52" s="2337" t="s">
        <v>5395</v>
      </c>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249"/>
      <c r="AA52" s="2249"/>
      <c r="AB52" s="2249"/>
      <c r="AC52" s="2249"/>
      <c r="AD52" s="2346"/>
      <c r="AE52" s="2346"/>
      <c r="AF52" s="2346"/>
      <c r="AG52" s="2346"/>
      <c r="AH52" s="2346"/>
      <c r="AI52" s="2358" t="s">
        <v>5396</v>
      </c>
      <c r="AJ52" s="2338"/>
      <c r="AK52" s="2338"/>
      <c r="AL52" s="2338"/>
      <c r="AM52" s="561"/>
      <c r="AN52" s="561"/>
      <c r="AO52" s="561"/>
      <c r="AP52" s="561"/>
      <c r="AQ52" s="561"/>
      <c r="AR52" s="561"/>
      <c r="AS52" s="561"/>
      <c r="AT52" s="561"/>
      <c r="AU52" s="561"/>
      <c r="AV52" s="561"/>
      <c r="AW52" s="561"/>
      <c r="AX52" s="561"/>
      <c r="AY52" s="561"/>
      <c r="AZ52" s="561"/>
      <c r="BA52" s="561"/>
      <c r="BB52" s="561"/>
    </row>
    <row r="53" spans="1:54" ht="6" customHeight="1">
      <c r="A53" s="2338"/>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249"/>
      <c r="AA53" s="2249"/>
      <c r="AB53" s="2249"/>
      <c r="AC53" s="2249"/>
      <c r="AD53" s="2346"/>
      <c r="AE53" s="2346"/>
      <c r="AF53" s="2346"/>
      <c r="AG53" s="2346"/>
      <c r="AH53" s="2346"/>
      <c r="AI53" s="2338"/>
      <c r="AJ53" s="2338"/>
      <c r="AK53" s="2338"/>
      <c r="AL53" s="2338"/>
      <c r="AM53" s="2365">
        <f>'①入会申込書（全日・保証）'!AG48</f>
        <v>0</v>
      </c>
      <c r="AN53" s="2366"/>
      <c r="AO53" s="2366"/>
      <c r="AP53" s="2346" t="s">
        <v>5387</v>
      </c>
      <c r="AQ53" s="2365">
        <f>'①入会申込書（全日・保証）'!AM48</f>
        <v>0</v>
      </c>
      <c r="AR53" s="2366"/>
      <c r="AS53" s="2366"/>
      <c r="AT53" s="2346" t="s">
        <v>5387</v>
      </c>
      <c r="AU53" s="2365">
        <f>'①入会申込書（全日・保証）'!AS48</f>
        <v>0</v>
      </c>
      <c r="AV53" s="2366"/>
      <c r="AW53" s="2366"/>
      <c r="AX53" s="561"/>
      <c r="AY53" s="561"/>
      <c r="AZ53" s="561"/>
      <c r="BA53" s="561"/>
      <c r="BB53" s="561"/>
    </row>
    <row r="54" spans="1:54" ht="6" customHeight="1">
      <c r="A54" s="2338"/>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249"/>
      <c r="AA54" s="2249"/>
      <c r="AB54" s="2249"/>
      <c r="AC54" s="2249"/>
      <c r="AD54" s="2346"/>
      <c r="AE54" s="2346"/>
      <c r="AF54" s="2346"/>
      <c r="AG54" s="2346"/>
      <c r="AH54" s="2346"/>
      <c r="AI54" s="2338"/>
      <c r="AJ54" s="2338"/>
      <c r="AK54" s="2338"/>
      <c r="AL54" s="2338"/>
      <c r="AM54" s="2366"/>
      <c r="AN54" s="2366"/>
      <c r="AO54" s="2366"/>
      <c r="AP54" s="2366"/>
      <c r="AQ54" s="2366"/>
      <c r="AR54" s="2366"/>
      <c r="AS54" s="2366"/>
      <c r="AT54" s="2366"/>
      <c r="AU54" s="2366"/>
      <c r="AV54" s="2366"/>
      <c r="AW54" s="2366"/>
      <c r="AX54" s="561"/>
      <c r="AY54" s="561"/>
      <c r="AZ54" s="561"/>
      <c r="BA54" s="561"/>
      <c r="BB54" s="561"/>
    </row>
    <row r="55" spans="1:54" ht="6" customHeight="1">
      <c r="A55" s="2337" t="s">
        <v>5397</v>
      </c>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249"/>
      <c r="AA55" s="2249"/>
      <c r="AB55" s="2249"/>
      <c r="AC55" s="2249"/>
      <c r="AD55" s="2346"/>
      <c r="AE55" s="2346"/>
      <c r="AF55" s="2346"/>
      <c r="AG55" s="2346"/>
      <c r="AH55" s="2346"/>
      <c r="AI55" s="2338"/>
      <c r="AJ55" s="2338"/>
      <c r="AK55" s="2338"/>
      <c r="AL55" s="2338"/>
      <c r="AM55" s="561"/>
      <c r="AN55" s="561"/>
      <c r="AO55" s="561"/>
      <c r="AP55" s="561"/>
      <c r="AQ55" s="561"/>
      <c r="AR55" s="561"/>
      <c r="AS55" s="561"/>
      <c r="AT55" s="561"/>
      <c r="AU55" s="561"/>
      <c r="AV55" s="561"/>
      <c r="AW55" s="561"/>
      <c r="AX55" s="561"/>
      <c r="AY55" s="561"/>
      <c r="AZ55" s="561"/>
      <c r="BA55" s="561"/>
      <c r="BB55" s="561"/>
    </row>
    <row r="56" spans="1:54" ht="6" customHeight="1">
      <c r="A56" s="2338"/>
      <c r="B56" s="2338"/>
      <c r="C56" s="2338"/>
      <c r="D56" s="2338"/>
      <c r="E56" s="2338"/>
      <c r="F56" s="2338"/>
      <c r="G56" s="2338"/>
      <c r="H56" s="2338"/>
      <c r="I56" s="2338"/>
      <c r="J56" s="2338"/>
      <c r="K56" s="2338"/>
      <c r="L56" s="2338"/>
      <c r="M56" s="2338"/>
      <c r="N56" s="2338"/>
      <c r="O56" s="2338"/>
      <c r="P56" s="2338"/>
      <c r="Q56" s="2338"/>
      <c r="R56" s="2338"/>
      <c r="S56" s="2338"/>
      <c r="T56" s="2338"/>
      <c r="U56" s="2338"/>
      <c r="V56" s="2338"/>
      <c r="W56" s="2338"/>
      <c r="X56" s="2338"/>
      <c r="Y56" s="2338"/>
      <c r="Z56" s="2249"/>
      <c r="AA56" s="2249"/>
      <c r="AB56" s="2249"/>
      <c r="AC56" s="2249"/>
      <c r="AD56" s="2346"/>
      <c r="AE56" s="2346"/>
      <c r="AF56" s="2346"/>
      <c r="AG56" s="2346"/>
      <c r="AH56" s="2346"/>
      <c r="AI56" s="2358" t="s">
        <v>5398</v>
      </c>
      <c r="AJ56" s="2338"/>
      <c r="AK56" s="2338"/>
      <c r="AL56" s="2338"/>
      <c r="AM56" s="561"/>
      <c r="AN56" s="561"/>
      <c r="AO56" s="561"/>
      <c r="AP56" s="561"/>
      <c r="AQ56" s="561"/>
      <c r="AR56" s="561"/>
      <c r="AS56" s="561"/>
      <c r="AT56" s="561"/>
      <c r="AU56" s="561"/>
      <c r="AV56" s="561"/>
      <c r="AW56" s="561"/>
      <c r="AX56" s="561"/>
      <c r="AY56" s="561"/>
      <c r="AZ56" s="561"/>
      <c r="BA56" s="561"/>
      <c r="BB56" s="561"/>
    </row>
    <row r="57" spans="1:54" ht="6" customHeight="1">
      <c r="A57" s="2338"/>
      <c r="B57" s="2338"/>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249"/>
      <c r="AA57" s="2249"/>
      <c r="AB57" s="2249"/>
      <c r="AC57" s="2249"/>
      <c r="AD57" s="2346"/>
      <c r="AE57" s="2346"/>
      <c r="AF57" s="2346"/>
      <c r="AG57" s="2346"/>
      <c r="AH57" s="2346"/>
      <c r="AI57" s="2338"/>
      <c r="AJ57" s="2338"/>
      <c r="AK57" s="2338"/>
      <c r="AL57" s="2338"/>
      <c r="AM57" s="2367">
        <f>★入力画面!AE60</f>
        <v>10000000</v>
      </c>
      <c r="AN57" s="2368"/>
      <c r="AO57" s="2368"/>
      <c r="AP57" s="2368"/>
      <c r="AQ57" s="2368"/>
      <c r="AR57" s="2368"/>
      <c r="AS57" s="2368"/>
      <c r="AT57" s="2368"/>
      <c r="AU57" s="2368"/>
      <c r="AV57" s="2368"/>
      <c r="AW57" s="2368"/>
      <c r="AX57" s="2346" t="s">
        <v>5399</v>
      </c>
      <c r="AY57" s="561"/>
      <c r="AZ57" s="561"/>
      <c r="BA57" s="561"/>
      <c r="BB57" s="561"/>
    </row>
    <row r="58" spans="1:54" ht="6" customHeight="1">
      <c r="A58" s="2337" t="s">
        <v>5400</v>
      </c>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249"/>
      <c r="AA58" s="2249"/>
      <c r="AB58" s="2249"/>
      <c r="AC58" s="2249"/>
      <c r="AD58" s="2346"/>
      <c r="AE58" s="2346"/>
      <c r="AF58" s="2346"/>
      <c r="AG58" s="2346"/>
      <c r="AH58" s="2346"/>
      <c r="AI58" s="2338"/>
      <c r="AJ58" s="2338"/>
      <c r="AK58" s="2338"/>
      <c r="AL58" s="2338"/>
      <c r="AM58" s="2368"/>
      <c r="AN58" s="2368"/>
      <c r="AO58" s="2368"/>
      <c r="AP58" s="2368"/>
      <c r="AQ58" s="2368"/>
      <c r="AR58" s="2368"/>
      <c r="AS58" s="2368"/>
      <c r="AT58" s="2368"/>
      <c r="AU58" s="2368"/>
      <c r="AV58" s="2368"/>
      <c r="AW58" s="2368"/>
      <c r="AX58" s="2366"/>
      <c r="AY58" s="561"/>
      <c r="AZ58" s="561"/>
      <c r="BA58" s="561"/>
      <c r="BB58" s="561"/>
    </row>
    <row r="59" spans="1:54" ht="6" customHeight="1">
      <c r="A59" s="2338"/>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249"/>
      <c r="AA59" s="2249"/>
      <c r="AB59" s="2249"/>
      <c r="AC59" s="2249"/>
      <c r="AD59" s="2346"/>
      <c r="AE59" s="2346"/>
      <c r="AF59" s="2346"/>
      <c r="AG59" s="2346"/>
      <c r="AH59" s="2346"/>
      <c r="AI59" s="2338"/>
      <c r="AJ59" s="2338"/>
      <c r="AK59" s="2338"/>
      <c r="AL59" s="2338"/>
      <c r="AM59" s="561"/>
      <c r="AN59" s="561"/>
      <c r="AO59" s="561"/>
      <c r="AP59" s="561"/>
      <c r="AQ59" s="561"/>
      <c r="AR59" s="561"/>
      <c r="AS59" s="561"/>
      <c r="AT59" s="561"/>
      <c r="AU59" s="561"/>
      <c r="AV59" s="561"/>
      <c r="AW59" s="561"/>
      <c r="AX59" s="561"/>
      <c r="AY59" s="561"/>
      <c r="AZ59" s="561"/>
      <c r="BA59" s="561"/>
      <c r="BB59" s="561"/>
    </row>
    <row r="60" spans="1:54" ht="6" customHeight="1">
      <c r="A60" s="2338"/>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249"/>
      <c r="AA60" s="2249"/>
      <c r="AB60" s="2249"/>
      <c r="AC60" s="2249"/>
      <c r="AD60" s="2346"/>
      <c r="AE60" s="2346"/>
      <c r="AF60" s="2346"/>
      <c r="AG60" s="2346"/>
      <c r="AH60" s="2346"/>
      <c r="AI60" s="2346"/>
      <c r="AJ60" s="2346"/>
      <c r="AK60" s="2346"/>
      <c r="AL60" s="2346"/>
      <c r="AM60" s="2346"/>
      <c r="AN60" s="2346"/>
      <c r="AO60" s="2346"/>
      <c r="AP60" s="2346"/>
      <c r="AQ60" s="2346"/>
      <c r="AR60" s="2346"/>
      <c r="AS60" s="2346"/>
      <c r="AT60" s="2346"/>
      <c r="AU60" s="2346"/>
      <c r="AV60" s="2346"/>
      <c r="AW60" s="2346"/>
      <c r="AX60" s="2346"/>
      <c r="AY60" s="2346"/>
      <c r="AZ60" s="2346"/>
      <c r="BA60" s="2346"/>
      <c r="BB60" s="2346"/>
    </row>
    <row r="61" spans="1:54" ht="6" customHeight="1">
      <c r="A61" s="2339" t="s">
        <v>5401</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249"/>
      <c r="AA61" s="2249"/>
      <c r="AB61" s="2249"/>
      <c r="AC61" s="2249"/>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row>
    <row r="62" spans="1:54" ht="6" customHeight="1">
      <c r="A62" s="2339"/>
      <c r="B62" s="2339"/>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249"/>
      <c r="AA62" s="2249"/>
      <c r="AB62" s="2249"/>
      <c r="AC62" s="2249"/>
      <c r="AD62" s="2357" t="s">
        <v>5402</v>
      </c>
      <c r="AE62" s="2357"/>
      <c r="AF62" s="2357"/>
      <c r="AG62" s="2357"/>
      <c r="AH62" s="2357"/>
      <c r="AI62" s="2358" t="s">
        <v>5390</v>
      </c>
      <c r="AJ62" s="2338"/>
      <c r="AK62" s="2338"/>
      <c r="AL62" s="2338"/>
      <c r="AM62" s="2370"/>
      <c r="AN62" s="2370"/>
      <c r="AO62" s="2370"/>
      <c r="AP62" s="2370"/>
      <c r="AQ62" s="2370"/>
      <c r="AR62" s="2370"/>
      <c r="AS62" s="2370"/>
      <c r="AT62" s="2370"/>
      <c r="AU62" s="2370"/>
      <c r="AV62" s="2370"/>
      <c r="AW62" s="2370"/>
      <c r="AX62" s="2370"/>
      <c r="AY62" s="2370"/>
      <c r="AZ62" s="2370"/>
      <c r="BA62" s="2370"/>
      <c r="BB62" s="2370"/>
    </row>
    <row r="63" spans="1:54" ht="6" customHeight="1">
      <c r="A63" s="2339"/>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249"/>
      <c r="AA63" s="2249"/>
      <c r="AB63" s="2249"/>
      <c r="AC63" s="2249"/>
      <c r="AD63" s="2357"/>
      <c r="AE63" s="2357"/>
      <c r="AF63" s="2357"/>
      <c r="AG63" s="2357"/>
      <c r="AH63" s="2357"/>
      <c r="AI63" s="2338"/>
      <c r="AJ63" s="2338"/>
      <c r="AK63" s="2338"/>
      <c r="AL63" s="2338"/>
      <c r="AM63" s="2370"/>
      <c r="AN63" s="2370"/>
      <c r="AO63" s="2370"/>
      <c r="AP63" s="2370"/>
      <c r="AQ63" s="2370"/>
      <c r="AR63" s="2370"/>
      <c r="AS63" s="2370"/>
      <c r="AT63" s="2370"/>
      <c r="AU63" s="2370"/>
      <c r="AV63" s="2370"/>
      <c r="AW63" s="2370"/>
      <c r="AX63" s="2370"/>
      <c r="AY63" s="2370"/>
      <c r="AZ63" s="2370"/>
      <c r="BA63" s="2370"/>
      <c r="BB63" s="2370"/>
    </row>
    <row r="64" spans="1:54" ht="6" customHeight="1">
      <c r="A64" s="2337" t="s">
        <v>5403</v>
      </c>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249"/>
      <c r="AA64" s="2249"/>
      <c r="AB64" s="2249"/>
      <c r="AC64" s="2249"/>
      <c r="AD64" s="2357"/>
      <c r="AE64" s="2357"/>
      <c r="AF64" s="2357"/>
      <c r="AG64" s="2357"/>
      <c r="AH64" s="2357"/>
      <c r="AI64" s="2338"/>
      <c r="AJ64" s="2338"/>
      <c r="AK64" s="2338"/>
      <c r="AL64" s="2338"/>
      <c r="AM64" s="2370"/>
      <c r="AN64" s="2370"/>
      <c r="AO64" s="2370"/>
      <c r="AP64" s="2370"/>
      <c r="AQ64" s="2370"/>
      <c r="AR64" s="2370"/>
      <c r="AS64" s="2370"/>
      <c r="AT64" s="2370"/>
      <c r="AU64" s="2370"/>
      <c r="AV64" s="2370"/>
      <c r="AW64" s="2370"/>
      <c r="AX64" s="2370"/>
      <c r="AY64" s="2370"/>
      <c r="AZ64" s="2370"/>
      <c r="BA64" s="2370"/>
      <c r="BB64" s="2370"/>
    </row>
    <row r="65" spans="1:54" ht="6" customHeight="1">
      <c r="A65" s="2337"/>
      <c r="B65" s="2337"/>
      <c r="C65" s="2337"/>
      <c r="D65" s="2337"/>
      <c r="E65" s="2337"/>
      <c r="F65" s="2337"/>
      <c r="G65" s="2337"/>
      <c r="H65" s="2337"/>
      <c r="I65" s="2337"/>
      <c r="J65" s="2337"/>
      <c r="K65" s="2337"/>
      <c r="L65" s="2337"/>
      <c r="M65" s="2337"/>
      <c r="N65" s="2337"/>
      <c r="O65" s="2337"/>
      <c r="P65" s="2337"/>
      <c r="Q65" s="2337"/>
      <c r="R65" s="2337"/>
      <c r="S65" s="2337"/>
      <c r="T65" s="2337"/>
      <c r="U65" s="2337"/>
      <c r="V65" s="2337"/>
      <c r="W65" s="2337"/>
      <c r="X65" s="2337"/>
      <c r="Y65" s="2337"/>
      <c r="Z65" s="2249"/>
      <c r="AA65" s="2249"/>
      <c r="AB65" s="2249"/>
      <c r="AC65" s="2249"/>
      <c r="AD65" s="2357"/>
      <c r="AE65" s="2357"/>
      <c r="AF65" s="2357"/>
      <c r="AG65" s="2357"/>
      <c r="AH65" s="2357"/>
      <c r="AI65" s="2338"/>
      <c r="AJ65" s="2338"/>
      <c r="AK65" s="2338"/>
      <c r="AL65" s="2338"/>
      <c r="AM65" s="2370"/>
      <c r="AN65" s="2370"/>
      <c r="AO65" s="2370"/>
      <c r="AP65" s="2370"/>
      <c r="AQ65" s="2370"/>
      <c r="AR65" s="2370"/>
      <c r="AS65" s="2370"/>
      <c r="AT65" s="2370"/>
      <c r="AU65" s="2370"/>
      <c r="AV65" s="2370"/>
      <c r="AW65" s="2370"/>
      <c r="AX65" s="2370"/>
      <c r="AY65" s="2370"/>
      <c r="AZ65" s="2370"/>
      <c r="BA65" s="2370"/>
      <c r="BB65" s="2370"/>
    </row>
    <row r="66" spans="1:54" ht="6" customHeight="1">
      <c r="A66" s="2337"/>
      <c r="B66" s="2337"/>
      <c r="C66" s="2337"/>
      <c r="D66" s="2337"/>
      <c r="E66" s="2337"/>
      <c r="F66" s="2337"/>
      <c r="G66" s="2337"/>
      <c r="H66" s="2337"/>
      <c r="I66" s="2337"/>
      <c r="J66" s="2337"/>
      <c r="K66" s="2337"/>
      <c r="L66" s="2337"/>
      <c r="M66" s="2337"/>
      <c r="N66" s="2337"/>
      <c r="O66" s="2337"/>
      <c r="P66" s="2337"/>
      <c r="Q66" s="2337"/>
      <c r="R66" s="2337"/>
      <c r="S66" s="2337"/>
      <c r="T66" s="2337"/>
      <c r="U66" s="2337"/>
      <c r="V66" s="2337"/>
      <c r="W66" s="2337"/>
      <c r="X66" s="2337"/>
      <c r="Y66" s="2337"/>
      <c r="Z66" s="2249"/>
      <c r="AA66" s="2249"/>
      <c r="AB66" s="2249"/>
      <c r="AC66" s="2249"/>
      <c r="AD66" s="2357"/>
      <c r="AE66" s="2357"/>
      <c r="AF66" s="2357"/>
      <c r="AG66" s="2357"/>
      <c r="AH66" s="2357"/>
      <c r="AI66" s="2358" t="s">
        <v>176</v>
      </c>
      <c r="AJ66" s="2338"/>
      <c r="AK66" s="2338"/>
      <c r="AL66" s="2338"/>
      <c r="AM66" s="2370"/>
      <c r="AN66" s="2370"/>
      <c r="AO66" s="2370"/>
      <c r="AP66" s="2370"/>
      <c r="AQ66" s="2370"/>
      <c r="AR66" s="2370"/>
      <c r="AS66" s="2370"/>
      <c r="AT66" s="2370"/>
      <c r="AU66" s="2370"/>
      <c r="AV66" s="2370"/>
      <c r="AW66" s="2370"/>
      <c r="AX66" s="2370"/>
      <c r="AY66" s="2370"/>
      <c r="AZ66" s="2370"/>
      <c r="BA66" s="2370"/>
      <c r="BB66" s="2370"/>
    </row>
    <row r="67" spans="1:54" ht="6" customHeight="1">
      <c r="A67" s="2337" t="s">
        <v>5404</v>
      </c>
      <c r="B67" s="2338"/>
      <c r="C67" s="2338"/>
      <c r="D67" s="2338"/>
      <c r="E67" s="2338"/>
      <c r="F67" s="2338"/>
      <c r="G67" s="2338"/>
      <c r="H67" s="2338"/>
      <c r="I67" s="2338"/>
      <c r="J67" s="2338"/>
      <c r="K67" s="2338"/>
      <c r="L67" s="2338"/>
      <c r="M67" s="2338"/>
      <c r="N67" s="2338"/>
      <c r="O67" s="2338"/>
      <c r="P67" s="2338"/>
      <c r="Q67" s="2338"/>
      <c r="R67" s="2338"/>
      <c r="S67" s="2338"/>
      <c r="T67" s="2338"/>
      <c r="U67" s="2338"/>
      <c r="V67" s="2338"/>
      <c r="W67" s="2338"/>
      <c r="X67" s="2338"/>
      <c r="Y67" s="2338"/>
      <c r="Z67" s="2249"/>
      <c r="AA67" s="2249"/>
      <c r="AB67" s="2249"/>
      <c r="AC67" s="2249"/>
      <c r="AD67" s="2357"/>
      <c r="AE67" s="2357"/>
      <c r="AF67" s="2357"/>
      <c r="AG67" s="2357"/>
      <c r="AH67" s="2357"/>
      <c r="AI67" s="2338"/>
      <c r="AJ67" s="2338"/>
      <c r="AK67" s="2338"/>
      <c r="AL67" s="2338"/>
      <c r="AM67" s="2370"/>
      <c r="AN67" s="2370"/>
      <c r="AO67" s="2370"/>
      <c r="AP67" s="2370"/>
      <c r="AQ67" s="2370"/>
      <c r="AR67" s="2370"/>
      <c r="AS67" s="2370"/>
      <c r="AT67" s="2370"/>
      <c r="AU67" s="2370"/>
      <c r="AV67" s="2370"/>
      <c r="AW67" s="2370"/>
      <c r="AX67" s="2370"/>
      <c r="AY67" s="2370"/>
      <c r="AZ67" s="2370"/>
      <c r="BA67" s="2370"/>
      <c r="BB67" s="2370"/>
    </row>
    <row r="68" spans="1:54" ht="6" customHeight="1">
      <c r="A68" s="2338"/>
      <c r="B68" s="2338"/>
      <c r="C68" s="2338"/>
      <c r="D68" s="2338"/>
      <c r="E68" s="2338"/>
      <c r="F68" s="2338"/>
      <c r="G68" s="2338"/>
      <c r="H68" s="2338"/>
      <c r="I68" s="2338"/>
      <c r="J68" s="2338"/>
      <c r="K68" s="2338"/>
      <c r="L68" s="2338"/>
      <c r="M68" s="2338"/>
      <c r="N68" s="2338"/>
      <c r="O68" s="2338"/>
      <c r="P68" s="2338"/>
      <c r="Q68" s="2338"/>
      <c r="R68" s="2338"/>
      <c r="S68" s="2338"/>
      <c r="T68" s="2338"/>
      <c r="U68" s="2338"/>
      <c r="V68" s="2338"/>
      <c r="W68" s="2338"/>
      <c r="X68" s="2338"/>
      <c r="Y68" s="2338"/>
      <c r="Z68" s="2249"/>
      <c r="AA68" s="2249"/>
      <c r="AB68" s="2249"/>
      <c r="AC68" s="2249"/>
      <c r="AD68" s="2357"/>
      <c r="AE68" s="2357"/>
      <c r="AF68" s="2357"/>
      <c r="AG68" s="2357"/>
      <c r="AH68" s="2357"/>
      <c r="AI68" s="2338"/>
      <c r="AJ68" s="2338"/>
      <c r="AK68" s="2338"/>
      <c r="AL68" s="2338"/>
      <c r="AM68" s="2370"/>
      <c r="AN68" s="2370"/>
      <c r="AO68" s="2370"/>
      <c r="AP68" s="2370"/>
      <c r="AQ68" s="2370"/>
      <c r="AR68" s="2370"/>
      <c r="AS68" s="2370"/>
      <c r="AT68" s="2370"/>
      <c r="AU68" s="2370"/>
      <c r="AV68" s="2370"/>
      <c r="AW68" s="2370"/>
      <c r="AX68" s="2370"/>
      <c r="AY68" s="2370"/>
      <c r="AZ68" s="2370"/>
      <c r="BA68" s="2370"/>
      <c r="BB68" s="2370"/>
    </row>
    <row r="69" spans="1:54" ht="6" customHeight="1">
      <c r="A69" s="2338"/>
      <c r="B69" s="2338"/>
      <c r="C69" s="2338"/>
      <c r="D69" s="2338"/>
      <c r="E69" s="2338"/>
      <c r="F69" s="2338"/>
      <c r="G69" s="2338"/>
      <c r="H69" s="2338"/>
      <c r="I69" s="2338"/>
      <c r="J69" s="2338"/>
      <c r="K69" s="2338"/>
      <c r="L69" s="2338"/>
      <c r="M69" s="2338"/>
      <c r="N69" s="2338"/>
      <c r="O69" s="2338"/>
      <c r="P69" s="2338"/>
      <c r="Q69" s="2338"/>
      <c r="R69" s="2338"/>
      <c r="S69" s="2338"/>
      <c r="T69" s="2338"/>
      <c r="U69" s="2338"/>
      <c r="V69" s="2338"/>
      <c r="W69" s="2338"/>
      <c r="X69" s="2338"/>
      <c r="Y69" s="2338"/>
      <c r="Z69" s="2249"/>
      <c r="AA69" s="2249"/>
      <c r="AB69" s="2249"/>
      <c r="AC69" s="2249"/>
      <c r="AD69" s="2357"/>
      <c r="AE69" s="2357"/>
      <c r="AF69" s="2357"/>
      <c r="AG69" s="2357"/>
      <c r="AH69" s="2357"/>
      <c r="AI69" s="2338"/>
      <c r="AJ69" s="2338"/>
      <c r="AK69" s="2338"/>
      <c r="AL69" s="2338"/>
      <c r="AM69" s="2370"/>
      <c r="AN69" s="2370"/>
      <c r="AO69" s="2370"/>
      <c r="AP69" s="2370"/>
      <c r="AQ69" s="2370"/>
      <c r="AR69" s="2370"/>
      <c r="AS69" s="2370"/>
      <c r="AT69" s="2370"/>
      <c r="AU69" s="2370"/>
      <c r="AV69" s="2370"/>
      <c r="AW69" s="2370"/>
      <c r="AX69" s="2370"/>
      <c r="AY69" s="2370"/>
      <c r="AZ69" s="2370"/>
      <c r="BA69" s="2370"/>
      <c r="BB69" s="2370"/>
    </row>
    <row r="70" spans="1:54" ht="6" customHeight="1">
      <c r="A70" s="2337" t="s">
        <v>5405</v>
      </c>
      <c r="B70" s="2337"/>
      <c r="C70" s="2337"/>
      <c r="D70" s="2337"/>
      <c r="E70" s="2337"/>
      <c r="F70" s="2337"/>
      <c r="G70" s="2337"/>
      <c r="H70" s="2337"/>
      <c r="I70" s="2337"/>
      <c r="J70" s="2337"/>
      <c r="K70" s="2337"/>
      <c r="L70" s="2337"/>
      <c r="M70" s="2337"/>
      <c r="N70" s="2337"/>
      <c r="O70" s="2337"/>
      <c r="P70" s="2337"/>
      <c r="Q70" s="2337"/>
      <c r="R70" s="2337"/>
      <c r="S70" s="2337"/>
      <c r="T70" s="2337"/>
      <c r="U70" s="2337"/>
      <c r="V70" s="2337"/>
      <c r="W70" s="2337"/>
      <c r="X70" s="2337"/>
      <c r="Y70" s="2337"/>
      <c r="Z70" s="2249"/>
      <c r="AA70" s="2249"/>
      <c r="AB70" s="2249"/>
      <c r="AC70" s="2249"/>
      <c r="AD70" s="2357"/>
      <c r="AE70" s="2357"/>
      <c r="AF70" s="2357"/>
      <c r="AG70" s="2357"/>
      <c r="AH70" s="2357"/>
      <c r="AI70" s="2358" t="s">
        <v>3</v>
      </c>
      <c r="AJ70" s="2338"/>
      <c r="AK70" s="2338"/>
      <c r="AL70" s="2338"/>
      <c r="AM70" s="2346"/>
      <c r="AN70" s="2346"/>
      <c r="AO70" s="2346"/>
      <c r="AP70" s="2346"/>
      <c r="AQ70" s="2346"/>
      <c r="AR70" s="2346"/>
      <c r="AS70" s="2346"/>
      <c r="AT70" s="2346"/>
      <c r="AU70" s="2346"/>
      <c r="AV70" s="2346"/>
      <c r="AW70" s="2346"/>
      <c r="AX70" s="2346"/>
      <c r="AY70" s="2346"/>
      <c r="AZ70" s="2346"/>
      <c r="BA70" s="2346"/>
      <c r="BB70" s="2346"/>
    </row>
    <row r="71" spans="1:54" ht="6" customHeight="1">
      <c r="A71" s="2337"/>
      <c r="B71" s="2337"/>
      <c r="C71" s="2337"/>
      <c r="D71" s="2337"/>
      <c r="E71" s="2337"/>
      <c r="F71" s="2337"/>
      <c r="G71" s="2337"/>
      <c r="H71" s="2337"/>
      <c r="I71" s="2337"/>
      <c r="J71" s="2337"/>
      <c r="K71" s="2337"/>
      <c r="L71" s="2337"/>
      <c r="M71" s="2337"/>
      <c r="N71" s="2337"/>
      <c r="O71" s="2337"/>
      <c r="P71" s="2337"/>
      <c r="Q71" s="2337"/>
      <c r="R71" s="2337"/>
      <c r="S71" s="2337"/>
      <c r="T71" s="2337"/>
      <c r="U71" s="2337"/>
      <c r="V71" s="2337"/>
      <c r="W71" s="2337"/>
      <c r="X71" s="2337"/>
      <c r="Y71" s="2337"/>
      <c r="Z71" s="2249"/>
      <c r="AA71" s="2249"/>
      <c r="AB71" s="2249"/>
      <c r="AC71" s="2249"/>
      <c r="AD71" s="2357"/>
      <c r="AE71" s="2357"/>
      <c r="AF71" s="2357"/>
      <c r="AG71" s="2357"/>
      <c r="AH71" s="2357"/>
      <c r="AI71" s="2338"/>
      <c r="AJ71" s="2338"/>
      <c r="AK71" s="2338"/>
      <c r="AL71" s="2338"/>
      <c r="AM71" s="2346"/>
      <c r="AN71" s="2346"/>
      <c r="AO71" s="2346"/>
      <c r="AP71" s="2346"/>
      <c r="AQ71" s="2346"/>
      <c r="AR71" s="2346"/>
      <c r="AS71" s="2346"/>
      <c r="AT71" s="2346"/>
      <c r="AU71" s="2346"/>
      <c r="AV71" s="2346"/>
      <c r="AW71" s="2346"/>
      <c r="AX71" s="2346"/>
      <c r="AY71" s="2346"/>
      <c r="AZ71" s="2346"/>
      <c r="BA71" s="2346"/>
      <c r="BB71" s="2346"/>
    </row>
    <row r="72" spans="1:54" ht="6" customHeight="1">
      <c r="A72" s="2337"/>
      <c r="B72" s="2337"/>
      <c r="C72" s="2337"/>
      <c r="D72" s="2337"/>
      <c r="E72" s="2337"/>
      <c r="F72" s="2337"/>
      <c r="G72" s="2337"/>
      <c r="H72" s="2337"/>
      <c r="I72" s="2337"/>
      <c r="J72" s="2337"/>
      <c r="K72" s="2337"/>
      <c r="L72" s="2337"/>
      <c r="M72" s="2337"/>
      <c r="N72" s="2337"/>
      <c r="O72" s="2337"/>
      <c r="P72" s="2337"/>
      <c r="Q72" s="2337"/>
      <c r="R72" s="2337"/>
      <c r="S72" s="2337"/>
      <c r="T72" s="2337"/>
      <c r="U72" s="2337"/>
      <c r="V72" s="2337"/>
      <c r="W72" s="2337"/>
      <c r="X72" s="2337"/>
      <c r="Y72" s="2337"/>
      <c r="Z72" s="2249"/>
      <c r="AA72" s="2249"/>
      <c r="AB72" s="2249"/>
      <c r="AC72" s="2249"/>
      <c r="AD72" s="2357"/>
      <c r="AE72" s="2357"/>
      <c r="AF72" s="2357"/>
      <c r="AG72" s="2357"/>
      <c r="AH72" s="2357"/>
      <c r="AI72" s="2338"/>
      <c r="AJ72" s="2338"/>
      <c r="AK72" s="2338"/>
      <c r="AL72" s="2338"/>
      <c r="AM72" s="2346"/>
      <c r="AN72" s="2346"/>
      <c r="AO72" s="2346"/>
      <c r="AP72" s="2346"/>
      <c r="AQ72" s="2346"/>
      <c r="AR72" s="2346"/>
      <c r="AS72" s="2346"/>
      <c r="AT72" s="2346"/>
      <c r="AU72" s="2346"/>
      <c r="AV72" s="2346"/>
      <c r="AW72" s="2346"/>
      <c r="AX72" s="2346"/>
      <c r="AY72" s="2346"/>
      <c r="AZ72" s="2346"/>
      <c r="BA72" s="2346"/>
      <c r="BB72" s="2346"/>
    </row>
    <row r="73" spans="1:54" ht="6" customHeight="1">
      <c r="A73" s="2337" t="s">
        <v>5406</v>
      </c>
      <c r="B73" s="2338"/>
      <c r="C73" s="2338"/>
      <c r="D73" s="2338"/>
      <c r="E73" s="2338"/>
      <c r="F73" s="2338"/>
      <c r="G73" s="2338"/>
      <c r="H73" s="2338"/>
      <c r="I73" s="2338"/>
      <c r="J73" s="2338"/>
      <c r="K73" s="2338"/>
      <c r="L73" s="2338"/>
      <c r="M73" s="2338"/>
      <c r="N73" s="2338"/>
      <c r="O73" s="2338"/>
      <c r="P73" s="2338"/>
      <c r="Q73" s="2338"/>
      <c r="R73" s="2338"/>
      <c r="S73" s="2338"/>
      <c r="T73" s="2338"/>
      <c r="U73" s="2338"/>
      <c r="V73" s="2338"/>
      <c r="W73" s="2338"/>
      <c r="X73" s="2338"/>
      <c r="Y73" s="2338"/>
      <c r="Z73" s="2249"/>
      <c r="AA73" s="2249"/>
      <c r="AB73" s="2249"/>
      <c r="AC73" s="2249"/>
      <c r="AD73" s="2357"/>
      <c r="AE73" s="2357"/>
      <c r="AF73" s="2357"/>
      <c r="AG73" s="2357"/>
      <c r="AH73" s="2357"/>
      <c r="AI73" s="2338"/>
      <c r="AJ73" s="2338"/>
      <c r="AK73" s="2338"/>
      <c r="AL73" s="2338"/>
      <c r="AM73" s="2346"/>
      <c r="AN73" s="2346"/>
      <c r="AO73" s="2346"/>
      <c r="AP73" s="2346"/>
      <c r="AQ73" s="2346"/>
      <c r="AR73" s="2346"/>
      <c r="AS73" s="2346"/>
      <c r="AT73" s="2346"/>
      <c r="AU73" s="2346"/>
      <c r="AV73" s="2346"/>
      <c r="AW73" s="2346"/>
      <c r="AX73" s="2346"/>
      <c r="AY73" s="2346"/>
      <c r="AZ73" s="2346"/>
      <c r="BA73" s="2346"/>
      <c r="BB73" s="2346"/>
    </row>
    <row r="74" spans="1:54" ht="6" customHeight="1">
      <c r="A74" s="2338"/>
      <c r="B74" s="2338"/>
      <c r="C74" s="2338"/>
      <c r="D74" s="2338"/>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249"/>
      <c r="AA74" s="2249"/>
      <c r="AB74" s="2249"/>
      <c r="AC74" s="2249"/>
      <c r="AD74" s="2357"/>
      <c r="AE74" s="2357"/>
      <c r="AF74" s="2357"/>
      <c r="AG74" s="2357"/>
      <c r="AH74" s="2357"/>
      <c r="AI74" s="2358" t="s">
        <v>5407</v>
      </c>
      <c r="AJ74" s="2338"/>
      <c r="AK74" s="2338"/>
      <c r="AL74" s="2338"/>
      <c r="AM74" s="2370"/>
      <c r="AN74" s="2370"/>
      <c r="AO74" s="2370"/>
      <c r="AP74" s="2370"/>
      <c r="AQ74" s="2370"/>
      <c r="AR74" s="2370"/>
      <c r="AS74" s="2370"/>
      <c r="AT74" s="2370"/>
      <c r="AU74" s="2370"/>
      <c r="AV74" s="2370"/>
      <c r="AW74" s="2370"/>
      <c r="AX74" s="2370"/>
      <c r="AY74" s="2370"/>
      <c r="AZ74" s="2370"/>
      <c r="BA74" s="2370"/>
      <c r="BB74" s="2370"/>
    </row>
    <row r="75" spans="1:54" ht="6" customHeight="1">
      <c r="A75" s="2338"/>
      <c r="B75" s="2338"/>
      <c r="C75" s="2338"/>
      <c r="D75" s="2338"/>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249"/>
      <c r="AA75" s="2249"/>
      <c r="AB75" s="2249"/>
      <c r="AC75" s="2249"/>
      <c r="AD75" s="2357"/>
      <c r="AE75" s="2357"/>
      <c r="AF75" s="2357"/>
      <c r="AG75" s="2357"/>
      <c r="AH75" s="2357"/>
      <c r="AI75" s="2338"/>
      <c r="AJ75" s="2338"/>
      <c r="AK75" s="2338"/>
      <c r="AL75" s="2338"/>
      <c r="AM75" s="2370"/>
      <c r="AN75" s="2370"/>
      <c r="AO75" s="2370"/>
      <c r="AP75" s="2370"/>
      <c r="AQ75" s="2370"/>
      <c r="AR75" s="2370"/>
      <c r="AS75" s="2370"/>
      <c r="AT75" s="2370"/>
      <c r="AU75" s="2370"/>
      <c r="AV75" s="2370"/>
      <c r="AW75" s="2370"/>
      <c r="AX75" s="2370"/>
      <c r="AY75" s="2370"/>
      <c r="AZ75" s="2370"/>
      <c r="BA75" s="2370"/>
      <c r="BB75" s="2370"/>
    </row>
    <row r="76" spans="1:54" ht="6" customHeight="1">
      <c r="A76" s="2337" t="s">
        <v>5408</v>
      </c>
      <c r="B76" s="2338"/>
      <c r="C76" s="2338"/>
      <c r="D76" s="2338"/>
      <c r="E76" s="2338"/>
      <c r="F76" s="2338"/>
      <c r="G76" s="2338"/>
      <c r="H76" s="2338"/>
      <c r="I76" s="2338"/>
      <c r="J76" s="2338"/>
      <c r="K76" s="2338"/>
      <c r="L76" s="2338"/>
      <c r="M76" s="2338"/>
      <c r="N76" s="2338"/>
      <c r="O76" s="2338"/>
      <c r="P76" s="2338"/>
      <c r="Q76" s="2338"/>
      <c r="R76" s="2338"/>
      <c r="S76" s="2338"/>
      <c r="T76" s="2338"/>
      <c r="U76" s="2338"/>
      <c r="V76" s="2338"/>
      <c r="W76" s="2338"/>
      <c r="X76" s="2338"/>
      <c r="Y76" s="2338"/>
      <c r="Z76" s="2249"/>
      <c r="AA76" s="2249"/>
      <c r="AB76" s="2249"/>
      <c r="AC76" s="2249"/>
      <c r="AD76" s="2357"/>
      <c r="AE76" s="2357"/>
      <c r="AF76" s="2357"/>
      <c r="AG76" s="2357"/>
      <c r="AH76" s="2357"/>
      <c r="AI76" s="2338"/>
      <c r="AJ76" s="2338"/>
      <c r="AK76" s="2338"/>
      <c r="AL76" s="2338"/>
      <c r="AM76" s="2370"/>
      <c r="AN76" s="2370"/>
      <c r="AO76" s="2370"/>
      <c r="AP76" s="2370"/>
      <c r="AQ76" s="2370"/>
      <c r="AR76" s="2370"/>
      <c r="AS76" s="2370"/>
      <c r="AT76" s="2370"/>
      <c r="AU76" s="2370"/>
      <c r="AV76" s="2370"/>
      <c r="AW76" s="2370"/>
      <c r="AX76" s="2370"/>
      <c r="AY76" s="2370"/>
      <c r="AZ76" s="2370"/>
      <c r="BA76" s="2370"/>
      <c r="BB76" s="2370"/>
    </row>
    <row r="77" spans="1:54" ht="6" customHeight="1">
      <c r="A77" s="2338"/>
      <c r="B77" s="2338"/>
      <c r="C77" s="2338"/>
      <c r="D77" s="2338"/>
      <c r="E77" s="2338"/>
      <c r="F77" s="2338"/>
      <c r="G77" s="2338"/>
      <c r="H77" s="2338"/>
      <c r="I77" s="2338"/>
      <c r="J77" s="2338"/>
      <c r="K77" s="2338"/>
      <c r="L77" s="2338"/>
      <c r="M77" s="2338"/>
      <c r="N77" s="2338"/>
      <c r="O77" s="2338"/>
      <c r="P77" s="2338"/>
      <c r="Q77" s="2338"/>
      <c r="R77" s="2338"/>
      <c r="S77" s="2338"/>
      <c r="T77" s="2338"/>
      <c r="U77" s="2338"/>
      <c r="V77" s="2338"/>
      <c r="W77" s="2338"/>
      <c r="X77" s="2338"/>
      <c r="Y77" s="2338"/>
      <c r="Z77" s="2249"/>
      <c r="AA77" s="2249"/>
      <c r="AB77" s="2249"/>
      <c r="AC77" s="2249"/>
      <c r="AD77" s="2357"/>
      <c r="AE77" s="2357"/>
      <c r="AF77" s="2357"/>
      <c r="AG77" s="2357"/>
      <c r="AH77" s="2357"/>
      <c r="AI77" s="2338"/>
      <c r="AJ77" s="2338"/>
      <c r="AK77" s="2338"/>
      <c r="AL77" s="2338"/>
      <c r="AM77" s="2370"/>
      <c r="AN77" s="2370"/>
      <c r="AO77" s="2370"/>
      <c r="AP77" s="2370"/>
      <c r="AQ77" s="2370"/>
      <c r="AR77" s="2370"/>
      <c r="AS77" s="2370"/>
      <c r="AT77" s="2370"/>
      <c r="AU77" s="2370"/>
      <c r="AV77" s="2370"/>
      <c r="AW77" s="2370"/>
      <c r="AX77" s="2370"/>
      <c r="AY77" s="2370"/>
      <c r="AZ77" s="2370"/>
      <c r="BA77" s="2370"/>
      <c r="BB77" s="2370"/>
    </row>
    <row r="78" spans="1:54" ht="6" customHeight="1">
      <c r="A78" s="2338"/>
      <c r="B78" s="2338"/>
      <c r="C78" s="2338"/>
      <c r="D78" s="2338"/>
      <c r="E78" s="2338"/>
      <c r="F78" s="2338"/>
      <c r="G78" s="2338"/>
      <c r="H78" s="2338"/>
      <c r="I78" s="2338"/>
      <c r="J78" s="2338"/>
      <c r="K78" s="2338"/>
      <c r="L78" s="2338"/>
      <c r="M78" s="2338"/>
      <c r="N78" s="2338"/>
      <c r="O78" s="2338"/>
      <c r="P78" s="2338"/>
      <c r="Q78" s="2338"/>
      <c r="R78" s="2338"/>
      <c r="S78" s="2338"/>
      <c r="T78" s="2338"/>
      <c r="U78" s="2338"/>
      <c r="V78" s="2338"/>
      <c r="W78" s="2338"/>
      <c r="X78" s="2338"/>
      <c r="Y78" s="2338"/>
      <c r="Z78" s="2249"/>
      <c r="AA78" s="2249"/>
      <c r="AB78" s="2249"/>
      <c r="AC78" s="2249"/>
      <c r="AD78" s="2357"/>
      <c r="AE78" s="2357"/>
      <c r="AF78" s="2357"/>
      <c r="AG78" s="2357"/>
      <c r="AH78" s="2357"/>
      <c r="AI78" s="2358" t="s">
        <v>5392</v>
      </c>
      <c r="AJ78" s="2338"/>
      <c r="AK78" s="2338"/>
      <c r="AL78" s="2338"/>
      <c r="AM78" s="552"/>
      <c r="AN78" s="552"/>
      <c r="AO78" s="552"/>
      <c r="AP78" s="552"/>
      <c r="AQ78" s="552"/>
      <c r="AR78" s="552"/>
      <c r="AS78" s="552"/>
      <c r="AT78" s="552"/>
      <c r="AU78" s="552"/>
      <c r="AV78" s="552"/>
      <c r="AW78" s="552"/>
      <c r="AX78" s="552"/>
      <c r="AY78" s="552"/>
      <c r="AZ78" s="552"/>
      <c r="BA78" s="552"/>
      <c r="BB78" s="552"/>
    </row>
    <row r="79" spans="1:54" ht="6" customHeight="1">
      <c r="A79" s="2337" t="s">
        <v>5409</v>
      </c>
      <c r="B79" s="2337"/>
      <c r="C79" s="2337"/>
      <c r="D79" s="2337"/>
      <c r="E79" s="2337"/>
      <c r="F79" s="2337"/>
      <c r="G79" s="2337"/>
      <c r="H79" s="2337"/>
      <c r="I79" s="2337"/>
      <c r="J79" s="2337"/>
      <c r="K79" s="2337"/>
      <c r="L79" s="2337"/>
      <c r="M79" s="2337"/>
      <c r="N79" s="2337"/>
      <c r="O79" s="2337"/>
      <c r="P79" s="2337"/>
      <c r="Q79" s="2337"/>
      <c r="R79" s="2337"/>
      <c r="S79" s="2337"/>
      <c r="T79" s="2337"/>
      <c r="U79" s="2337"/>
      <c r="V79" s="2337"/>
      <c r="W79" s="2337"/>
      <c r="X79" s="2337"/>
      <c r="Y79" s="2337"/>
      <c r="Z79" s="2249"/>
      <c r="AA79" s="2249"/>
      <c r="AB79" s="2249"/>
      <c r="AC79" s="2249"/>
      <c r="AD79" s="2357"/>
      <c r="AE79" s="2357"/>
      <c r="AF79" s="2357"/>
      <c r="AG79" s="2357"/>
      <c r="AH79" s="2357"/>
      <c r="AI79" s="2338"/>
      <c r="AJ79" s="2338"/>
      <c r="AK79" s="2338"/>
      <c r="AL79" s="2338"/>
      <c r="AM79" s="2371"/>
      <c r="AN79" s="2372"/>
      <c r="AO79" s="2373"/>
      <c r="AP79" s="2374"/>
      <c r="AQ79" s="2339" t="s">
        <v>61</v>
      </c>
      <c r="AR79" s="2375"/>
      <c r="AS79" s="2376"/>
      <c r="AT79" s="2339" t="s">
        <v>64</v>
      </c>
      <c r="AU79" s="2375"/>
      <c r="AV79" s="2376"/>
      <c r="AW79" s="2339" t="s">
        <v>62</v>
      </c>
      <c r="AX79" s="2339" t="s">
        <v>5394</v>
      </c>
      <c r="AY79" s="552"/>
      <c r="AZ79" s="552"/>
      <c r="BA79" s="552"/>
      <c r="BB79" s="552"/>
    </row>
    <row r="80" spans="1:54" ht="6" customHeight="1">
      <c r="A80" s="2337"/>
      <c r="B80" s="2337"/>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249"/>
      <c r="AA80" s="2249"/>
      <c r="AB80" s="2249"/>
      <c r="AC80" s="2249"/>
      <c r="AD80" s="2357"/>
      <c r="AE80" s="2357"/>
      <c r="AF80" s="2357"/>
      <c r="AG80" s="2357"/>
      <c r="AH80" s="2357"/>
      <c r="AI80" s="2338"/>
      <c r="AJ80" s="2338"/>
      <c r="AK80" s="2338"/>
      <c r="AL80" s="2338"/>
      <c r="AM80" s="2372"/>
      <c r="AN80" s="2372"/>
      <c r="AO80" s="2374"/>
      <c r="AP80" s="2374"/>
      <c r="AQ80" s="2344"/>
      <c r="AR80" s="2376"/>
      <c r="AS80" s="2376"/>
      <c r="AT80" s="2344"/>
      <c r="AU80" s="2376"/>
      <c r="AV80" s="2376"/>
      <c r="AW80" s="2344"/>
      <c r="AX80" s="2364"/>
      <c r="AY80" s="552"/>
      <c r="AZ80" s="552"/>
      <c r="BA80" s="552"/>
      <c r="BB80" s="552"/>
    </row>
    <row r="81" spans="1:54" ht="6" customHeight="1">
      <c r="A81" s="2337"/>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249"/>
      <c r="AA81" s="2249"/>
      <c r="AB81" s="2249"/>
      <c r="AC81" s="2249"/>
      <c r="AD81" s="2357"/>
      <c r="AE81" s="2357"/>
      <c r="AF81" s="2357"/>
      <c r="AG81" s="2357"/>
      <c r="AH81" s="2357"/>
      <c r="AI81" s="2338"/>
      <c r="AJ81" s="2338"/>
      <c r="AK81" s="2338"/>
      <c r="AL81" s="2338"/>
      <c r="AM81" s="552"/>
      <c r="AN81" s="552"/>
      <c r="AO81" s="552"/>
      <c r="AP81" s="552"/>
      <c r="AQ81" s="552"/>
      <c r="AR81" s="552"/>
      <c r="AS81" s="552"/>
      <c r="AT81" s="552"/>
      <c r="AU81" s="552"/>
      <c r="AV81" s="552"/>
      <c r="AW81" s="552"/>
      <c r="AX81" s="552"/>
      <c r="AY81" s="552"/>
      <c r="AZ81" s="552"/>
      <c r="BA81" s="552"/>
      <c r="BB81" s="552"/>
    </row>
    <row r="82" spans="1:54" ht="6" customHeight="1">
      <c r="A82" s="2337" t="s">
        <v>5410</v>
      </c>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249"/>
      <c r="AA82" s="2249"/>
      <c r="AB82" s="2249"/>
      <c r="AC82" s="2249"/>
      <c r="AD82" s="2357"/>
      <c r="AE82" s="2357"/>
      <c r="AF82" s="2357"/>
      <c r="AG82" s="2357"/>
      <c r="AH82" s="2357"/>
      <c r="AI82" s="2358" t="s">
        <v>5396</v>
      </c>
      <c r="AJ82" s="2338"/>
      <c r="AK82" s="2338"/>
      <c r="AL82" s="2338"/>
      <c r="AM82" s="561"/>
      <c r="AN82" s="561"/>
      <c r="AO82" s="561"/>
      <c r="AP82" s="561"/>
      <c r="AQ82" s="561"/>
      <c r="AR82" s="561"/>
      <c r="AS82" s="561"/>
      <c r="AT82" s="561"/>
      <c r="AU82" s="561"/>
      <c r="AV82" s="561"/>
      <c r="AW82" s="561"/>
      <c r="AX82" s="561"/>
      <c r="AY82" s="561"/>
      <c r="AZ82" s="561"/>
      <c r="BA82" s="561"/>
      <c r="BB82" s="561"/>
    </row>
    <row r="83" spans="1:54" ht="6" customHeight="1">
      <c r="A83" s="2337"/>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249"/>
      <c r="AA83" s="2249"/>
      <c r="AB83" s="2249"/>
      <c r="AC83" s="2249"/>
      <c r="AD83" s="2357"/>
      <c r="AE83" s="2357"/>
      <c r="AF83" s="2357"/>
      <c r="AG83" s="2357"/>
      <c r="AH83" s="2357"/>
      <c r="AI83" s="2338"/>
      <c r="AJ83" s="2338"/>
      <c r="AK83" s="2338"/>
      <c r="AL83" s="2338"/>
      <c r="AM83" s="2377"/>
      <c r="AN83" s="2378"/>
      <c r="AO83" s="2378"/>
      <c r="AP83" s="2346" t="s">
        <v>5387</v>
      </c>
      <c r="AQ83" s="2377"/>
      <c r="AR83" s="2378"/>
      <c r="AS83" s="2378"/>
      <c r="AT83" s="2346" t="s">
        <v>5387</v>
      </c>
      <c r="AU83" s="2377"/>
      <c r="AV83" s="2378"/>
      <c r="AW83" s="2378"/>
      <c r="AX83" s="561"/>
      <c r="AY83" s="561"/>
      <c r="AZ83" s="561"/>
      <c r="BA83" s="561"/>
      <c r="BB83" s="561"/>
    </row>
    <row r="84" spans="1:54" ht="6" customHeigh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249"/>
      <c r="AA84" s="2249"/>
      <c r="AB84" s="2249"/>
      <c r="AC84" s="2249"/>
      <c r="AD84" s="2357"/>
      <c r="AE84" s="2357"/>
      <c r="AF84" s="2357"/>
      <c r="AG84" s="2357"/>
      <c r="AH84" s="2357"/>
      <c r="AI84" s="2338"/>
      <c r="AJ84" s="2338"/>
      <c r="AK84" s="2338"/>
      <c r="AL84" s="2338"/>
      <c r="AM84" s="2378"/>
      <c r="AN84" s="2378"/>
      <c r="AO84" s="2378"/>
      <c r="AP84" s="2366"/>
      <c r="AQ84" s="2378"/>
      <c r="AR84" s="2378"/>
      <c r="AS84" s="2378"/>
      <c r="AT84" s="2366"/>
      <c r="AU84" s="2378"/>
      <c r="AV84" s="2378"/>
      <c r="AW84" s="2378"/>
      <c r="AX84" s="561"/>
      <c r="AY84" s="561"/>
      <c r="AZ84" s="561"/>
      <c r="BA84" s="561"/>
      <c r="BB84" s="561"/>
    </row>
    <row r="85" spans="1:54" ht="6" customHeight="1">
      <c r="A85" s="2337" t="s">
        <v>5411</v>
      </c>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249"/>
      <c r="AA85" s="2249"/>
      <c r="AB85" s="2249"/>
      <c r="AC85" s="2249"/>
      <c r="AD85" s="2357"/>
      <c r="AE85" s="2357"/>
      <c r="AF85" s="2357"/>
      <c r="AG85" s="2357"/>
      <c r="AH85" s="2357"/>
      <c r="AI85" s="2338"/>
      <c r="AJ85" s="2338"/>
      <c r="AK85" s="2338"/>
      <c r="AL85" s="2338"/>
      <c r="AM85" s="561"/>
      <c r="AN85" s="561"/>
      <c r="AO85" s="561"/>
      <c r="AP85" s="561"/>
      <c r="AQ85" s="561"/>
      <c r="AR85" s="561"/>
      <c r="AS85" s="561"/>
      <c r="AT85" s="561"/>
      <c r="AU85" s="561"/>
      <c r="AV85" s="561"/>
      <c r="AW85" s="561"/>
      <c r="AX85" s="561"/>
      <c r="AY85" s="561"/>
      <c r="AZ85" s="561"/>
      <c r="BA85" s="561"/>
      <c r="BB85" s="561"/>
    </row>
    <row r="86" spans="1:54" ht="6" customHeight="1">
      <c r="A86" s="2337"/>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249"/>
      <c r="AA86" s="2249"/>
      <c r="AB86" s="2249"/>
      <c r="AC86" s="2249"/>
      <c r="AD86" s="2357"/>
      <c r="AE86" s="2357"/>
      <c r="AF86" s="2357"/>
      <c r="AG86" s="2357"/>
      <c r="AH86" s="2357"/>
      <c r="AI86" s="2358" t="s">
        <v>5398</v>
      </c>
      <c r="AJ86" s="2338"/>
      <c r="AK86" s="2338"/>
      <c r="AL86" s="2338"/>
      <c r="AM86" s="561"/>
      <c r="AN86" s="561"/>
      <c r="AO86" s="561"/>
      <c r="AP86" s="561"/>
      <c r="AQ86" s="561"/>
      <c r="AR86" s="561"/>
      <c r="AS86" s="561"/>
      <c r="AT86" s="561"/>
      <c r="AU86" s="561"/>
      <c r="AV86" s="561"/>
      <c r="AW86" s="561"/>
      <c r="AX86" s="561"/>
      <c r="AY86" s="561"/>
      <c r="AZ86" s="561"/>
      <c r="BA86" s="561"/>
      <c r="BB86" s="561"/>
    </row>
    <row r="87" spans="1:54" ht="6" customHeight="1">
      <c r="A87" s="2337"/>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249"/>
      <c r="AA87" s="2249"/>
      <c r="AB87" s="2249"/>
      <c r="AC87" s="2249"/>
      <c r="AD87" s="2357"/>
      <c r="AE87" s="2357"/>
      <c r="AF87" s="2357"/>
      <c r="AG87" s="2357"/>
      <c r="AH87" s="2357"/>
      <c r="AI87" s="2338"/>
      <c r="AJ87" s="2338"/>
      <c r="AK87" s="2338"/>
      <c r="AL87" s="2338"/>
      <c r="AM87" s="2379"/>
      <c r="AN87" s="2378"/>
      <c r="AO87" s="2378"/>
      <c r="AP87" s="2378"/>
      <c r="AQ87" s="2378"/>
      <c r="AR87" s="2378"/>
      <c r="AS87" s="2378"/>
      <c r="AT87" s="2378"/>
      <c r="AU87" s="2378"/>
      <c r="AV87" s="2378"/>
      <c r="AW87" s="2378"/>
      <c r="AX87" s="2346" t="s">
        <v>5399</v>
      </c>
      <c r="AY87" s="561"/>
      <c r="AZ87" s="561"/>
      <c r="BA87" s="561"/>
      <c r="BB87" s="561"/>
    </row>
    <row r="88" spans="1:54" ht="6" customHeight="1">
      <c r="A88" s="2337" t="s">
        <v>5412</v>
      </c>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249"/>
      <c r="AA88" s="2249"/>
      <c r="AB88" s="2249"/>
      <c r="AC88" s="2249"/>
      <c r="AD88" s="2357"/>
      <c r="AE88" s="2357"/>
      <c r="AF88" s="2357"/>
      <c r="AG88" s="2357"/>
      <c r="AH88" s="2357"/>
      <c r="AI88" s="2338"/>
      <c r="AJ88" s="2338"/>
      <c r="AK88" s="2338"/>
      <c r="AL88" s="2338"/>
      <c r="AM88" s="2378"/>
      <c r="AN88" s="2378"/>
      <c r="AO88" s="2378"/>
      <c r="AP88" s="2378"/>
      <c r="AQ88" s="2378"/>
      <c r="AR88" s="2378"/>
      <c r="AS88" s="2378"/>
      <c r="AT88" s="2378"/>
      <c r="AU88" s="2378"/>
      <c r="AV88" s="2378"/>
      <c r="AW88" s="2378"/>
      <c r="AX88" s="2366"/>
      <c r="AY88" s="561"/>
      <c r="AZ88" s="561"/>
      <c r="BA88" s="561"/>
      <c r="BB88" s="561"/>
    </row>
    <row r="89" spans="1:54" ht="6" customHeight="1">
      <c r="A89" s="2337"/>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249"/>
      <c r="AA89" s="2249"/>
      <c r="AB89" s="2249"/>
      <c r="AC89" s="2249"/>
      <c r="AD89" s="2369"/>
      <c r="AE89" s="2369"/>
      <c r="AF89" s="2369"/>
      <c r="AG89" s="2369"/>
      <c r="AH89" s="2369"/>
      <c r="AI89" s="2338"/>
      <c r="AJ89" s="2338"/>
      <c r="AK89" s="2338"/>
      <c r="AL89" s="2338"/>
      <c r="AM89" s="483"/>
      <c r="AN89" s="483"/>
      <c r="AO89" s="483"/>
      <c r="AP89" s="483"/>
      <c r="AQ89" s="483"/>
      <c r="AR89" s="483"/>
      <c r="AS89" s="483"/>
      <c r="AT89" s="483"/>
      <c r="AU89" s="483"/>
      <c r="AV89" s="483"/>
      <c r="AW89" s="483"/>
      <c r="AX89" s="483"/>
      <c r="AY89" s="561"/>
      <c r="AZ89" s="561"/>
      <c r="BA89" s="561"/>
      <c r="BB89" s="561"/>
    </row>
    <row r="90" spans="1:54" ht="6" customHeight="1">
      <c r="A90" s="2337"/>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249"/>
      <c r="AA90" s="2249"/>
      <c r="AB90" s="2249"/>
      <c r="AC90" s="2249"/>
      <c r="AD90" s="2380" t="s">
        <v>5413</v>
      </c>
      <c r="AE90" s="2380"/>
      <c r="AF90" s="2380"/>
      <c r="AG90" s="2380"/>
      <c r="AH90" s="2381"/>
      <c r="AI90" s="2381"/>
      <c r="AJ90" s="2381"/>
      <c r="AK90" s="2381"/>
      <c r="AL90" s="2382" t="s">
        <v>5414</v>
      </c>
      <c r="AM90" s="2382"/>
      <c r="AN90" s="2382"/>
      <c r="AO90" s="2382"/>
      <c r="AP90" s="2380"/>
      <c r="AQ90" s="2380"/>
      <c r="AR90" s="2380"/>
      <c r="AS90" s="2380"/>
      <c r="AT90" s="2380" t="s">
        <v>5415</v>
      </c>
      <c r="AU90" s="2380"/>
      <c r="AV90" s="2380"/>
      <c r="AW90" s="2380"/>
      <c r="AX90" s="2380"/>
      <c r="AY90" s="2380"/>
      <c r="AZ90" s="2380"/>
      <c r="BA90" s="2380"/>
      <c r="BB90" s="2380"/>
    </row>
    <row r="91" spans="1:54" ht="6" customHeight="1">
      <c r="A91" s="2337" t="s">
        <v>5416</v>
      </c>
      <c r="B91" s="2337"/>
      <c r="C91" s="2337"/>
      <c r="D91" s="2337"/>
      <c r="E91" s="2337"/>
      <c r="F91" s="2337"/>
      <c r="G91" s="2337"/>
      <c r="H91" s="2337"/>
      <c r="I91" s="2337"/>
      <c r="J91" s="2337"/>
      <c r="K91" s="2337"/>
      <c r="L91" s="2337"/>
      <c r="M91" s="2337"/>
      <c r="N91" s="2337"/>
      <c r="O91" s="2337"/>
      <c r="P91" s="2337"/>
      <c r="Q91" s="2337"/>
      <c r="R91" s="2337"/>
      <c r="S91" s="2337"/>
      <c r="T91" s="2337"/>
      <c r="U91" s="2337"/>
      <c r="V91" s="2337"/>
      <c r="W91" s="2337"/>
      <c r="X91" s="2337"/>
      <c r="Y91" s="2337"/>
      <c r="Z91" s="2249"/>
      <c r="AA91" s="2249"/>
      <c r="AB91" s="2249"/>
      <c r="AC91" s="2249"/>
      <c r="AD91" s="2380"/>
      <c r="AE91" s="2380"/>
      <c r="AF91" s="2380"/>
      <c r="AG91" s="2380"/>
      <c r="AH91" s="2381"/>
      <c r="AI91" s="2381"/>
      <c r="AJ91" s="2381"/>
      <c r="AK91" s="2381"/>
      <c r="AL91" s="2382"/>
      <c r="AM91" s="2382"/>
      <c r="AN91" s="2382"/>
      <c r="AO91" s="2382"/>
      <c r="AP91" s="2380"/>
      <c r="AQ91" s="2380"/>
      <c r="AR91" s="2380"/>
      <c r="AS91" s="2380"/>
      <c r="AT91" s="2380"/>
      <c r="AU91" s="2380"/>
      <c r="AV91" s="2380"/>
      <c r="AW91" s="2380"/>
      <c r="AX91" s="2380"/>
      <c r="AY91" s="2380"/>
      <c r="AZ91" s="2380"/>
      <c r="BA91" s="2380"/>
      <c r="BB91" s="2380"/>
    </row>
    <row r="92" spans="1:54" ht="6" customHeight="1">
      <c r="A92" s="2337"/>
      <c r="B92" s="2337"/>
      <c r="C92" s="2337"/>
      <c r="D92" s="2337"/>
      <c r="E92" s="2337"/>
      <c r="F92" s="2337"/>
      <c r="G92" s="2337"/>
      <c r="H92" s="2337"/>
      <c r="I92" s="2337"/>
      <c r="J92" s="2337"/>
      <c r="K92" s="2337"/>
      <c r="L92" s="2337"/>
      <c r="M92" s="2337"/>
      <c r="N92" s="2337"/>
      <c r="O92" s="2337"/>
      <c r="P92" s="2337"/>
      <c r="Q92" s="2337"/>
      <c r="R92" s="2337"/>
      <c r="S92" s="2337"/>
      <c r="T92" s="2337"/>
      <c r="U92" s="2337"/>
      <c r="V92" s="2337"/>
      <c r="W92" s="2337"/>
      <c r="X92" s="2337"/>
      <c r="Y92" s="2337"/>
      <c r="Z92" s="2249"/>
      <c r="AA92" s="2249"/>
      <c r="AB92" s="2249"/>
      <c r="AC92" s="2249"/>
      <c r="AD92" s="2380"/>
      <c r="AE92" s="2380"/>
      <c r="AF92" s="2380"/>
      <c r="AG92" s="2380"/>
      <c r="AH92" s="2381"/>
      <c r="AI92" s="2381"/>
      <c r="AJ92" s="2381"/>
      <c r="AK92" s="2381"/>
      <c r="AL92" s="2382"/>
      <c r="AM92" s="2382"/>
      <c r="AN92" s="2382"/>
      <c r="AO92" s="2382"/>
      <c r="AP92" s="2380"/>
      <c r="AQ92" s="2380"/>
      <c r="AR92" s="2380"/>
      <c r="AS92" s="2380"/>
      <c r="AT92" s="2380"/>
      <c r="AU92" s="2380"/>
      <c r="AV92" s="2380"/>
      <c r="AW92" s="2380"/>
      <c r="AX92" s="2380"/>
      <c r="AY92" s="2380"/>
      <c r="AZ92" s="2380"/>
      <c r="BA92" s="2380"/>
      <c r="BB92" s="2380"/>
    </row>
    <row r="93" spans="1:54" ht="6" customHeight="1">
      <c r="A93" s="2337"/>
      <c r="B93" s="2337"/>
      <c r="C93" s="2337"/>
      <c r="D93" s="2337"/>
      <c r="E93" s="2337"/>
      <c r="F93" s="2337"/>
      <c r="G93" s="2337"/>
      <c r="H93" s="2337"/>
      <c r="I93" s="2337"/>
      <c r="J93" s="2337"/>
      <c r="K93" s="2337"/>
      <c r="L93" s="2337"/>
      <c r="M93" s="2337"/>
      <c r="N93" s="2337"/>
      <c r="O93" s="2337"/>
      <c r="P93" s="2337"/>
      <c r="Q93" s="2337"/>
      <c r="R93" s="2337"/>
      <c r="S93" s="2337"/>
      <c r="T93" s="2337"/>
      <c r="U93" s="2337"/>
      <c r="V93" s="2337"/>
      <c r="W93" s="2337"/>
      <c r="X93" s="2337"/>
      <c r="Y93" s="2337"/>
      <c r="Z93" s="2249"/>
      <c r="AA93" s="2249"/>
      <c r="AB93" s="2249"/>
      <c r="AC93" s="2249"/>
      <c r="AD93" s="2380"/>
      <c r="AE93" s="2380"/>
      <c r="AF93" s="2380"/>
      <c r="AG93" s="2380"/>
      <c r="AH93" s="2381"/>
      <c r="AI93" s="2381"/>
      <c r="AJ93" s="2381"/>
      <c r="AK93" s="2381"/>
      <c r="AL93" s="2382"/>
      <c r="AM93" s="2382"/>
      <c r="AN93" s="2382"/>
      <c r="AO93" s="2382"/>
      <c r="AP93" s="2380"/>
      <c r="AQ93" s="2380"/>
      <c r="AR93" s="2380"/>
      <c r="AS93" s="2380"/>
      <c r="AT93" s="2380"/>
      <c r="AU93" s="2380"/>
      <c r="AV93" s="2380"/>
      <c r="AW93" s="2380"/>
      <c r="AX93" s="2380"/>
      <c r="AY93" s="2380"/>
      <c r="AZ93" s="2380"/>
      <c r="BA93" s="2380"/>
      <c r="BB93" s="2380"/>
    </row>
    <row r="94" spans="1:54" ht="6" customHeight="1">
      <c r="A94" s="2337" t="s">
        <v>5417</v>
      </c>
      <c r="B94" s="2337"/>
      <c r="C94" s="2337"/>
      <c r="D94" s="2337"/>
      <c r="E94" s="2337"/>
      <c r="F94" s="2337"/>
      <c r="G94" s="2337"/>
      <c r="H94" s="2337"/>
      <c r="I94" s="2337"/>
      <c r="J94" s="2337"/>
      <c r="K94" s="2337"/>
      <c r="L94" s="2337"/>
      <c r="M94" s="2337"/>
      <c r="N94" s="2337"/>
      <c r="O94" s="2337"/>
      <c r="P94" s="2337"/>
      <c r="Q94" s="2337"/>
      <c r="R94" s="2337"/>
      <c r="S94" s="2337"/>
      <c r="T94" s="2337"/>
      <c r="U94" s="2337"/>
      <c r="V94" s="2337"/>
      <c r="W94" s="2337"/>
      <c r="X94" s="2337"/>
      <c r="Y94" s="2337"/>
      <c r="Z94" s="2249"/>
      <c r="AA94" s="2249"/>
      <c r="AB94" s="2249"/>
      <c r="AC94" s="2249"/>
      <c r="AD94" s="2380"/>
      <c r="AE94" s="2380"/>
      <c r="AF94" s="2380"/>
      <c r="AG94" s="2380"/>
      <c r="AH94" s="2381"/>
      <c r="AI94" s="2381"/>
      <c r="AJ94" s="2381"/>
      <c r="AK94" s="2381"/>
      <c r="AL94" s="2382"/>
      <c r="AM94" s="2382"/>
      <c r="AN94" s="2382"/>
      <c r="AO94" s="2382"/>
      <c r="AP94" s="2380"/>
      <c r="AQ94" s="2380"/>
      <c r="AR94" s="2380"/>
      <c r="AS94" s="2380"/>
      <c r="AT94" s="2380"/>
      <c r="AU94" s="2380"/>
      <c r="AV94" s="2380"/>
      <c r="AW94" s="2380"/>
      <c r="AX94" s="2380"/>
      <c r="AY94" s="2380"/>
      <c r="AZ94" s="2380"/>
      <c r="BA94" s="2380"/>
      <c r="BB94" s="2380"/>
    </row>
    <row r="95" spans="1:54" ht="6" customHeight="1">
      <c r="A95" s="2337"/>
      <c r="B95" s="2337"/>
      <c r="C95" s="2337"/>
      <c r="D95" s="2337"/>
      <c r="E95" s="2337"/>
      <c r="F95" s="2337"/>
      <c r="G95" s="2337"/>
      <c r="H95" s="2337"/>
      <c r="I95" s="2337"/>
      <c r="J95" s="2337"/>
      <c r="K95" s="2337"/>
      <c r="L95" s="2337"/>
      <c r="M95" s="2337"/>
      <c r="N95" s="2337"/>
      <c r="O95" s="2337"/>
      <c r="P95" s="2337"/>
      <c r="Q95" s="2337"/>
      <c r="R95" s="2337"/>
      <c r="S95" s="2337"/>
      <c r="T95" s="2337"/>
      <c r="U95" s="2337"/>
      <c r="V95" s="2337"/>
      <c r="W95" s="2337"/>
      <c r="X95" s="2337"/>
      <c r="Y95" s="2337"/>
      <c r="Z95" s="2249"/>
      <c r="AA95" s="2249"/>
      <c r="AB95" s="2249"/>
      <c r="AC95" s="2249"/>
      <c r="AD95" s="2380"/>
      <c r="AE95" s="2380"/>
      <c r="AF95" s="2380"/>
      <c r="AG95" s="2380"/>
      <c r="AH95" s="2381"/>
      <c r="AI95" s="2381"/>
      <c r="AJ95" s="2381"/>
      <c r="AK95" s="2381"/>
      <c r="AL95" s="2382"/>
      <c r="AM95" s="2382"/>
      <c r="AN95" s="2382"/>
      <c r="AO95" s="2382"/>
      <c r="AP95" s="2380"/>
      <c r="AQ95" s="2380"/>
      <c r="AR95" s="2380"/>
      <c r="AS95" s="2380"/>
      <c r="AT95" s="2380"/>
      <c r="AU95" s="2380"/>
      <c r="AV95" s="2380"/>
      <c r="AW95" s="2380"/>
      <c r="AX95" s="2380"/>
      <c r="AY95" s="2380"/>
      <c r="AZ95" s="2380"/>
      <c r="BA95" s="2380"/>
      <c r="BB95" s="2380"/>
    </row>
    <row r="96" spans="1:54" ht="6" customHeight="1">
      <c r="A96" s="2337"/>
      <c r="B96" s="2337"/>
      <c r="C96" s="2337"/>
      <c r="D96" s="2337"/>
      <c r="E96" s="2337"/>
      <c r="F96" s="2337"/>
      <c r="G96" s="2337"/>
      <c r="H96" s="2337"/>
      <c r="I96" s="2337"/>
      <c r="J96" s="2337"/>
      <c r="K96" s="2337"/>
      <c r="L96" s="2337"/>
      <c r="M96" s="2337"/>
      <c r="N96" s="2337"/>
      <c r="O96" s="2337"/>
      <c r="P96" s="2337"/>
      <c r="Q96" s="2337"/>
      <c r="R96" s="2337"/>
      <c r="S96" s="2337"/>
      <c r="T96" s="2337"/>
      <c r="U96" s="2337"/>
      <c r="V96" s="2337"/>
      <c r="W96" s="2337"/>
      <c r="X96" s="2337"/>
      <c r="Y96" s="2337"/>
      <c r="Z96" s="2249"/>
      <c r="AA96" s="2249"/>
      <c r="AB96" s="2249"/>
      <c r="AC96" s="2249"/>
      <c r="AD96" s="2380"/>
      <c r="AE96" s="2380"/>
      <c r="AF96" s="2380"/>
      <c r="AG96" s="2380"/>
      <c r="AH96" s="2381"/>
      <c r="AI96" s="2381"/>
      <c r="AJ96" s="2381"/>
      <c r="AK96" s="2381"/>
      <c r="AL96" s="2382"/>
      <c r="AM96" s="2382"/>
      <c r="AN96" s="2382"/>
      <c r="AO96" s="2382"/>
      <c r="AP96" s="2380"/>
      <c r="AQ96" s="2380"/>
      <c r="AR96" s="2380"/>
      <c r="AS96" s="2380"/>
      <c r="AT96" s="2380"/>
      <c r="AU96" s="2380"/>
      <c r="AV96" s="2380"/>
      <c r="AW96" s="2380"/>
      <c r="AX96" s="2380"/>
      <c r="AY96" s="2380"/>
      <c r="AZ96" s="2380"/>
      <c r="BA96" s="2380"/>
      <c r="BB96" s="2380"/>
    </row>
  </sheetData>
  <sheetProtection algorithmName="SHA-512" hashValue="fykab21qIHQaWhGyGn6MD2EkboGRwjUDAvPgiLMlwtE8mybcTXX+1IGSzHpU8Lgx97Zep6CuSalbr2nKduVIhQ==" saltValue="BUxFxLtG4MiNTWVvr1awiw==" spinCount="100000" sheet="1" objects="1" scenarios="1"/>
  <mergeCells count="136">
    <mergeCell ref="A94:Y96"/>
    <mergeCell ref="AI86:AL89"/>
    <mergeCell ref="AM87:AW88"/>
    <mergeCell ref="AX87:AX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X57:AX58"/>
    <mergeCell ref="A58:Y60"/>
    <mergeCell ref="AD60:BB61"/>
    <mergeCell ref="A61:Y63"/>
    <mergeCell ref="AD62:AH89"/>
    <mergeCell ref="AI62:AL65"/>
    <mergeCell ref="AM62:BB65"/>
    <mergeCell ref="A64:Y66"/>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X18:Y20"/>
    <mergeCell ref="AD18:BB20"/>
    <mergeCell ref="A15:B16"/>
    <mergeCell ref="C15:D16"/>
    <mergeCell ref="E15:E16"/>
    <mergeCell ref="F15:G16"/>
    <mergeCell ref="H15:H16"/>
    <mergeCell ref="I15:J16"/>
    <mergeCell ref="X21:Y23"/>
    <mergeCell ref="AD21:BB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s>
  <phoneticPr fontId="55"/>
  <dataValidations disablePrompts="1" count="1">
    <dataValidation imeMode="halfAlpha" allowBlank="1" showInputMessage="1" showErrorMessage="1" sqref="AM53:AO54 AQ53:AS54 AU53:AW54 AM83:AO84 AQ83:AS84 AU83:AW84" xr:uid="{42CDE7B3-C419-4643-91EB-2B46B8AA74AF}"/>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A98C9-3C51-404E-93D7-B51324538D5C}">
  <sheetPr>
    <pageSetUpPr fitToPage="1"/>
  </sheetPr>
  <dimension ref="A1:BC37"/>
  <sheetViews>
    <sheetView view="pageBreakPreview" zoomScale="96" zoomScaleNormal="100" zoomScaleSheetLayoutView="96" workbookViewId="0">
      <selection activeCell="BD24" sqref="BD24"/>
    </sheetView>
  </sheetViews>
  <sheetFormatPr defaultRowHeight="13.5"/>
  <cols>
    <col min="1" max="55" width="2.5" style="500" customWidth="1"/>
    <col min="56" max="16384" width="9" style="500"/>
  </cols>
  <sheetData>
    <row r="1" spans="1:55" ht="16.5" customHeight="1">
      <c r="A1" s="562"/>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2384"/>
      <c r="BA1" s="2385"/>
      <c r="BB1" s="2385"/>
      <c r="BC1" s="2386"/>
    </row>
    <row r="2" spans="1:55" ht="16.5" customHeight="1">
      <c r="A2" s="562"/>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row>
    <row r="3" spans="1:55" ht="16.5" customHeight="1">
      <c r="A3" s="563" t="s">
        <v>5418</v>
      </c>
      <c r="B3" s="562"/>
      <c r="C3" s="562"/>
      <c r="D3" s="562"/>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2383" t="s">
        <v>5419</v>
      </c>
      <c r="AE3" s="2383"/>
      <c r="AF3" s="2383"/>
      <c r="AG3" s="2383"/>
      <c r="AH3" s="2383"/>
      <c r="AI3" s="2383"/>
      <c r="AJ3" s="2383"/>
      <c r="AK3" s="2383"/>
      <c r="AL3" s="2383"/>
      <c r="AM3" s="2383"/>
      <c r="AN3" s="2383"/>
      <c r="AO3" s="2383"/>
      <c r="AP3" s="2383"/>
      <c r="AQ3" s="2383"/>
      <c r="AR3" s="2383"/>
      <c r="AS3" s="2383"/>
      <c r="AT3" s="2383"/>
      <c r="AU3" s="2383"/>
      <c r="AV3" s="2383"/>
      <c r="AW3" s="2383"/>
      <c r="AX3" s="2383"/>
      <c r="AY3" s="2383"/>
      <c r="AZ3" s="2383"/>
      <c r="BA3" s="2383"/>
      <c r="BB3" s="2383"/>
      <c r="BC3" s="2383"/>
    </row>
    <row r="4" spans="1:55" ht="16.5" customHeight="1">
      <c r="A4" s="562"/>
      <c r="B4" s="564"/>
      <c r="C4" s="564"/>
      <c r="D4" s="564"/>
      <c r="E4" s="564"/>
      <c r="F4" s="564"/>
      <c r="G4" s="564"/>
      <c r="H4" s="564"/>
      <c r="I4" s="564"/>
      <c r="J4" s="562"/>
      <c r="K4" s="2387" t="s">
        <v>5420</v>
      </c>
      <c r="L4" s="2387"/>
      <c r="M4" s="2387"/>
      <c r="N4" s="2387"/>
      <c r="O4" s="2387"/>
      <c r="P4" s="2387"/>
      <c r="Q4" s="2387"/>
      <c r="R4" s="564"/>
      <c r="S4" s="564"/>
      <c r="T4" s="564"/>
      <c r="U4" s="564"/>
      <c r="V4" s="564"/>
      <c r="W4" s="564"/>
      <c r="X4" s="564"/>
      <c r="Y4" s="564"/>
      <c r="Z4" s="562"/>
      <c r="AA4" s="562"/>
      <c r="AB4" s="562"/>
      <c r="AC4" s="562"/>
      <c r="AD4" s="2383" t="s">
        <v>5421</v>
      </c>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383"/>
      <c r="BB4" s="2383"/>
      <c r="BC4" s="2383"/>
    </row>
    <row r="5" spans="1:55" ht="16.5" customHeight="1">
      <c r="A5" s="564"/>
      <c r="B5" s="564"/>
      <c r="C5" s="564"/>
      <c r="D5" s="564"/>
      <c r="E5" s="564"/>
      <c r="F5" s="564"/>
      <c r="G5" s="564"/>
      <c r="H5" s="564"/>
      <c r="I5" s="564"/>
      <c r="J5" s="564"/>
      <c r="K5" s="2387"/>
      <c r="L5" s="2387"/>
      <c r="M5" s="2387"/>
      <c r="N5" s="2387"/>
      <c r="O5" s="2387"/>
      <c r="P5" s="2387"/>
      <c r="Q5" s="2387"/>
      <c r="R5" s="564"/>
      <c r="S5" s="564"/>
      <c r="T5" s="564"/>
      <c r="U5" s="564"/>
      <c r="V5" s="564"/>
      <c r="W5" s="564"/>
      <c r="X5" s="564"/>
      <c r="Y5" s="564"/>
      <c r="Z5" s="562"/>
      <c r="AA5" s="562"/>
      <c r="AB5" s="562"/>
      <c r="AC5" s="562"/>
      <c r="AD5" s="2383" t="s">
        <v>5422</v>
      </c>
      <c r="AE5" s="2383"/>
      <c r="AF5" s="2383"/>
      <c r="AG5" s="2383"/>
      <c r="AH5" s="2383"/>
      <c r="AI5" s="2383"/>
      <c r="AJ5" s="2383"/>
      <c r="AK5" s="2383"/>
      <c r="AL5" s="2383"/>
      <c r="AM5" s="2383"/>
      <c r="AN5" s="2383"/>
      <c r="AO5" s="2383"/>
      <c r="AP5" s="2383"/>
      <c r="AQ5" s="2383"/>
      <c r="AR5" s="2383"/>
      <c r="AS5" s="2383"/>
      <c r="AT5" s="2383"/>
      <c r="AU5" s="2383"/>
      <c r="AV5" s="2383"/>
      <c r="AW5" s="2383"/>
      <c r="AX5" s="2383"/>
      <c r="AY5" s="2383"/>
      <c r="AZ5" s="2383"/>
      <c r="BA5" s="2383"/>
      <c r="BB5" s="2383"/>
      <c r="BC5" s="2383"/>
    </row>
    <row r="6" spans="1:55" ht="16.5" customHeight="1">
      <c r="A6" s="2383" t="s">
        <v>5423</v>
      </c>
      <c r="B6" s="2383"/>
      <c r="C6" s="2383"/>
      <c r="D6" s="2383"/>
      <c r="E6" s="2383"/>
      <c r="F6" s="2383"/>
      <c r="G6" s="2383"/>
      <c r="H6" s="2383"/>
      <c r="I6" s="2383"/>
      <c r="J6" s="2383"/>
      <c r="K6" s="2383"/>
      <c r="L6" s="2383"/>
      <c r="M6" s="2383"/>
      <c r="N6" s="2383"/>
      <c r="O6" s="2383"/>
      <c r="P6" s="2383"/>
      <c r="Q6" s="2383"/>
      <c r="R6" s="2383"/>
      <c r="S6" s="2383"/>
      <c r="T6" s="2383"/>
      <c r="U6" s="2383"/>
      <c r="V6" s="2383"/>
      <c r="W6" s="2383"/>
      <c r="X6" s="2383"/>
      <c r="Y6" s="2383"/>
      <c r="Z6" s="2383"/>
      <c r="AA6" s="562"/>
      <c r="AB6" s="562"/>
      <c r="AC6" s="562"/>
      <c r="AD6" s="2383" t="s">
        <v>5424</v>
      </c>
      <c r="AE6" s="2383"/>
      <c r="AF6" s="2383"/>
      <c r="AG6" s="2383"/>
      <c r="AH6" s="2383"/>
      <c r="AI6" s="2383"/>
      <c r="AJ6" s="2383"/>
      <c r="AK6" s="2383"/>
      <c r="AL6" s="2383"/>
      <c r="AM6" s="2383"/>
      <c r="AN6" s="2383"/>
      <c r="AO6" s="2383"/>
      <c r="AP6" s="562"/>
      <c r="AQ6" s="562"/>
      <c r="AR6" s="562"/>
      <c r="AS6" s="562"/>
      <c r="AT6" s="562"/>
      <c r="AU6" s="562"/>
      <c r="AV6" s="562"/>
      <c r="AW6" s="562"/>
      <c r="AX6" s="562"/>
      <c r="AY6" s="562"/>
      <c r="AZ6" s="562"/>
      <c r="BA6" s="562"/>
      <c r="BB6" s="562"/>
      <c r="BC6" s="562"/>
    </row>
    <row r="7" spans="1:55" ht="16.5" customHeight="1">
      <c r="A7" s="565" t="s">
        <v>5425</v>
      </c>
      <c r="B7" s="562"/>
      <c r="C7" s="562"/>
      <c r="D7" s="562"/>
      <c r="E7" s="562"/>
      <c r="F7" s="562"/>
      <c r="G7" s="562"/>
      <c r="H7" s="562"/>
      <c r="I7" s="562"/>
      <c r="J7" s="562"/>
      <c r="K7" s="562"/>
      <c r="L7" s="562"/>
      <c r="M7" s="562"/>
      <c r="N7" s="562"/>
      <c r="O7" s="562"/>
      <c r="P7" s="562"/>
      <c r="Q7" s="562"/>
      <c r="R7" s="562"/>
      <c r="S7" s="562"/>
      <c r="T7" s="562"/>
      <c r="U7" s="562"/>
      <c r="V7" s="562"/>
      <c r="W7" s="562"/>
      <c r="X7" s="562"/>
      <c r="Y7" s="562"/>
      <c r="Z7" s="562"/>
      <c r="AA7" s="562"/>
      <c r="AB7" s="562"/>
      <c r="AC7" s="562"/>
      <c r="AD7" s="2388" t="s">
        <v>5426</v>
      </c>
      <c r="AE7" s="2388"/>
      <c r="AF7" s="2388"/>
      <c r="AG7" s="2388"/>
      <c r="AH7" s="2388"/>
      <c r="AI7" s="2388"/>
      <c r="AJ7" s="2388"/>
      <c r="AK7" s="2388"/>
      <c r="AL7" s="2388"/>
      <c r="AM7" s="2388"/>
      <c r="AN7" s="2388"/>
      <c r="AO7" s="2388"/>
      <c r="AP7" s="2388"/>
      <c r="AQ7" s="2388"/>
      <c r="AR7" s="2388"/>
      <c r="AS7" s="2388"/>
      <c r="AT7" s="2388"/>
      <c r="AU7" s="2388"/>
      <c r="AV7" s="2388"/>
      <c r="AW7" s="2388"/>
      <c r="AX7" s="2388"/>
      <c r="AY7" s="2388"/>
      <c r="AZ7" s="2388"/>
      <c r="BA7" s="2388"/>
      <c r="BB7" s="2388"/>
      <c r="BC7" s="2388"/>
    </row>
    <row r="8" spans="1:55" ht="16.5" customHeight="1">
      <c r="A8" s="563" t="s">
        <v>5427</v>
      </c>
      <c r="B8" s="562"/>
      <c r="C8" s="562"/>
      <c r="D8" s="562"/>
      <c r="E8" s="562"/>
      <c r="F8" s="562"/>
      <c r="G8" s="562"/>
      <c r="H8" s="562"/>
      <c r="I8" s="562"/>
      <c r="J8" s="562"/>
      <c r="K8" s="562"/>
      <c r="L8" s="562"/>
      <c r="M8" s="562"/>
      <c r="N8" s="562"/>
      <c r="O8" s="562"/>
      <c r="P8" s="562"/>
      <c r="Q8" s="562"/>
      <c r="R8" s="562"/>
      <c r="S8" s="562"/>
      <c r="T8" s="562"/>
      <c r="U8" s="562"/>
      <c r="V8" s="562"/>
      <c r="W8" s="562"/>
      <c r="X8" s="562"/>
      <c r="Y8" s="562"/>
      <c r="Z8" s="562"/>
      <c r="AA8" s="562"/>
      <c r="AB8" s="562"/>
      <c r="AC8" s="562"/>
      <c r="AD8" s="2383" t="s">
        <v>5428</v>
      </c>
      <c r="AE8" s="2383"/>
      <c r="AF8" s="2383"/>
      <c r="AG8" s="2383"/>
      <c r="AH8" s="2383"/>
      <c r="AI8" s="2383"/>
      <c r="AJ8" s="2383"/>
      <c r="AK8" s="2383"/>
      <c r="AL8" s="2383"/>
      <c r="AM8" s="2383"/>
      <c r="AN8" s="2383"/>
      <c r="AO8" s="2383"/>
      <c r="AP8" s="2383"/>
      <c r="AQ8" s="2383"/>
      <c r="AR8" s="2383"/>
      <c r="AS8" s="2383"/>
      <c r="AT8" s="2383"/>
      <c r="AU8" s="2383"/>
      <c r="AV8" s="2383"/>
      <c r="AW8" s="2383"/>
      <c r="AX8" s="2383"/>
      <c r="AY8" s="2383"/>
      <c r="AZ8" s="2383"/>
      <c r="BA8" s="2383"/>
      <c r="BB8" s="2383"/>
      <c r="BC8" s="2383"/>
    </row>
    <row r="9" spans="1:55" ht="16.5" customHeight="1">
      <c r="A9" s="565" t="s">
        <v>5429</v>
      </c>
      <c r="B9" s="562"/>
      <c r="C9" s="562"/>
      <c r="D9" s="562"/>
      <c r="E9" s="562"/>
      <c r="F9" s="562"/>
      <c r="G9" s="562"/>
      <c r="H9" s="562"/>
      <c r="I9" s="562"/>
      <c r="J9" s="562"/>
      <c r="K9" s="562"/>
      <c r="L9" s="562"/>
      <c r="M9" s="562"/>
      <c r="N9" s="562"/>
      <c r="O9" s="562"/>
      <c r="P9" s="562"/>
      <c r="Q9" s="562"/>
      <c r="R9" s="562"/>
      <c r="S9" s="562"/>
      <c r="T9" s="562"/>
      <c r="U9" s="562"/>
      <c r="V9" s="562"/>
      <c r="W9" s="562"/>
      <c r="X9" s="562"/>
      <c r="Y9" s="562"/>
      <c r="Z9" s="562"/>
      <c r="AA9" s="562"/>
      <c r="AB9" s="562"/>
      <c r="AC9" s="562"/>
      <c r="AD9" s="2383" t="s">
        <v>5430</v>
      </c>
      <c r="AE9" s="2383"/>
      <c r="AF9" s="2383"/>
      <c r="AG9" s="562"/>
      <c r="AH9" s="562"/>
      <c r="AI9" s="562"/>
      <c r="AJ9" s="562"/>
      <c r="AK9" s="562"/>
      <c r="AL9" s="562"/>
      <c r="AM9" s="562"/>
      <c r="AN9" s="562"/>
      <c r="AO9" s="562"/>
      <c r="AP9" s="562"/>
      <c r="AQ9" s="562"/>
      <c r="AR9" s="562"/>
      <c r="AS9" s="562"/>
      <c r="AT9" s="562"/>
      <c r="AU9" s="562"/>
      <c r="AV9" s="562"/>
      <c r="AW9" s="562"/>
      <c r="AX9" s="562"/>
      <c r="AY9" s="562"/>
      <c r="AZ9" s="562"/>
      <c r="BA9" s="562"/>
      <c r="BB9" s="562"/>
      <c r="BC9" s="562"/>
    </row>
    <row r="10" spans="1:55" ht="16.5" customHeight="1">
      <c r="A10" s="562"/>
      <c r="B10" s="562"/>
      <c r="C10" s="562"/>
      <c r="D10" s="562"/>
      <c r="E10" s="562"/>
      <c r="F10" s="562"/>
      <c r="G10" s="562"/>
      <c r="H10" s="562"/>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6" t="s">
        <v>5431</v>
      </c>
    </row>
    <row r="11" spans="1:55" ht="16.5" customHeight="1">
      <c r="A11" s="2389" t="s">
        <v>5432</v>
      </c>
      <c r="B11" s="2389"/>
      <c r="C11" s="2389"/>
      <c r="D11" s="2390" t="s">
        <v>61</v>
      </c>
      <c r="E11" s="2389">
        <v>1</v>
      </c>
      <c r="F11" s="2389"/>
      <c r="G11" s="2391" t="s">
        <v>64</v>
      </c>
      <c r="H11" s="2389">
        <v>6</v>
      </c>
      <c r="I11" s="2389"/>
      <c r="J11" s="2391" t="s">
        <v>62</v>
      </c>
      <c r="K11" s="562"/>
      <c r="L11" s="562"/>
      <c r="M11" s="562"/>
      <c r="N11" s="562"/>
      <c r="O11" s="562"/>
      <c r="P11" s="562"/>
      <c r="Q11" s="562"/>
      <c r="R11" s="562"/>
      <c r="S11" s="562"/>
      <c r="T11" s="562"/>
      <c r="U11" s="562"/>
      <c r="V11" s="562"/>
      <c r="W11" s="562"/>
      <c r="X11" s="562"/>
      <c r="Y11" s="562"/>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row>
    <row r="12" spans="1:55" ht="16.5" customHeight="1">
      <c r="A12" s="2389"/>
      <c r="B12" s="2389"/>
      <c r="C12" s="2389"/>
      <c r="D12" s="2390"/>
      <c r="E12" s="2389"/>
      <c r="F12" s="2389"/>
      <c r="G12" s="2391"/>
      <c r="H12" s="2389"/>
      <c r="I12" s="2389"/>
      <c r="J12" s="2391"/>
      <c r="K12" s="562"/>
      <c r="L12" s="562"/>
      <c r="M12" s="562"/>
      <c r="N12" s="562"/>
      <c r="O12" s="562"/>
      <c r="P12" s="562"/>
      <c r="Q12" s="562"/>
      <c r="R12" s="562"/>
      <c r="S12" s="562"/>
      <c r="T12" s="562"/>
      <c r="U12" s="562"/>
      <c r="V12" s="562"/>
      <c r="W12" s="562"/>
      <c r="X12" s="562"/>
      <c r="Y12" s="562"/>
      <c r="Z12" s="562"/>
      <c r="AA12" s="562"/>
      <c r="AB12" s="562"/>
      <c r="AC12" s="2389" t="s">
        <v>5432</v>
      </c>
      <c r="AD12" s="2389"/>
      <c r="AE12" s="2389"/>
      <c r="AF12" s="567" t="s">
        <v>61</v>
      </c>
      <c r="AG12" s="2389">
        <v>1</v>
      </c>
      <c r="AH12" s="2389"/>
      <c r="AI12" s="562" t="s">
        <v>64</v>
      </c>
      <c r="AJ12" s="2389">
        <v>6</v>
      </c>
      <c r="AK12" s="2389"/>
      <c r="AL12" s="562" t="s">
        <v>62</v>
      </c>
      <c r="AM12" s="562"/>
      <c r="AN12" s="562"/>
      <c r="AO12" s="562"/>
      <c r="AP12" s="562"/>
      <c r="AQ12" s="562"/>
      <c r="AR12" s="562"/>
      <c r="AS12" s="562"/>
      <c r="AT12" s="562"/>
      <c r="AU12" s="562"/>
      <c r="AV12" s="562"/>
      <c r="AW12" s="562"/>
      <c r="AX12" s="562"/>
      <c r="AY12" s="562"/>
      <c r="AZ12" s="562"/>
      <c r="BA12" s="562"/>
      <c r="BB12" s="562"/>
      <c r="BC12" s="562"/>
    </row>
    <row r="13" spans="1:55" ht="16.5" customHeight="1">
      <c r="A13" s="567"/>
      <c r="B13" s="567" t="s">
        <v>6</v>
      </c>
      <c r="C13" s="567"/>
      <c r="D13" s="567"/>
      <c r="E13" s="567"/>
      <c r="F13" s="2392" t="s">
        <v>5433</v>
      </c>
      <c r="G13" s="2392"/>
      <c r="H13" s="2392"/>
      <c r="I13" s="2392"/>
      <c r="J13" s="2392"/>
      <c r="K13" s="567" t="s">
        <v>4</v>
      </c>
      <c r="L13" s="2390"/>
      <c r="M13" s="2390"/>
      <c r="N13" s="567" t="s">
        <v>5</v>
      </c>
      <c r="O13" s="567"/>
      <c r="P13" s="567"/>
      <c r="Q13" s="567"/>
      <c r="R13" s="567"/>
      <c r="S13" s="567"/>
      <c r="T13" s="567"/>
      <c r="U13" s="567"/>
      <c r="V13" s="567"/>
      <c r="W13" s="567"/>
      <c r="X13" s="567"/>
      <c r="Y13" s="567"/>
      <c r="Z13" s="567"/>
      <c r="AA13" s="562"/>
      <c r="AB13" s="562"/>
      <c r="AC13" s="562"/>
      <c r="AD13" s="562"/>
      <c r="AE13" s="562"/>
      <c r="AF13" s="568"/>
      <c r="AG13" s="562"/>
      <c r="AH13" s="562"/>
      <c r="AI13" s="569"/>
      <c r="AJ13" s="562"/>
      <c r="AK13" s="562"/>
      <c r="AL13" s="569"/>
      <c r="AM13" s="562"/>
      <c r="AN13" s="562"/>
      <c r="AO13" s="562"/>
      <c r="AP13" s="562"/>
      <c r="AQ13" s="562"/>
      <c r="AR13" s="562"/>
      <c r="AS13" s="562"/>
      <c r="AT13" s="562"/>
      <c r="AU13" s="562"/>
      <c r="AV13" s="562"/>
      <c r="AW13" s="562"/>
      <c r="AX13" s="562"/>
      <c r="AY13" s="562"/>
      <c r="AZ13" s="562"/>
      <c r="BA13" s="562"/>
      <c r="BB13" s="562"/>
      <c r="BC13" s="562"/>
    </row>
    <row r="14" spans="1:55" ht="16.5" customHeight="1">
      <c r="A14" s="567"/>
      <c r="B14" s="567"/>
      <c r="C14" s="567"/>
      <c r="D14" s="567"/>
      <c r="E14" s="567"/>
      <c r="F14" s="2393" t="s">
        <v>175</v>
      </c>
      <c r="G14" s="2393"/>
      <c r="H14" s="2393"/>
      <c r="I14" s="2393"/>
      <c r="J14" s="2393"/>
      <c r="K14" s="567" t="s">
        <v>4</v>
      </c>
      <c r="L14" s="2394">
        <v>1</v>
      </c>
      <c r="M14" s="2394"/>
      <c r="N14" s="567" t="s">
        <v>5</v>
      </c>
      <c r="O14" s="2394">
        <v>123456</v>
      </c>
      <c r="P14" s="2394"/>
      <c r="Q14" s="2394"/>
      <c r="R14" s="2394"/>
      <c r="S14" s="2394"/>
      <c r="T14" s="2394"/>
      <c r="U14" s="2394"/>
      <c r="V14" s="567" t="s">
        <v>7</v>
      </c>
      <c r="W14" s="567"/>
      <c r="X14" s="567"/>
      <c r="Y14" s="567"/>
      <c r="Z14" s="567"/>
      <c r="AA14" s="562"/>
      <c r="AB14" s="562"/>
      <c r="AC14" s="562"/>
      <c r="AD14" s="562"/>
      <c r="AE14" s="562"/>
      <c r="AF14" s="562"/>
      <c r="AG14" s="562"/>
      <c r="AH14" s="562"/>
      <c r="AI14" s="2395" t="s">
        <v>5390</v>
      </c>
      <c r="AJ14" s="2395"/>
      <c r="AK14" s="2395"/>
      <c r="AL14" s="562"/>
      <c r="AM14" s="570" t="s">
        <v>5434</v>
      </c>
      <c r="AN14" s="562"/>
      <c r="AO14" s="562"/>
      <c r="AP14" s="562"/>
      <c r="AQ14" s="562"/>
      <c r="AR14" s="562"/>
      <c r="AS14" s="562"/>
      <c r="AT14" s="562"/>
      <c r="AU14" s="562"/>
      <c r="AV14" s="562"/>
      <c r="AW14" s="562"/>
      <c r="AX14" s="562"/>
      <c r="AY14" s="562"/>
      <c r="AZ14" s="562"/>
      <c r="BA14" s="562"/>
      <c r="BB14" s="562"/>
      <c r="BC14" s="562"/>
    </row>
    <row r="15" spans="1:55" ht="16.5" customHeight="1">
      <c r="A15" s="562"/>
      <c r="B15" s="562"/>
      <c r="C15" s="56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2395" t="s">
        <v>176</v>
      </c>
      <c r="AJ15" s="2395"/>
      <c r="AK15" s="2395"/>
      <c r="AL15" s="562"/>
      <c r="AM15" s="2396" t="s">
        <v>5435</v>
      </c>
      <c r="AN15" s="2396"/>
      <c r="AO15" s="2396"/>
      <c r="AP15" s="2396"/>
      <c r="AQ15" s="2396"/>
      <c r="AR15" s="2396"/>
      <c r="AS15" s="2396"/>
      <c r="AT15" s="2396"/>
      <c r="AU15" s="2396"/>
      <c r="AV15" s="2396"/>
      <c r="AW15" s="2396"/>
      <c r="AX15" s="2396"/>
      <c r="AY15" s="2396"/>
      <c r="AZ15" s="2396"/>
      <c r="BA15" s="562"/>
      <c r="BB15" s="562"/>
      <c r="BC15" s="562"/>
    </row>
    <row r="16" spans="1:55" ht="16.5" customHeight="1">
      <c r="A16" s="562"/>
      <c r="B16" s="2392" t="s">
        <v>5344</v>
      </c>
      <c r="C16" s="2392"/>
      <c r="D16" s="2392"/>
      <c r="E16" s="2392"/>
      <c r="F16" s="2392"/>
      <c r="G16" s="2397" t="s">
        <v>5436</v>
      </c>
      <c r="H16" s="2397"/>
      <c r="I16" s="2397"/>
      <c r="J16" s="2397"/>
      <c r="K16" s="2397"/>
      <c r="L16" s="2397"/>
      <c r="M16" s="2397"/>
      <c r="N16" s="2397"/>
      <c r="O16" s="2397"/>
      <c r="P16" s="2397"/>
      <c r="Q16" s="2397"/>
      <c r="R16" s="2397"/>
      <c r="S16" s="2397"/>
      <c r="T16" s="2397"/>
      <c r="U16" s="2397"/>
      <c r="V16" s="562"/>
      <c r="W16" s="562"/>
      <c r="X16" s="562"/>
      <c r="Y16" s="562"/>
      <c r="Z16" s="562"/>
      <c r="AA16" s="562"/>
      <c r="AB16" s="562"/>
      <c r="AC16" s="562"/>
      <c r="AD16" s="562"/>
      <c r="AE16" s="562"/>
      <c r="AF16" s="562"/>
      <c r="AG16" s="562"/>
      <c r="AH16" s="562"/>
      <c r="AI16" s="2395"/>
      <c r="AJ16" s="2395"/>
      <c r="AK16" s="2395"/>
      <c r="AL16" s="562"/>
      <c r="AM16" s="2396"/>
      <c r="AN16" s="2396"/>
      <c r="AO16" s="2396"/>
      <c r="AP16" s="2396"/>
      <c r="AQ16" s="2396"/>
      <c r="AR16" s="2396"/>
      <c r="AS16" s="2396"/>
      <c r="AT16" s="2396"/>
      <c r="AU16" s="2396"/>
      <c r="AV16" s="2396"/>
      <c r="AW16" s="2396"/>
      <c r="AX16" s="2396"/>
      <c r="AY16" s="2396"/>
      <c r="AZ16" s="2396"/>
      <c r="BA16" s="562"/>
      <c r="BB16" s="562"/>
      <c r="BC16" s="562"/>
    </row>
    <row r="17" spans="1:55" ht="16.5" customHeight="1">
      <c r="A17" s="562"/>
      <c r="B17" s="2393" t="s">
        <v>5437</v>
      </c>
      <c r="C17" s="2393"/>
      <c r="D17" s="2393"/>
      <c r="E17" s="2393"/>
      <c r="F17" s="2393"/>
      <c r="G17" s="2397" t="s">
        <v>5438</v>
      </c>
      <c r="H17" s="2397"/>
      <c r="I17" s="2397"/>
      <c r="J17" s="2397"/>
      <c r="K17" s="2397"/>
      <c r="L17" s="2397"/>
      <c r="M17" s="2397"/>
      <c r="N17" s="2397"/>
      <c r="O17" s="2397"/>
      <c r="P17" s="2397"/>
      <c r="Q17" s="2397"/>
      <c r="R17" s="2397"/>
      <c r="S17" s="2397"/>
      <c r="T17" s="2397"/>
      <c r="U17" s="2397"/>
      <c r="V17" s="562"/>
      <c r="W17" s="562"/>
      <c r="X17" s="562"/>
      <c r="Y17" s="562"/>
      <c r="Z17" s="562"/>
      <c r="AA17" s="562"/>
      <c r="AB17" s="562"/>
      <c r="AC17" s="2395" t="s">
        <v>5439</v>
      </c>
      <c r="AD17" s="2395"/>
      <c r="AE17" s="2395"/>
      <c r="AF17" s="2395"/>
      <c r="AG17" s="2395"/>
      <c r="AH17" s="562"/>
      <c r="AI17" s="2395" t="s">
        <v>3</v>
      </c>
      <c r="AJ17" s="2395"/>
      <c r="AK17" s="2395"/>
      <c r="AL17" s="562"/>
      <c r="AM17" s="570" t="s">
        <v>5440</v>
      </c>
      <c r="AN17" s="562"/>
      <c r="AO17" s="562"/>
      <c r="AP17" s="562"/>
      <c r="AQ17" s="562"/>
      <c r="AR17" s="562"/>
      <c r="AS17" s="562"/>
      <c r="AT17" s="562"/>
      <c r="AU17" s="562"/>
      <c r="AV17" s="562"/>
      <c r="AW17" s="562"/>
      <c r="AX17" s="562"/>
      <c r="AY17" s="562"/>
      <c r="AZ17" s="562"/>
      <c r="BA17" s="562" t="s">
        <v>5441</v>
      </c>
      <c r="BB17" s="562"/>
      <c r="BC17" s="562"/>
    </row>
    <row r="18" spans="1:55" ht="16.5" customHeight="1">
      <c r="A18" s="562"/>
      <c r="B18" s="2393" t="s">
        <v>5442</v>
      </c>
      <c r="C18" s="2393"/>
      <c r="D18" s="2393"/>
      <c r="E18" s="2393"/>
      <c r="F18" s="2393"/>
      <c r="G18" s="2397" t="s">
        <v>5440</v>
      </c>
      <c r="H18" s="2397"/>
      <c r="I18" s="2397"/>
      <c r="J18" s="2397"/>
      <c r="K18" s="2397"/>
      <c r="L18" s="2397"/>
      <c r="M18" s="2397"/>
      <c r="N18" s="2397"/>
      <c r="O18" s="2397"/>
      <c r="P18" s="2397"/>
      <c r="Q18" s="2397"/>
      <c r="R18" s="2397"/>
      <c r="S18" s="2397"/>
      <c r="T18" s="2397"/>
      <c r="U18" s="2397"/>
      <c r="V18" s="567" t="s">
        <v>5441</v>
      </c>
      <c r="W18" s="562"/>
      <c r="X18" s="562"/>
      <c r="Y18" s="562"/>
      <c r="Z18" s="562"/>
      <c r="AA18" s="562"/>
      <c r="AB18" s="562"/>
      <c r="AC18" s="2395" t="s">
        <v>5443</v>
      </c>
      <c r="AD18" s="2395"/>
      <c r="AE18" s="2395"/>
      <c r="AF18" s="2395"/>
      <c r="AG18" s="2395"/>
      <c r="AH18" s="562"/>
      <c r="AI18" s="2391" t="s">
        <v>8</v>
      </c>
      <c r="AJ18" s="2391"/>
      <c r="AK18" s="2391"/>
      <c r="AL18" s="562"/>
      <c r="AM18" s="562"/>
      <c r="AN18" s="562"/>
      <c r="AO18" s="2389" t="s">
        <v>5444</v>
      </c>
      <c r="AP18" s="2389"/>
      <c r="AQ18" s="2389"/>
      <c r="AR18" s="2391" t="s">
        <v>61</v>
      </c>
      <c r="AS18" s="2389">
        <v>10</v>
      </c>
      <c r="AT18" s="2389"/>
      <c r="AU18" s="2391" t="s">
        <v>64</v>
      </c>
      <c r="AV18" s="2389">
        <v>19</v>
      </c>
      <c r="AW18" s="2389"/>
      <c r="AX18" s="2391" t="s">
        <v>148</v>
      </c>
      <c r="AY18" s="2391" t="s">
        <v>5445</v>
      </c>
      <c r="AZ18" s="562"/>
      <c r="BA18" s="562"/>
      <c r="BB18" s="562"/>
      <c r="BC18" s="562"/>
    </row>
    <row r="19" spans="1:55" ht="16.5" customHeight="1">
      <c r="A19" s="562"/>
      <c r="B19" s="562"/>
      <c r="C19" s="562"/>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2391"/>
      <c r="AJ19" s="2391"/>
      <c r="AK19" s="2391"/>
      <c r="AL19" s="562"/>
      <c r="AM19" s="562"/>
      <c r="AN19" s="562"/>
      <c r="AO19" s="2389"/>
      <c r="AP19" s="2389"/>
      <c r="AQ19" s="2389"/>
      <c r="AR19" s="2391"/>
      <c r="AS19" s="2389"/>
      <c r="AT19" s="2389"/>
      <c r="AU19" s="2391"/>
      <c r="AV19" s="2389"/>
      <c r="AW19" s="2389"/>
      <c r="AX19" s="2391"/>
      <c r="AY19" s="2391"/>
      <c r="AZ19" s="562"/>
      <c r="BA19" s="562"/>
      <c r="BB19" s="562"/>
      <c r="BC19" s="562"/>
    </row>
    <row r="20" spans="1:55" ht="16.5" customHeight="1">
      <c r="A20" s="571"/>
      <c r="B20" s="572"/>
      <c r="C20" s="572"/>
      <c r="D20" s="572"/>
      <c r="E20" s="572"/>
      <c r="F20" s="572"/>
      <c r="G20" s="572"/>
      <c r="H20" s="572"/>
      <c r="I20" s="572"/>
      <c r="J20" s="572"/>
      <c r="K20" s="2398" t="s">
        <v>5446</v>
      </c>
      <c r="L20" s="2398"/>
      <c r="M20" s="2398"/>
      <c r="N20" s="2398"/>
      <c r="O20" s="2398"/>
      <c r="P20" s="2398"/>
      <c r="Q20" s="2398"/>
      <c r="R20" s="572"/>
      <c r="S20" s="572"/>
      <c r="T20" s="572"/>
      <c r="U20" s="572"/>
      <c r="V20" s="572"/>
      <c r="W20" s="572"/>
      <c r="X20" s="572"/>
      <c r="Y20" s="572"/>
      <c r="Z20" s="572"/>
      <c r="AA20" s="562"/>
      <c r="AB20" s="562"/>
      <c r="AC20" s="562"/>
      <c r="AD20" s="562"/>
      <c r="AE20" s="562"/>
      <c r="AF20" s="562"/>
      <c r="AG20" s="562"/>
      <c r="AH20" s="562"/>
      <c r="AI20" s="2391" t="s">
        <v>177</v>
      </c>
      <c r="AJ20" s="2391"/>
      <c r="AK20" s="2391"/>
      <c r="AL20" s="562"/>
      <c r="AM20" s="570" t="s">
        <v>5447</v>
      </c>
      <c r="AN20" s="562"/>
      <c r="AO20" s="562"/>
      <c r="AP20" s="562"/>
      <c r="AQ20" s="562"/>
      <c r="AR20" s="562"/>
      <c r="AS20" s="562"/>
      <c r="AT20" s="562"/>
      <c r="AU20" s="562"/>
      <c r="AV20" s="562"/>
      <c r="AW20" s="562"/>
      <c r="AX20" s="562"/>
      <c r="AY20" s="562"/>
      <c r="AZ20" s="562"/>
      <c r="BA20" s="562"/>
      <c r="BB20" s="562"/>
      <c r="BC20" s="562"/>
    </row>
    <row r="21" spans="1:55" ht="16.5" customHeight="1">
      <c r="A21" s="573"/>
      <c r="B21" s="573"/>
      <c r="C21" s="573"/>
      <c r="D21" s="573"/>
      <c r="E21" s="573"/>
      <c r="F21" s="573"/>
      <c r="G21" s="573"/>
      <c r="H21" s="573"/>
      <c r="I21" s="573"/>
      <c r="J21" s="573"/>
      <c r="K21" s="2399"/>
      <c r="L21" s="2399"/>
      <c r="M21" s="2399"/>
      <c r="N21" s="2399"/>
      <c r="O21" s="2399"/>
      <c r="P21" s="2399"/>
      <c r="Q21" s="2399"/>
      <c r="R21" s="573"/>
      <c r="S21" s="573"/>
      <c r="T21" s="573"/>
      <c r="U21" s="573"/>
      <c r="V21" s="573"/>
      <c r="W21" s="573"/>
      <c r="X21" s="573"/>
      <c r="Y21" s="573"/>
      <c r="Z21" s="573"/>
      <c r="AA21" s="562"/>
      <c r="AB21" s="562"/>
      <c r="AC21" s="562"/>
      <c r="AD21" s="562"/>
      <c r="AE21" s="562"/>
      <c r="AF21" s="562"/>
      <c r="AG21" s="562"/>
      <c r="AH21" s="562"/>
      <c r="AI21" s="2395" t="s">
        <v>5448</v>
      </c>
      <c r="AJ21" s="2395"/>
      <c r="AK21" s="2395"/>
      <c r="AL21" s="562"/>
      <c r="AM21" s="562"/>
      <c r="AN21" s="562"/>
      <c r="AO21" s="562"/>
      <c r="AP21" s="562"/>
      <c r="AQ21" s="2400" t="s">
        <v>5449</v>
      </c>
      <c r="AR21" s="2400"/>
      <c r="AS21" s="2400"/>
      <c r="AT21" s="2400"/>
      <c r="AU21" s="2400"/>
      <c r="AV21" s="2400"/>
      <c r="AW21" s="2400"/>
      <c r="AX21" s="2400"/>
      <c r="AY21" s="2391" t="s">
        <v>5399</v>
      </c>
      <c r="AZ21" s="562"/>
      <c r="BA21" s="562"/>
      <c r="BB21" s="562"/>
      <c r="BC21" s="562"/>
    </row>
    <row r="22" spans="1:55" ht="16.5" customHeight="1">
      <c r="A22" s="2388" t="s">
        <v>5450</v>
      </c>
      <c r="B22" s="2388"/>
      <c r="C22" s="2388"/>
      <c r="D22" s="2388"/>
      <c r="E22" s="2388"/>
      <c r="F22" s="2388"/>
      <c r="G22" s="2388"/>
      <c r="H22" s="2388"/>
      <c r="I22" s="2388"/>
      <c r="J22" s="2388"/>
      <c r="K22" s="2388"/>
      <c r="L22" s="2388"/>
      <c r="M22" s="2388"/>
      <c r="N22" s="2388"/>
      <c r="O22" s="2388"/>
      <c r="P22" s="2388"/>
      <c r="Q22" s="2388"/>
      <c r="R22" s="2388"/>
      <c r="S22" s="2388"/>
      <c r="T22" s="2388"/>
      <c r="U22" s="2388"/>
      <c r="V22" s="2388"/>
      <c r="W22" s="2388"/>
      <c r="X22" s="2388"/>
      <c r="Y22" s="2388"/>
      <c r="Z22" s="2388"/>
      <c r="AA22" s="562"/>
      <c r="AB22" s="562"/>
      <c r="AC22" s="562"/>
      <c r="AD22" s="562"/>
      <c r="AE22" s="562"/>
      <c r="AF22" s="562"/>
      <c r="AG22" s="562"/>
      <c r="AH22" s="562"/>
      <c r="AI22" s="2395"/>
      <c r="AJ22" s="2395"/>
      <c r="AK22" s="2395"/>
      <c r="AL22" s="562"/>
      <c r="AM22" s="562"/>
      <c r="AN22" s="562"/>
      <c r="AO22" s="562"/>
      <c r="AP22" s="562"/>
      <c r="AQ22" s="2400"/>
      <c r="AR22" s="2400"/>
      <c r="AS22" s="2400"/>
      <c r="AT22" s="2400"/>
      <c r="AU22" s="2400"/>
      <c r="AV22" s="2400"/>
      <c r="AW22" s="2400"/>
      <c r="AX22" s="2400"/>
      <c r="AY22" s="2391"/>
      <c r="AZ22" s="562"/>
      <c r="BA22" s="562"/>
      <c r="BB22" s="562"/>
      <c r="BC22" s="562"/>
    </row>
    <row r="23" spans="1:55" ht="16.5" customHeight="1">
      <c r="A23" s="2383" t="s">
        <v>5451</v>
      </c>
      <c r="B23" s="2383"/>
      <c r="C23" s="2383"/>
      <c r="D23" s="2383"/>
      <c r="E23" s="2383"/>
      <c r="F23" s="2383"/>
      <c r="G23" s="2383"/>
      <c r="H23" s="2383"/>
      <c r="I23" s="2383"/>
      <c r="J23" s="2383"/>
      <c r="K23" s="2383"/>
      <c r="L23" s="2383"/>
      <c r="M23" s="2383"/>
      <c r="N23" s="2383"/>
      <c r="O23" s="2383"/>
      <c r="P23" s="2383"/>
      <c r="Q23" s="2383"/>
      <c r="R23" s="2383"/>
      <c r="S23" s="2383"/>
      <c r="T23" s="2383"/>
      <c r="U23" s="2383"/>
      <c r="V23" s="2383"/>
      <c r="W23" s="2383"/>
      <c r="X23" s="2383"/>
      <c r="Y23" s="2383"/>
      <c r="Z23" s="2383"/>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row>
    <row r="24" spans="1:55" ht="16.5" customHeight="1">
      <c r="A24" s="2383" t="s">
        <v>5452</v>
      </c>
      <c r="B24" s="2383"/>
      <c r="C24" s="2383"/>
      <c r="D24" s="2383"/>
      <c r="E24" s="2383"/>
      <c r="F24" s="2383"/>
      <c r="G24" s="2383"/>
      <c r="H24" s="2383"/>
      <c r="I24" s="2383"/>
      <c r="J24" s="2383"/>
      <c r="K24" s="2383"/>
      <c r="L24" s="2383"/>
      <c r="M24" s="2383"/>
      <c r="N24" s="2383"/>
      <c r="O24" s="2383"/>
      <c r="P24" s="2383"/>
      <c r="Q24" s="2383"/>
      <c r="R24" s="2383"/>
      <c r="S24" s="2383"/>
      <c r="T24" s="2383"/>
      <c r="U24" s="2383"/>
      <c r="V24" s="2383"/>
      <c r="W24" s="2383"/>
      <c r="X24" s="2383"/>
      <c r="Y24" s="2383"/>
      <c r="Z24" s="2383"/>
      <c r="AA24" s="562"/>
      <c r="AB24" s="562"/>
      <c r="AC24" s="562"/>
      <c r="AD24" s="562"/>
      <c r="AE24" s="562"/>
      <c r="AF24" s="562"/>
      <c r="AG24" s="562"/>
      <c r="AH24" s="562"/>
      <c r="AI24" s="2395" t="s">
        <v>5390</v>
      </c>
      <c r="AJ24" s="2395"/>
      <c r="AK24" s="2395"/>
      <c r="AL24" s="562"/>
      <c r="AM24" s="562"/>
      <c r="AN24" s="562"/>
      <c r="AO24" s="562"/>
      <c r="AP24" s="562"/>
      <c r="AQ24" s="562"/>
      <c r="AR24" s="562"/>
      <c r="AS24" s="562"/>
      <c r="AT24" s="562"/>
      <c r="AU24" s="562"/>
      <c r="AV24" s="562"/>
      <c r="AW24" s="562"/>
      <c r="AX24" s="562"/>
      <c r="AY24" s="562"/>
      <c r="AZ24" s="562"/>
      <c r="BA24" s="562"/>
      <c r="BB24" s="562"/>
      <c r="BC24" s="562"/>
    </row>
    <row r="25" spans="1:55" ht="16.5" customHeight="1">
      <c r="A25" s="2383" t="s">
        <v>5453</v>
      </c>
      <c r="B25" s="2383"/>
      <c r="C25" s="2383"/>
      <c r="D25" s="2383"/>
      <c r="E25" s="2383"/>
      <c r="F25" s="2383"/>
      <c r="G25" s="2383"/>
      <c r="H25" s="2383"/>
      <c r="I25" s="2383"/>
      <c r="J25" s="2383"/>
      <c r="K25" s="2383"/>
      <c r="L25" s="2383"/>
      <c r="M25" s="2383"/>
      <c r="N25" s="2383"/>
      <c r="O25" s="2383"/>
      <c r="P25" s="2383"/>
      <c r="Q25" s="2383"/>
      <c r="R25" s="2383"/>
      <c r="S25" s="2383"/>
      <c r="T25" s="2383"/>
      <c r="U25" s="2383"/>
      <c r="V25" s="2383"/>
      <c r="W25" s="2383"/>
      <c r="X25" s="2383"/>
      <c r="Y25" s="2383"/>
      <c r="Z25" s="2383"/>
      <c r="AA25" s="562"/>
      <c r="AB25" s="562"/>
      <c r="AC25" s="562"/>
      <c r="AD25" s="562"/>
      <c r="AE25" s="562"/>
      <c r="AF25" s="562"/>
      <c r="AG25" s="562"/>
      <c r="AH25" s="562"/>
      <c r="AI25" s="2395" t="s">
        <v>176</v>
      </c>
      <c r="AJ25" s="2395"/>
      <c r="AK25" s="2395"/>
      <c r="AL25" s="562"/>
      <c r="AM25" s="562"/>
      <c r="AN25" s="562"/>
      <c r="AO25" s="562"/>
      <c r="AP25" s="562"/>
      <c r="AQ25" s="562"/>
      <c r="AR25" s="562"/>
      <c r="AS25" s="562"/>
      <c r="AT25" s="562"/>
      <c r="AU25" s="562"/>
      <c r="AV25" s="562"/>
      <c r="AW25" s="562"/>
      <c r="AX25" s="562"/>
      <c r="AY25" s="562"/>
      <c r="AZ25" s="562"/>
      <c r="BA25" s="562"/>
      <c r="BB25" s="562"/>
      <c r="BC25" s="562"/>
    </row>
    <row r="26" spans="1:55" ht="16.5" customHeight="1">
      <c r="A26" s="2383" t="s">
        <v>5454</v>
      </c>
      <c r="B26" s="2383"/>
      <c r="C26" s="2383"/>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2395"/>
      <c r="AJ26" s="2395"/>
      <c r="AK26" s="2395"/>
      <c r="AL26" s="562"/>
      <c r="AM26" s="562"/>
      <c r="AN26" s="562"/>
      <c r="AO26" s="562"/>
      <c r="AP26" s="562"/>
      <c r="AQ26" s="562"/>
      <c r="AR26" s="562"/>
      <c r="AS26" s="562"/>
      <c r="AT26" s="562"/>
      <c r="AU26" s="562"/>
      <c r="AV26" s="562"/>
      <c r="AW26" s="562"/>
      <c r="AX26" s="562"/>
      <c r="AY26" s="562"/>
      <c r="AZ26" s="562"/>
      <c r="BA26" s="562"/>
      <c r="BB26" s="562"/>
      <c r="BC26" s="562"/>
    </row>
    <row r="27" spans="1:55" ht="16.5" customHeight="1">
      <c r="A27" s="2383" t="s">
        <v>5455</v>
      </c>
      <c r="B27" s="2383"/>
      <c r="C27" s="2383"/>
      <c r="D27" s="2383"/>
      <c r="E27" s="2383"/>
      <c r="F27" s="2383"/>
      <c r="G27" s="2383"/>
      <c r="H27" s="2383"/>
      <c r="I27" s="2383"/>
      <c r="J27" s="2383"/>
      <c r="K27" s="2383"/>
      <c r="L27" s="2383"/>
      <c r="M27" s="2383"/>
      <c r="N27" s="2383"/>
      <c r="O27" s="2383"/>
      <c r="P27" s="2383"/>
      <c r="Q27" s="2383"/>
      <c r="R27" s="2383"/>
      <c r="S27" s="2383"/>
      <c r="T27" s="2383"/>
      <c r="U27" s="2383"/>
      <c r="V27" s="2383"/>
      <c r="W27" s="2383"/>
      <c r="X27" s="2383"/>
      <c r="Y27" s="2383"/>
      <c r="Z27" s="2383"/>
      <c r="AA27" s="562"/>
      <c r="AB27" s="562"/>
      <c r="AC27" s="562"/>
      <c r="AD27" s="562"/>
      <c r="AE27" s="562"/>
      <c r="AF27" s="562"/>
      <c r="AG27" s="562"/>
      <c r="AH27" s="562"/>
      <c r="AI27" s="2395" t="s">
        <v>3</v>
      </c>
      <c r="AJ27" s="2395"/>
      <c r="AK27" s="2395"/>
      <c r="AL27" s="562"/>
      <c r="AM27" s="562"/>
      <c r="AN27" s="562"/>
      <c r="AO27" s="562"/>
      <c r="AP27" s="562"/>
      <c r="AQ27" s="562"/>
      <c r="AR27" s="562"/>
      <c r="AS27" s="562"/>
      <c r="AT27" s="562"/>
      <c r="AU27" s="562"/>
      <c r="AV27" s="562"/>
      <c r="AW27" s="562"/>
      <c r="AX27" s="562"/>
      <c r="AY27" s="562"/>
      <c r="AZ27" s="562"/>
      <c r="BA27" s="562" t="s">
        <v>5441</v>
      </c>
      <c r="BB27" s="562"/>
      <c r="BC27" s="562"/>
    </row>
    <row r="28" spans="1:55" ht="16.5" customHeight="1">
      <c r="A28" s="2383" t="s">
        <v>5456</v>
      </c>
      <c r="B28" s="2383"/>
      <c r="C28" s="2383"/>
      <c r="D28" s="2383"/>
      <c r="E28" s="2383"/>
      <c r="F28" s="2383"/>
      <c r="G28" s="2383"/>
      <c r="H28" s="2383"/>
      <c r="I28" s="2383"/>
      <c r="J28" s="2383"/>
      <c r="K28" s="2383"/>
      <c r="L28" s="2383"/>
      <c r="M28" s="2383"/>
      <c r="N28" s="2383"/>
      <c r="O28" s="2383"/>
      <c r="P28" s="2383"/>
      <c r="Q28" s="2383"/>
      <c r="R28" s="2383"/>
      <c r="S28" s="2383"/>
      <c r="T28" s="2383"/>
      <c r="U28" s="2383"/>
      <c r="V28" s="2383"/>
      <c r="W28" s="2383"/>
      <c r="X28" s="565"/>
      <c r="Y28" s="565"/>
      <c r="Z28" s="562"/>
      <c r="AA28" s="562"/>
      <c r="AB28" s="562"/>
      <c r="AC28" s="2395" t="s">
        <v>5457</v>
      </c>
      <c r="AD28" s="2395"/>
      <c r="AE28" s="2395"/>
      <c r="AF28" s="2395"/>
      <c r="AG28" s="2395"/>
      <c r="AH28" s="562"/>
      <c r="AI28" s="2395" t="s">
        <v>5407</v>
      </c>
      <c r="AJ28" s="2395"/>
      <c r="AK28" s="2395"/>
      <c r="AL28" s="562"/>
      <c r="AM28" s="562"/>
      <c r="AN28" s="562"/>
      <c r="AO28" s="562"/>
      <c r="AP28" s="562"/>
      <c r="AQ28" s="562"/>
      <c r="AR28" s="562"/>
      <c r="AS28" s="562"/>
      <c r="AT28" s="562"/>
      <c r="AU28" s="562"/>
      <c r="AV28" s="562"/>
      <c r="AW28" s="562"/>
      <c r="AX28" s="562"/>
      <c r="AY28" s="562"/>
      <c r="AZ28" s="562"/>
      <c r="BA28" s="562"/>
      <c r="BB28" s="562"/>
      <c r="BC28" s="562"/>
    </row>
    <row r="29" spans="1:55" ht="16.5" customHeight="1">
      <c r="A29" s="563"/>
      <c r="B29" s="562"/>
      <c r="C29" s="56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2395" t="s">
        <v>5458</v>
      </c>
      <c r="AD29" s="2395"/>
      <c r="AE29" s="2395"/>
      <c r="AF29" s="2395"/>
      <c r="AG29" s="2395"/>
      <c r="AH29" s="562"/>
      <c r="AI29" s="2395"/>
      <c r="AJ29" s="2395"/>
      <c r="AK29" s="2395"/>
      <c r="AL29" s="562"/>
      <c r="AM29" s="562"/>
      <c r="AN29" s="562"/>
      <c r="AO29" s="562"/>
      <c r="AP29" s="562"/>
      <c r="AQ29" s="562"/>
      <c r="AR29" s="562"/>
      <c r="AS29" s="562"/>
      <c r="AT29" s="562"/>
      <c r="AU29" s="562"/>
      <c r="AV29" s="562"/>
      <c r="AW29" s="562"/>
      <c r="AX29" s="562"/>
      <c r="AY29" s="562"/>
      <c r="AZ29" s="562"/>
      <c r="BA29" s="562"/>
      <c r="BB29" s="562"/>
      <c r="BC29" s="562"/>
    </row>
    <row r="30" spans="1:55" ht="16.5" customHeight="1">
      <c r="A30" s="2388" t="s">
        <v>5459</v>
      </c>
      <c r="B30" s="2388"/>
      <c r="C30" s="2388"/>
      <c r="D30" s="2388"/>
      <c r="E30" s="2388"/>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562"/>
      <c r="AB30" s="562"/>
      <c r="AC30" s="562"/>
      <c r="AD30" s="562"/>
      <c r="AE30" s="562"/>
      <c r="AF30" s="562"/>
      <c r="AG30" s="562"/>
      <c r="AH30" s="562"/>
      <c r="AI30" s="2391" t="s">
        <v>8</v>
      </c>
      <c r="AJ30" s="2391"/>
      <c r="AK30" s="2391"/>
      <c r="AL30" s="562"/>
      <c r="AM30" s="562"/>
      <c r="AN30" s="562"/>
      <c r="AO30" s="562"/>
      <c r="AP30" s="562"/>
      <c r="AQ30" s="562"/>
      <c r="AR30" s="562" t="s">
        <v>61</v>
      </c>
      <c r="AS30" s="562"/>
      <c r="AT30" s="562"/>
      <c r="AU30" s="562" t="s">
        <v>64</v>
      </c>
      <c r="AV30" s="562"/>
      <c r="AW30" s="562"/>
      <c r="AX30" s="562" t="s">
        <v>148</v>
      </c>
      <c r="AY30" s="562" t="s">
        <v>5445</v>
      </c>
      <c r="AZ30" s="562"/>
      <c r="BA30" s="562"/>
      <c r="BB30" s="562"/>
      <c r="BC30" s="562"/>
    </row>
    <row r="31" spans="1:55" ht="16.5" customHeight="1">
      <c r="A31" s="2388" t="s">
        <v>5460</v>
      </c>
      <c r="B31" s="2388"/>
      <c r="C31" s="2388"/>
      <c r="D31" s="2388"/>
      <c r="E31" s="2388"/>
      <c r="F31" s="2388"/>
      <c r="G31" s="2388"/>
      <c r="H31" s="2388"/>
      <c r="I31" s="2388"/>
      <c r="J31" s="2388"/>
      <c r="K31" s="2388"/>
      <c r="L31" s="2388"/>
      <c r="M31" s="2388"/>
      <c r="N31" s="2388"/>
      <c r="O31" s="2388"/>
      <c r="P31" s="2388"/>
      <c r="Q31" s="2388"/>
      <c r="R31" s="2388"/>
      <c r="S31" s="2388"/>
      <c r="T31" s="2388"/>
      <c r="U31" s="2388"/>
      <c r="V31" s="2388"/>
      <c r="W31" s="2388"/>
      <c r="X31" s="2388"/>
      <c r="Y31" s="2388"/>
      <c r="Z31" s="2388"/>
      <c r="AA31" s="562"/>
      <c r="AB31" s="562"/>
      <c r="AC31" s="562"/>
      <c r="AD31" s="562"/>
      <c r="AE31" s="562"/>
      <c r="AF31" s="562"/>
      <c r="AG31" s="562"/>
      <c r="AH31" s="562"/>
      <c r="AI31" s="2391" t="s">
        <v>177</v>
      </c>
      <c r="AJ31" s="2391"/>
      <c r="AK31" s="2391"/>
      <c r="AL31" s="562"/>
      <c r="AM31" s="562"/>
      <c r="AN31" s="562"/>
      <c r="AO31" s="562"/>
      <c r="AP31" s="562"/>
      <c r="AQ31" s="562"/>
      <c r="AR31" s="562"/>
      <c r="AS31" s="562"/>
      <c r="AT31" s="562"/>
      <c r="AU31" s="562"/>
      <c r="AV31" s="562"/>
      <c r="AW31" s="562"/>
      <c r="AX31" s="562"/>
      <c r="AY31" s="562"/>
      <c r="AZ31" s="562"/>
      <c r="BA31" s="562"/>
      <c r="BB31" s="562"/>
      <c r="BC31" s="562"/>
    </row>
    <row r="32" spans="1:55" ht="16.5" customHeight="1">
      <c r="A32" s="2388" t="s">
        <v>5461</v>
      </c>
      <c r="B32" s="2388"/>
      <c r="C32" s="2388"/>
      <c r="D32" s="2388"/>
      <c r="E32" s="2388"/>
      <c r="F32" s="2388"/>
      <c r="G32" s="2388"/>
      <c r="H32" s="2388"/>
      <c r="I32" s="2388"/>
      <c r="J32" s="2388"/>
      <c r="K32" s="2388"/>
      <c r="L32" s="2388"/>
      <c r="M32" s="2388"/>
      <c r="N32" s="2388"/>
      <c r="O32" s="2388"/>
      <c r="P32" s="2388"/>
      <c r="Q32" s="2388"/>
      <c r="R32" s="2388"/>
      <c r="S32" s="2388"/>
      <c r="T32" s="2388"/>
      <c r="U32" s="2388"/>
      <c r="V32" s="2388"/>
      <c r="W32" s="2388"/>
      <c r="X32" s="2388"/>
      <c r="Y32" s="2388"/>
      <c r="Z32" s="2388"/>
      <c r="AA32" s="562"/>
      <c r="AB32" s="562"/>
      <c r="AC32" s="562"/>
      <c r="AD32" s="562"/>
      <c r="AE32" s="562"/>
      <c r="AF32" s="562"/>
      <c r="AG32" s="562"/>
      <c r="AH32" s="562"/>
      <c r="AI32" s="2391"/>
      <c r="AJ32" s="2391"/>
      <c r="AK32" s="2391"/>
      <c r="AL32" s="562"/>
      <c r="AM32" s="562"/>
      <c r="AN32" s="562"/>
      <c r="AO32" s="562"/>
      <c r="AP32" s="562"/>
      <c r="AQ32" s="562"/>
      <c r="AR32" s="562"/>
      <c r="AS32" s="562"/>
      <c r="AT32" s="562"/>
      <c r="AU32" s="562"/>
      <c r="AV32" s="562"/>
      <c r="AW32" s="562"/>
      <c r="AX32" s="562"/>
      <c r="AY32" s="562"/>
      <c r="AZ32" s="562"/>
      <c r="BA32" s="562"/>
      <c r="BB32" s="562"/>
      <c r="BC32" s="562"/>
    </row>
    <row r="33" spans="1:55" ht="16.5" customHeight="1">
      <c r="A33" s="2388" t="s">
        <v>5462</v>
      </c>
      <c r="B33" s="2388"/>
      <c r="C33" s="2388"/>
      <c r="D33" s="2388"/>
      <c r="E33" s="2388"/>
      <c r="F33" s="2388"/>
      <c r="G33" s="2388"/>
      <c r="H33" s="2388"/>
      <c r="I33" s="2388"/>
      <c r="J33" s="2388"/>
      <c r="K33" s="2388"/>
      <c r="L33" s="2388"/>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2395" t="s">
        <v>5448</v>
      </c>
      <c r="AJ33" s="2395"/>
      <c r="AK33" s="2395"/>
      <c r="AL33" s="562"/>
      <c r="AM33" s="562"/>
      <c r="AN33" s="562"/>
      <c r="AO33" s="562"/>
      <c r="AP33" s="562"/>
      <c r="AQ33" s="562"/>
      <c r="AR33" s="562"/>
      <c r="AS33" s="562"/>
      <c r="AT33" s="562"/>
      <c r="AU33" s="562"/>
      <c r="AV33" s="562"/>
      <c r="AW33" s="562"/>
      <c r="AX33" s="562"/>
      <c r="AY33" s="562" t="s">
        <v>5399</v>
      </c>
      <c r="AZ33" s="562"/>
      <c r="BA33" s="562"/>
      <c r="BB33" s="562"/>
      <c r="BC33" s="562"/>
    </row>
    <row r="34" spans="1:55" ht="16.5" customHeight="1">
      <c r="A34" s="563"/>
      <c r="B34" s="562"/>
      <c r="C34" s="562"/>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row>
    <row r="35" spans="1:55" ht="16.5" customHeight="1">
      <c r="A35" s="2388" t="s">
        <v>5463</v>
      </c>
      <c r="B35" s="2388"/>
      <c r="C35" s="2388"/>
      <c r="D35" s="2388"/>
      <c r="E35" s="2388"/>
      <c r="F35" s="2388"/>
      <c r="G35" s="2388"/>
      <c r="H35" s="2388"/>
      <c r="I35" s="2388"/>
      <c r="J35" s="2388"/>
      <c r="K35" s="2388"/>
      <c r="L35" s="2388"/>
      <c r="M35" s="2388"/>
      <c r="N35" s="2388"/>
      <c r="O35" s="2388"/>
      <c r="P35" s="2388"/>
      <c r="Q35" s="2388"/>
      <c r="R35" s="2388"/>
      <c r="S35" s="2388"/>
      <c r="T35" s="2388"/>
      <c r="U35" s="2388"/>
      <c r="V35" s="2388"/>
      <c r="W35" s="2388"/>
      <c r="X35" s="2388"/>
      <c r="Y35" s="2388"/>
      <c r="Z35" s="2388"/>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562"/>
      <c r="BA35" s="562"/>
      <c r="BB35" s="562"/>
      <c r="BC35" s="562"/>
    </row>
    <row r="36" spans="1:55" ht="16.5" customHeight="1">
      <c r="A36" s="2388" t="s">
        <v>5464</v>
      </c>
      <c r="B36" s="2388"/>
      <c r="C36" s="2388"/>
      <c r="D36" s="2388"/>
      <c r="E36" s="2388"/>
      <c r="F36" s="2388"/>
      <c r="G36" s="2388"/>
      <c r="H36" s="2388"/>
      <c r="I36" s="2388"/>
      <c r="J36" s="2388"/>
      <c r="K36" s="2388"/>
      <c r="L36" s="2388"/>
      <c r="M36" s="2388"/>
      <c r="N36" s="2388"/>
      <c r="O36" s="2388"/>
      <c r="P36" s="2388"/>
      <c r="Q36" s="2388"/>
      <c r="R36" s="2388"/>
      <c r="S36" s="2388"/>
      <c r="T36" s="2388"/>
      <c r="U36" s="2388"/>
      <c r="V36" s="2388"/>
      <c r="W36" s="2388"/>
      <c r="X36" s="2388"/>
      <c r="Y36" s="2388"/>
      <c r="Z36" s="2388"/>
      <c r="AA36" s="562"/>
      <c r="AB36" s="562"/>
      <c r="AC36" s="2401" t="s">
        <v>5413</v>
      </c>
      <c r="AD36" s="2401"/>
      <c r="AE36" s="2401"/>
      <c r="AF36" s="2405"/>
      <c r="AG36" s="2405"/>
      <c r="AH36" s="2405"/>
      <c r="AI36" s="2405"/>
      <c r="AJ36" s="2405"/>
      <c r="AK36" s="2405"/>
      <c r="AL36" s="2401" t="s">
        <v>5414</v>
      </c>
      <c r="AM36" s="2401"/>
      <c r="AN36" s="2401"/>
      <c r="AO36" s="2405"/>
      <c r="AP36" s="2405"/>
      <c r="AQ36" s="2405"/>
      <c r="AR36" s="2405"/>
      <c r="AS36" s="2405"/>
      <c r="AT36" s="2405"/>
      <c r="AU36" s="2401" t="s">
        <v>5415</v>
      </c>
      <c r="AV36" s="2401"/>
      <c r="AW36" s="2401"/>
      <c r="AX36" s="2403"/>
      <c r="AY36" s="2403"/>
      <c r="AZ36" s="2403"/>
      <c r="BA36" s="2403"/>
      <c r="BB36" s="2403"/>
      <c r="BC36" s="2403"/>
    </row>
    <row r="37" spans="1:55" ht="16.5" customHeight="1">
      <c r="A37" s="2388" t="s">
        <v>5465</v>
      </c>
      <c r="B37" s="2388"/>
      <c r="C37" s="2388"/>
      <c r="D37" s="2388"/>
      <c r="E37" s="2388"/>
      <c r="F37" s="2388"/>
      <c r="G37" s="2388"/>
      <c r="H37" s="2388"/>
      <c r="I37" s="2388"/>
      <c r="J37" s="2388"/>
      <c r="K37" s="2388"/>
      <c r="L37" s="2388"/>
      <c r="M37" s="2388"/>
      <c r="N37" s="2388"/>
      <c r="O37" s="2388"/>
      <c r="P37" s="2388"/>
      <c r="Q37" s="2388"/>
      <c r="R37" s="2388"/>
      <c r="S37" s="2388"/>
      <c r="T37" s="2388"/>
      <c r="U37" s="2388"/>
      <c r="V37" s="2388"/>
      <c r="W37" s="2388"/>
      <c r="X37" s="2388"/>
      <c r="Y37" s="2388"/>
      <c r="Z37" s="2388"/>
      <c r="AA37" s="562"/>
      <c r="AB37" s="562"/>
      <c r="AC37" s="2402"/>
      <c r="AD37" s="2402"/>
      <c r="AE37" s="2402"/>
      <c r="AF37" s="2406"/>
      <c r="AG37" s="2406"/>
      <c r="AH37" s="2406"/>
      <c r="AI37" s="2406"/>
      <c r="AJ37" s="2406"/>
      <c r="AK37" s="2406"/>
      <c r="AL37" s="2402"/>
      <c r="AM37" s="2402"/>
      <c r="AN37" s="2402"/>
      <c r="AO37" s="2406"/>
      <c r="AP37" s="2406"/>
      <c r="AQ37" s="2406"/>
      <c r="AR37" s="2406"/>
      <c r="AS37" s="2406"/>
      <c r="AT37" s="2406"/>
      <c r="AU37" s="2402"/>
      <c r="AV37" s="2402"/>
      <c r="AW37" s="2402"/>
      <c r="AX37" s="2404"/>
      <c r="AY37" s="2404"/>
      <c r="AZ37" s="2404"/>
      <c r="BA37" s="2404"/>
      <c r="BB37" s="2404"/>
      <c r="BC37" s="2404"/>
    </row>
  </sheetData>
  <sheetProtection algorithmName="SHA-512" hashValue="UBL4Hh9Ex349ZA3hUBYILw3DAs3rhHQievLdlG56KMypvNYqLOVYcYJ3Yc69ItKL84Yx6JW5U8a1Bv0Ikgq8Aw==" saltValue="lE3SbRNgEWmpoeWTNqYOQg==" spinCount="100000" sheet="1" objects="1" scenarios="1"/>
  <mergeCells count="78">
    <mergeCell ref="AU36:AW37"/>
    <mergeCell ref="AX36:BC37"/>
    <mergeCell ref="A37:Z37"/>
    <mergeCell ref="A35:Z35"/>
    <mergeCell ref="A36:Z36"/>
    <mergeCell ref="AC36:AE37"/>
    <mergeCell ref="AF36:AK37"/>
    <mergeCell ref="AL36:AN37"/>
    <mergeCell ref="AO36:AT37"/>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23:Z23"/>
    <mergeCell ref="A24:Z24"/>
    <mergeCell ref="AI24:AK24"/>
    <mergeCell ref="A25:Z25"/>
    <mergeCell ref="AI25:AK26"/>
    <mergeCell ref="A26:C26"/>
    <mergeCell ref="AU18:AU19"/>
    <mergeCell ref="AV18:AW19"/>
    <mergeCell ref="AX18:AX19"/>
    <mergeCell ref="AY18:AY19"/>
    <mergeCell ref="A22:Z22"/>
    <mergeCell ref="K20:Q21"/>
    <mergeCell ref="AI20:AK20"/>
    <mergeCell ref="AI21:AK22"/>
    <mergeCell ref="AQ21:AX22"/>
    <mergeCell ref="AY21:AY22"/>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F13:J13"/>
    <mergeCell ref="L13:M13"/>
    <mergeCell ref="F14:J14"/>
    <mergeCell ref="L14:M14"/>
    <mergeCell ref="O14:U14"/>
    <mergeCell ref="AD7:BC7"/>
    <mergeCell ref="AD8:BC8"/>
    <mergeCell ref="AD9:AF9"/>
    <mergeCell ref="A11:C12"/>
    <mergeCell ref="D11:D12"/>
    <mergeCell ref="E11:F12"/>
    <mergeCell ref="G11:G12"/>
    <mergeCell ref="H11:I12"/>
    <mergeCell ref="J11:J12"/>
    <mergeCell ref="AC12:AE12"/>
    <mergeCell ref="AG12:AH12"/>
    <mergeCell ref="AJ12:AK12"/>
    <mergeCell ref="A6:Z6"/>
    <mergeCell ref="AD6:AO6"/>
    <mergeCell ref="AZ1:BC1"/>
    <mergeCell ref="AD3:BC3"/>
    <mergeCell ref="K4:Q5"/>
    <mergeCell ref="AD4:BC4"/>
    <mergeCell ref="AD5:BC5"/>
  </mergeCells>
  <phoneticPr fontId="55"/>
  <pageMargins left="0.70866141732283472" right="0.70866141732283472" top="0.74803149606299213" bottom="0.74803149606299213" header="0.31496062992125984" footer="0.31496062992125984"/>
  <pageSetup paperSize="9" scale="88"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11C80-CDB9-40A6-9FAB-3A6E342B46D0}">
  <sheetPr>
    <pageSetUpPr fitToPage="1"/>
  </sheetPr>
  <dimension ref="A1:AO78"/>
  <sheetViews>
    <sheetView showZeros="0" view="pageBreakPreview" zoomScale="98" zoomScaleNormal="100" zoomScaleSheetLayoutView="98" workbookViewId="0">
      <selection activeCell="AT44" sqref="AT44"/>
    </sheetView>
  </sheetViews>
  <sheetFormatPr defaultRowHeight="13.5"/>
  <cols>
    <col min="1" max="31" width="2.5" style="590" customWidth="1"/>
    <col min="32" max="32" width="3.75" style="590" customWidth="1"/>
    <col min="33" max="37" width="2.5" style="590" customWidth="1"/>
    <col min="38" max="38" width="11.75" style="590" customWidth="1"/>
    <col min="39" max="39" width="2.5" style="590" customWidth="1"/>
    <col min="40" max="40" width="1.625" style="590" customWidth="1"/>
    <col min="41" max="41" width="1.375" style="590" customWidth="1"/>
    <col min="42" max="16384" width="9" style="500"/>
  </cols>
  <sheetData>
    <row r="1" spans="1:41" s="1" customFormat="1">
      <c r="A1" s="2408"/>
      <c r="B1" s="2408"/>
      <c r="C1" s="2408"/>
      <c r="D1" s="2408"/>
      <c r="E1" s="2408"/>
      <c r="F1" s="2408"/>
      <c r="G1" s="2408"/>
      <c r="H1" s="2408"/>
      <c r="I1" s="2408"/>
      <c r="J1" s="2408"/>
      <c r="K1" s="2408"/>
      <c r="L1" s="2408"/>
      <c r="M1" s="2408"/>
      <c r="N1" s="2408"/>
      <c r="O1" s="2408"/>
      <c r="P1" s="2408"/>
      <c r="Q1" s="574"/>
      <c r="R1" s="574"/>
      <c r="S1" s="574"/>
      <c r="T1" s="574"/>
      <c r="U1" s="574"/>
      <c r="V1" s="574"/>
      <c r="W1" s="574"/>
      <c r="X1" s="574"/>
      <c r="Y1" s="574"/>
      <c r="Z1" s="574"/>
      <c r="AA1" s="574"/>
      <c r="AB1" s="574"/>
      <c r="AC1" s="574"/>
      <c r="AD1" s="574"/>
      <c r="AE1" s="574"/>
      <c r="AF1" s="574"/>
      <c r="AG1" s="575"/>
      <c r="AH1" s="576"/>
      <c r="AI1" s="576"/>
      <c r="AJ1" s="576"/>
      <c r="AK1" s="576"/>
      <c r="AL1" s="576"/>
      <c r="AM1" s="576"/>
      <c r="AN1" s="576"/>
      <c r="AO1" s="576"/>
    </row>
    <row r="2" spans="1:41" s="1" customFormat="1">
      <c r="A2" s="2409"/>
      <c r="B2" s="2409"/>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575"/>
      <c r="AH2" s="576"/>
      <c r="AI2" s="576"/>
      <c r="AJ2" s="576"/>
      <c r="AK2" s="576"/>
      <c r="AL2" s="576"/>
      <c r="AM2" s="576"/>
      <c r="AN2" s="576"/>
      <c r="AO2" s="576"/>
    </row>
    <row r="3" spans="1:41" s="1" customFormat="1" ht="13.5" customHeight="1">
      <c r="A3" s="2410" t="s">
        <v>5466</v>
      </c>
      <c r="B3" s="2410"/>
      <c r="C3" s="2410"/>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577"/>
      <c r="AN3" s="577"/>
      <c r="AO3" s="577"/>
    </row>
    <row r="4" spans="1:41" s="1" customFormat="1" ht="21" customHeight="1">
      <c r="A4" s="2410"/>
      <c r="B4" s="2410"/>
      <c r="C4" s="2410"/>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577"/>
      <c r="AN4" s="577"/>
      <c r="AO4" s="577"/>
    </row>
    <row r="5" spans="1:41" s="1" customFormat="1" ht="24">
      <c r="A5" s="578"/>
      <c r="B5" s="578"/>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8"/>
      <c r="AO5" s="578"/>
    </row>
    <row r="6" spans="1:41" s="1" customFormat="1" ht="14.25">
      <c r="A6" s="579"/>
      <c r="B6" s="579"/>
      <c r="C6" s="2411" t="s">
        <v>5467</v>
      </c>
      <c r="D6" s="2411"/>
      <c r="E6" s="2411"/>
      <c r="F6" s="2411"/>
      <c r="G6" s="2411"/>
      <c r="H6" s="2411"/>
      <c r="I6" s="2411"/>
      <c r="J6" s="2411"/>
      <c r="K6" s="2411"/>
      <c r="L6" s="2411"/>
      <c r="M6" s="2411"/>
      <c r="N6" s="2411"/>
      <c r="O6" s="2411"/>
      <c r="P6" s="2411"/>
      <c r="Q6" s="2411"/>
      <c r="R6" s="2411"/>
      <c r="S6" s="2411"/>
      <c r="T6" s="2411"/>
      <c r="U6" s="2411"/>
      <c r="V6" s="2411"/>
      <c r="W6" s="2411"/>
      <c r="X6" s="2411"/>
      <c r="Y6" s="2411"/>
      <c r="Z6" s="2411"/>
      <c r="AA6" s="2411"/>
      <c r="AB6" s="2411"/>
      <c r="AC6" s="579"/>
      <c r="AD6" s="579"/>
      <c r="AE6" s="579"/>
      <c r="AF6" s="579"/>
      <c r="AG6" s="579"/>
      <c r="AH6" s="579"/>
      <c r="AI6" s="579"/>
      <c r="AJ6" s="579"/>
      <c r="AK6" s="579"/>
      <c r="AL6" s="579"/>
      <c r="AM6" s="579"/>
      <c r="AN6" s="579"/>
      <c r="AO6" s="579"/>
    </row>
    <row r="7" spans="1:41" s="1" customFormat="1" ht="14.25">
      <c r="A7" s="579"/>
      <c r="B7" s="579"/>
      <c r="C7" s="2411" t="s">
        <v>5468</v>
      </c>
      <c r="D7" s="2411"/>
      <c r="E7" s="2411"/>
      <c r="F7" s="2411"/>
      <c r="G7" s="2411"/>
      <c r="H7" s="2411"/>
      <c r="I7" s="2411"/>
      <c r="J7" s="2411"/>
      <c r="K7" s="2411"/>
      <c r="L7" s="2411"/>
      <c r="M7" s="2411"/>
      <c r="N7" s="2411"/>
      <c r="O7" s="2411"/>
      <c r="P7" s="2411"/>
      <c r="Q7" s="2411"/>
      <c r="R7" s="2411"/>
      <c r="S7" s="2411"/>
      <c r="T7" s="2411"/>
      <c r="U7" s="2411"/>
      <c r="V7" s="2411"/>
      <c r="W7" s="2411"/>
      <c r="X7" s="2411"/>
      <c r="Y7" s="2411"/>
      <c r="Z7" s="2411"/>
      <c r="AA7" s="2411"/>
      <c r="AB7" s="2411"/>
      <c r="AC7" s="579"/>
      <c r="AD7" s="579"/>
      <c r="AE7" s="579"/>
      <c r="AF7" s="579"/>
      <c r="AG7" s="579"/>
      <c r="AH7" s="579"/>
      <c r="AI7" s="579"/>
      <c r="AJ7" s="579"/>
      <c r="AK7" s="579"/>
      <c r="AL7" s="579"/>
      <c r="AM7" s="579"/>
      <c r="AN7" s="579"/>
      <c r="AO7" s="579"/>
    </row>
    <row r="8" spans="1:41" s="1" customFormat="1" ht="14.25">
      <c r="A8" s="579"/>
      <c r="B8" s="579"/>
      <c r="C8" s="579"/>
      <c r="D8" s="579"/>
      <c r="E8" s="579"/>
      <c r="F8" s="579"/>
      <c r="G8" s="579"/>
      <c r="H8" s="579"/>
      <c r="I8" s="579"/>
      <c r="J8" s="579"/>
      <c r="K8" s="57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row>
    <row r="9" spans="1:41" s="1" customFormat="1" ht="21.75" customHeight="1">
      <c r="A9" s="579"/>
      <c r="B9" s="579"/>
      <c r="C9" s="580"/>
      <c r="D9" s="579" t="s">
        <v>5469</v>
      </c>
      <c r="E9" s="579"/>
      <c r="F9" s="579"/>
      <c r="G9" s="579"/>
      <c r="H9" s="579"/>
      <c r="I9" s="579"/>
      <c r="J9" s="579"/>
      <c r="K9" s="579"/>
      <c r="L9" s="579"/>
      <c r="M9" s="579"/>
      <c r="N9" s="579"/>
      <c r="O9" s="579"/>
      <c r="P9" s="579"/>
      <c r="Q9" s="579"/>
      <c r="R9" s="579"/>
      <c r="S9" s="579"/>
      <c r="T9" s="579"/>
      <c r="U9" s="579"/>
      <c r="V9" s="579"/>
      <c r="W9" s="579"/>
      <c r="X9" s="579"/>
      <c r="Y9" s="579"/>
      <c r="Z9" s="579"/>
      <c r="AA9" s="579"/>
      <c r="AB9" s="579"/>
      <c r="AC9" s="579"/>
      <c r="AD9" s="579"/>
      <c r="AE9" s="579"/>
      <c r="AF9" s="579"/>
      <c r="AG9" s="579"/>
      <c r="AH9" s="579"/>
      <c r="AI9" s="579"/>
      <c r="AJ9" s="579"/>
      <c r="AK9" s="579"/>
      <c r="AL9" s="579"/>
      <c r="AM9" s="579"/>
      <c r="AN9" s="579"/>
      <c r="AO9" s="579"/>
    </row>
    <row r="10" spans="1:41" s="1" customFormat="1" ht="21.75" customHeight="1">
      <c r="A10" s="579"/>
      <c r="B10" s="579"/>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79"/>
      <c r="AO10" s="579"/>
    </row>
    <row r="11" spans="1:41" s="583" customFormat="1" ht="21.75" customHeight="1">
      <c r="A11" s="581"/>
      <c r="B11" s="581"/>
      <c r="C11" s="582"/>
      <c r="D11" s="582" t="s">
        <v>5470</v>
      </c>
      <c r="E11" s="582"/>
      <c r="F11" s="582"/>
      <c r="G11" s="582"/>
      <c r="H11" s="582"/>
      <c r="I11" s="582"/>
      <c r="J11" s="582"/>
      <c r="K11" s="582"/>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1"/>
      <c r="AO11" s="581"/>
    </row>
    <row r="12" spans="1:41" s="583" customFormat="1" ht="21.75" customHeight="1">
      <c r="A12" s="581"/>
      <c r="B12" s="581"/>
      <c r="C12" s="582"/>
      <c r="D12" s="582" t="s">
        <v>5471</v>
      </c>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2"/>
      <c r="AN12" s="581"/>
      <c r="AO12" s="581"/>
    </row>
    <row r="13" spans="1:41" s="583" customFormat="1" ht="21.75" customHeight="1">
      <c r="A13" s="581"/>
      <c r="B13" s="581"/>
      <c r="C13" s="582"/>
      <c r="D13" s="582" t="s">
        <v>5472</v>
      </c>
      <c r="E13" s="584" t="s">
        <v>5473</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582"/>
      <c r="AH13" s="582"/>
      <c r="AI13" s="582"/>
      <c r="AJ13" s="582"/>
      <c r="AK13" s="582"/>
      <c r="AL13" s="582"/>
      <c r="AM13" s="582"/>
      <c r="AN13" s="581"/>
      <c r="AO13" s="581"/>
    </row>
    <row r="14" spans="1:41" s="583" customFormat="1" ht="21.75" customHeight="1">
      <c r="A14" s="581"/>
      <c r="B14" s="581"/>
      <c r="C14" s="582"/>
      <c r="D14" s="582" t="s">
        <v>5474</v>
      </c>
      <c r="E14" s="582" t="s">
        <v>5475</v>
      </c>
      <c r="F14" s="582"/>
      <c r="G14" s="582"/>
      <c r="H14" s="582"/>
      <c r="I14" s="582"/>
      <c r="J14" s="582"/>
      <c r="K14" s="582"/>
      <c r="L14" s="582"/>
      <c r="M14" s="582"/>
      <c r="N14" s="582"/>
      <c r="O14" s="582"/>
      <c r="P14" s="582"/>
      <c r="Q14" s="582"/>
      <c r="R14" s="582"/>
      <c r="S14" s="582"/>
      <c r="T14" s="582"/>
      <c r="U14" s="582"/>
      <c r="V14" s="582"/>
      <c r="W14" s="582"/>
      <c r="X14" s="582"/>
      <c r="Y14" s="582"/>
      <c r="Z14" s="582"/>
      <c r="AA14" s="582"/>
      <c r="AB14" s="582"/>
      <c r="AC14" s="582"/>
      <c r="AD14" s="582"/>
      <c r="AE14" s="582"/>
      <c r="AF14" s="582"/>
      <c r="AG14" s="582"/>
      <c r="AH14" s="582"/>
      <c r="AI14" s="582"/>
      <c r="AJ14" s="582"/>
      <c r="AK14" s="582"/>
      <c r="AL14" s="582"/>
      <c r="AM14" s="582"/>
      <c r="AN14" s="581"/>
      <c r="AO14" s="581"/>
    </row>
    <row r="15" spans="1:41" s="583" customFormat="1" ht="21.75" customHeight="1">
      <c r="A15" s="581"/>
      <c r="B15" s="581"/>
      <c r="C15" s="582"/>
      <c r="D15" s="582"/>
      <c r="E15" s="582" t="s">
        <v>5476</v>
      </c>
      <c r="F15" s="582"/>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1"/>
      <c r="AO15" s="581"/>
    </row>
    <row r="16" spans="1:41" s="583" customFormat="1" ht="21.75" customHeight="1">
      <c r="A16" s="581"/>
      <c r="B16" s="581"/>
      <c r="C16" s="582"/>
      <c r="D16" s="582" t="s">
        <v>5477</v>
      </c>
      <c r="E16" s="582" t="s">
        <v>5478</v>
      </c>
      <c r="F16" s="582"/>
      <c r="G16" s="582"/>
      <c r="H16" s="582"/>
      <c r="I16" s="582"/>
      <c r="J16" s="582"/>
      <c r="K16" s="582"/>
      <c r="L16" s="582"/>
      <c r="M16" s="582"/>
      <c r="N16" s="582"/>
      <c r="O16" s="582"/>
      <c r="P16" s="582"/>
      <c r="Q16" s="582"/>
      <c r="R16" s="582"/>
      <c r="S16" s="582"/>
      <c r="T16" s="582"/>
      <c r="U16" s="582"/>
      <c r="V16" s="582"/>
      <c r="W16" s="582"/>
      <c r="X16" s="582"/>
      <c r="Y16" s="582"/>
      <c r="Z16" s="582"/>
      <c r="AA16" s="582"/>
      <c r="AB16" s="582"/>
      <c r="AC16" s="582"/>
      <c r="AD16" s="582"/>
      <c r="AE16" s="582"/>
      <c r="AF16" s="582"/>
      <c r="AG16" s="582"/>
      <c r="AH16" s="582"/>
      <c r="AI16" s="582"/>
      <c r="AJ16" s="582"/>
      <c r="AK16" s="582"/>
      <c r="AL16" s="582"/>
      <c r="AM16" s="582"/>
      <c r="AN16" s="581"/>
      <c r="AO16" s="581"/>
    </row>
    <row r="17" spans="1:41" s="583" customFormat="1" ht="21.75" customHeight="1">
      <c r="A17" s="581"/>
      <c r="B17" s="581"/>
      <c r="C17" s="582"/>
      <c r="D17" s="582"/>
      <c r="E17" s="582" t="s">
        <v>5479</v>
      </c>
      <c r="F17" s="582"/>
      <c r="G17" s="582"/>
      <c r="H17" s="582"/>
      <c r="I17" s="582"/>
      <c r="J17" s="582"/>
      <c r="K17" s="582"/>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2"/>
      <c r="AL17" s="582"/>
      <c r="AM17" s="582"/>
      <c r="AN17" s="581"/>
      <c r="AO17" s="581"/>
    </row>
    <row r="18" spans="1:41" s="583" customFormat="1" ht="21.75" customHeight="1">
      <c r="A18" s="581"/>
      <c r="B18" s="581"/>
      <c r="C18" s="582"/>
      <c r="D18" s="582"/>
      <c r="E18" s="582"/>
      <c r="F18" s="582"/>
      <c r="G18" s="582"/>
      <c r="H18" s="582"/>
      <c r="I18" s="582"/>
      <c r="J18" s="582"/>
      <c r="K18" s="582"/>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1"/>
      <c r="AO18" s="581"/>
    </row>
    <row r="19" spans="1:41" s="1" customFormat="1" ht="14.25">
      <c r="A19" s="579"/>
      <c r="B19" s="579"/>
      <c r="C19" s="579" t="s">
        <v>5480</v>
      </c>
      <c r="E19" s="585"/>
      <c r="F19" s="58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5"/>
      <c r="AN19" s="579"/>
      <c r="AO19" s="579"/>
    </row>
    <row r="20" spans="1:41" s="1" customFormat="1" ht="14.25">
      <c r="A20" s="579"/>
      <c r="B20" s="579"/>
      <c r="C20" s="574"/>
      <c r="D20" s="574"/>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574"/>
      <c r="AG20" s="574"/>
      <c r="AH20" s="574"/>
      <c r="AI20" s="574"/>
      <c r="AJ20" s="574"/>
      <c r="AK20" s="574"/>
      <c r="AL20" s="574"/>
      <c r="AM20" s="574"/>
      <c r="AN20" s="579"/>
      <c r="AO20" s="579"/>
    </row>
    <row r="21" spans="1:41" s="1" customFormat="1" ht="17.25">
      <c r="A21" s="579"/>
      <c r="B21" s="579"/>
      <c r="C21" s="575"/>
      <c r="D21" s="574"/>
      <c r="E21" s="574"/>
      <c r="F21" s="574"/>
      <c r="G21" s="574"/>
      <c r="H21" s="574"/>
      <c r="I21" s="574"/>
      <c r="J21" s="574"/>
      <c r="K21" s="574"/>
      <c r="L21" s="574"/>
      <c r="M21" s="574"/>
      <c r="N21" s="574"/>
      <c r="O21" s="574"/>
      <c r="P21" s="574"/>
      <c r="Q21" s="586" t="s">
        <v>141</v>
      </c>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79"/>
      <c r="AO21" s="580"/>
    </row>
    <row r="22" spans="1:41" s="1" customFormat="1" ht="21.75" customHeight="1">
      <c r="A22" s="579"/>
      <c r="B22" s="579" t="s" ph="1">
        <v>5481</v>
      </c>
      <c r="C22" s="579"/>
      <c r="D22" s="579"/>
      <c r="E22" s="575"/>
      <c r="F22" s="579"/>
      <c r="G22" s="579"/>
      <c r="H22" s="579"/>
      <c r="I22" s="579"/>
      <c r="J22" s="579"/>
      <c r="K22" s="579"/>
      <c r="L22" s="585"/>
      <c r="M22" s="585"/>
      <c r="N22" s="585"/>
      <c r="O22" s="585"/>
      <c r="P22" s="585"/>
      <c r="Q22" s="585"/>
      <c r="R22" s="585"/>
      <c r="S22" s="585"/>
      <c r="T22" s="574"/>
      <c r="U22" s="574"/>
      <c r="V22" s="574"/>
      <c r="W22" s="574"/>
      <c r="X22" s="574"/>
      <c r="Y22" s="574"/>
      <c r="Z22" s="574"/>
      <c r="AA22" s="574"/>
      <c r="AB22" s="574"/>
      <c r="AC22" s="574"/>
      <c r="AD22" s="574"/>
      <c r="AE22" s="574"/>
      <c r="AF22" s="574"/>
      <c r="AG22" s="574"/>
      <c r="AH22" s="574"/>
      <c r="AI22" s="574"/>
      <c r="AJ22" s="574"/>
      <c r="AK22" s="574"/>
      <c r="AL22" s="574"/>
      <c r="AM22" s="574"/>
      <c r="AN22" s="579"/>
      <c r="AO22" s="580"/>
    </row>
    <row r="23" spans="1:41" s="1" customFormat="1" ht="21.75" customHeight="1">
      <c r="A23" s="579"/>
      <c r="B23" s="579" t="s" ph="1">
        <v>5482</v>
      </c>
      <c r="C23" s="579"/>
      <c r="D23" s="579"/>
      <c r="E23" s="575"/>
      <c r="F23" s="579"/>
      <c r="G23" s="579"/>
      <c r="H23" s="579"/>
      <c r="I23" s="579"/>
      <c r="J23" s="579"/>
      <c r="K23" s="579"/>
      <c r="L23" s="585"/>
      <c r="M23" s="585"/>
      <c r="N23" s="585"/>
      <c r="O23" s="585"/>
      <c r="P23" s="585"/>
      <c r="Q23" s="585"/>
      <c r="R23" s="585"/>
      <c r="S23" s="585"/>
      <c r="T23" s="574"/>
      <c r="U23" s="574"/>
      <c r="V23" s="574"/>
      <c r="W23" s="574"/>
      <c r="X23" s="574"/>
      <c r="Y23" s="574"/>
      <c r="Z23" s="574"/>
      <c r="AA23" s="574"/>
      <c r="AB23" s="574"/>
      <c r="AC23" s="574"/>
      <c r="AD23" s="574"/>
      <c r="AE23" s="574"/>
      <c r="AF23" s="574"/>
      <c r="AG23" s="574"/>
      <c r="AH23" s="574"/>
      <c r="AI23" s="574"/>
      <c r="AJ23" s="574"/>
      <c r="AK23" s="574"/>
      <c r="AL23" s="574"/>
      <c r="AM23" s="574"/>
      <c r="AN23" s="579"/>
      <c r="AO23" s="580"/>
    </row>
    <row r="24" spans="1:41" s="1" customFormat="1" ht="21.75" customHeight="1">
      <c r="A24" s="579"/>
      <c r="B24" s="579"/>
      <c r="C24" s="579" t="s">
        <v>5483</v>
      </c>
      <c r="D24" s="579"/>
      <c r="E24" s="575"/>
      <c r="F24" s="579"/>
      <c r="G24" s="579"/>
      <c r="H24" s="579"/>
      <c r="I24" s="579"/>
      <c r="J24" s="579"/>
      <c r="K24" s="579"/>
      <c r="L24" s="585"/>
      <c r="M24" s="585"/>
      <c r="N24" s="585"/>
      <c r="O24" s="585"/>
      <c r="P24" s="585"/>
      <c r="Q24" s="585"/>
      <c r="R24" s="585"/>
      <c r="S24" s="585"/>
      <c r="T24" s="574"/>
      <c r="U24" s="574"/>
      <c r="V24" s="574"/>
      <c r="W24" s="574"/>
      <c r="X24" s="574"/>
      <c r="Y24" s="574"/>
      <c r="Z24" s="574"/>
      <c r="AA24" s="574"/>
      <c r="AB24" s="574"/>
      <c r="AC24" s="574"/>
      <c r="AD24" s="574"/>
      <c r="AE24" s="574"/>
      <c r="AF24" s="574"/>
      <c r="AG24" s="574"/>
      <c r="AH24" s="574"/>
      <c r="AI24" s="574"/>
      <c r="AJ24" s="574"/>
      <c r="AK24" s="574"/>
      <c r="AL24" s="574"/>
      <c r="AM24" s="574"/>
      <c r="AN24" s="579"/>
      <c r="AO24" s="580"/>
    </row>
    <row r="25" spans="1:41" s="1" customFormat="1" ht="21.75" customHeight="1">
      <c r="A25" s="579"/>
      <c r="B25" s="579" t="s">
        <v>5484</v>
      </c>
      <c r="C25" s="579"/>
      <c r="D25" s="579"/>
      <c r="E25" s="575"/>
      <c r="F25" s="579"/>
      <c r="G25" s="579"/>
      <c r="H25" s="579"/>
      <c r="I25" s="579"/>
      <c r="J25" s="579"/>
      <c r="K25" s="579"/>
      <c r="L25" s="585"/>
      <c r="M25" s="585"/>
      <c r="N25" s="585"/>
      <c r="O25" s="585"/>
      <c r="P25" s="585"/>
      <c r="Q25" s="585"/>
      <c r="R25" s="585"/>
      <c r="S25" s="585"/>
      <c r="T25" s="574"/>
      <c r="U25" s="574"/>
      <c r="V25" s="574"/>
      <c r="W25" s="574"/>
      <c r="X25" s="574"/>
      <c r="Y25" s="574"/>
      <c r="Z25" s="574"/>
      <c r="AA25" s="574"/>
      <c r="AB25" s="574"/>
      <c r="AC25" s="574"/>
      <c r="AD25" s="574"/>
      <c r="AE25" s="574"/>
      <c r="AF25" s="574"/>
      <c r="AG25" s="574"/>
      <c r="AH25" s="574"/>
      <c r="AI25" s="574"/>
      <c r="AJ25" s="574"/>
      <c r="AK25" s="574"/>
      <c r="AL25" s="574"/>
      <c r="AM25" s="574"/>
      <c r="AN25" s="579"/>
      <c r="AO25" s="580"/>
    </row>
    <row r="26" spans="1:41" s="1" customFormat="1" ht="21.75" customHeight="1">
      <c r="A26" s="579"/>
      <c r="B26" s="579" t="s">
        <v>5485</v>
      </c>
      <c r="C26" s="579"/>
      <c r="D26" s="579"/>
      <c r="E26" s="575"/>
      <c r="F26" s="579"/>
      <c r="G26" s="579"/>
      <c r="H26" s="579"/>
      <c r="I26" s="579"/>
      <c r="J26" s="579"/>
      <c r="K26" s="579"/>
      <c r="L26" s="585"/>
      <c r="M26" s="585"/>
      <c r="N26" s="585"/>
      <c r="O26" s="585"/>
      <c r="P26" s="585"/>
      <c r="Q26" s="585"/>
      <c r="R26" s="585"/>
      <c r="S26" s="585"/>
      <c r="T26" s="574"/>
      <c r="U26" s="574"/>
      <c r="V26" s="574"/>
      <c r="W26" s="574"/>
      <c r="X26" s="574"/>
      <c r="Y26" s="574"/>
      <c r="Z26" s="574"/>
      <c r="AA26" s="574"/>
      <c r="AB26" s="574"/>
      <c r="AC26" s="574"/>
      <c r="AD26" s="574"/>
      <c r="AE26" s="574"/>
      <c r="AF26" s="574"/>
      <c r="AG26" s="574"/>
      <c r="AH26" s="574"/>
      <c r="AI26" s="574"/>
      <c r="AJ26" s="574"/>
      <c r="AK26" s="574"/>
      <c r="AL26" s="574"/>
      <c r="AM26" s="574"/>
      <c r="AN26" s="579"/>
      <c r="AO26" s="580"/>
    </row>
    <row r="27" spans="1:41" s="1" customFormat="1" ht="21.75" customHeight="1">
      <c r="A27" s="579"/>
      <c r="B27" s="579" t="s">
        <v>5486</v>
      </c>
      <c r="C27" s="579"/>
      <c r="D27" s="579"/>
      <c r="E27" s="575"/>
      <c r="F27" s="579"/>
      <c r="G27" s="579"/>
      <c r="H27" s="579"/>
      <c r="I27" s="579"/>
      <c r="J27" s="579"/>
      <c r="K27" s="579"/>
      <c r="L27" s="579"/>
      <c r="M27" s="579"/>
      <c r="N27" s="579"/>
      <c r="O27" s="579"/>
      <c r="P27" s="579"/>
      <c r="Q27" s="579"/>
      <c r="R27" s="579"/>
      <c r="S27" s="579"/>
      <c r="T27" s="580"/>
      <c r="U27" s="580"/>
      <c r="V27" s="580"/>
      <c r="W27" s="580"/>
      <c r="X27" s="580"/>
      <c r="Y27" s="580"/>
      <c r="Z27" s="580"/>
      <c r="AA27" s="580"/>
      <c r="AB27" s="580"/>
      <c r="AC27" s="580"/>
      <c r="AD27" s="580"/>
      <c r="AE27" s="580"/>
      <c r="AF27" s="580"/>
      <c r="AG27" s="580"/>
      <c r="AH27" s="580"/>
      <c r="AI27" s="580"/>
      <c r="AJ27" s="580"/>
      <c r="AK27" s="580"/>
      <c r="AL27" s="580"/>
      <c r="AM27" s="580"/>
      <c r="AN27" s="579"/>
      <c r="AO27" s="580"/>
    </row>
    <row r="28" spans="1:41" s="1" customFormat="1" ht="21.75" customHeight="1">
      <c r="A28" s="579"/>
      <c r="B28" s="579" t="s" ph="1">
        <v>5487</v>
      </c>
      <c r="C28" s="579"/>
      <c r="D28" s="579"/>
      <c r="E28" s="575"/>
      <c r="F28" s="579"/>
      <c r="G28" s="579"/>
      <c r="H28" s="579"/>
      <c r="I28" s="579"/>
      <c r="J28" s="579"/>
      <c r="K28" s="579"/>
      <c r="L28" s="579"/>
      <c r="M28" s="579"/>
      <c r="N28" s="579"/>
      <c r="O28" s="579"/>
      <c r="P28" s="579"/>
      <c r="Q28" s="579"/>
      <c r="R28" s="579"/>
      <c r="S28" s="579"/>
      <c r="T28" s="580"/>
      <c r="U28" s="580"/>
      <c r="V28" s="580"/>
      <c r="W28" s="580"/>
      <c r="X28" s="580"/>
      <c r="Y28" s="580"/>
      <c r="Z28" s="580"/>
      <c r="AA28" s="580"/>
      <c r="AB28" s="580"/>
      <c r="AC28" s="580"/>
      <c r="AD28" s="580"/>
      <c r="AE28" s="580"/>
      <c r="AF28" s="580"/>
      <c r="AG28" s="580"/>
      <c r="AH28" s="580"/>
      <c r="AI28" s="580"/>
      <c r="AJ28" s="580"/>
      <c r="AK28" s="580"/>
      <c r="AL28" s="580"/>
      <c r="AM28" s="580"/>
      <c r="AN28" s="579"/>
      <c r="AO28" s="580"/>
    </row>
    <row r="29" spans="1:41" s="1" customFormat="1" ht="21.75" customHeight="1">
      <c r="A29" s="579"/>
      <c r="B29" s="579" t="s">
        <v>5488</v>
      </c>
      <c r="C29" s="585"/>
      <c r="D29" s="585"/>
      <c r="E29" s="575"/>
      <c r="F29" s="585"/>
      <c r="G29" s="585"/>
      <c r="H29" s="585"/>
      <c r="I29" s="585"/>
      <c r="J29" s="585"/>
      <c r="K29" s="585"/>
      <c r="L29" s="585"/>
      <c r="M29" s="585"/>
      <c r="N29" s="585"/>
      <c r="O29" s="585"/>
      <c r="P29" s="585"/>
      <c r="Q29" s="585"/>
      <c r="R29" s="585"/>
      <c r="S29" s="585"/>
      <c r="T29" s="574"/>
      <c r="U29" s="574"/>
      <c r="V29" s="574"/>
      <c r="W29" s="574"/>
      <c r="X29" s="574"/>
      <c r="Y29" s="574"/>
      <c r="Z29" s="574"/>
      <c r="AA29" s="574"/>
      <c r="AB29" s="574"/>
      <c r="AC29" s="574"/>
      <c r="AD29" s="574"/>
      <c r="AE29" s="574"/>
      <c r="AF29" s="574"/>
      <c r="AG29" s="574"/>
      <c r="AH29" s="574"/>
      <c r="AI29" s="574"/>
      <c r="AJ29" s="574"/>
      <c r="AK29" s="574"/>
      <c r="AL29" s="574"/>
      <c r="AM29" s="574"/>
      <c r="AN29" s="580"/>
      <c r="AO29" s="587"/>
    </row>
    <row r="30" spans="1:41" s="1" customFormat="1" ht="21.75" customHeight="1">
      <c r="A30" s="580"/>
      <c r="B30" s="579" t="s">
        <v>5489</v>
      </c>
      <c r="C30" s="585"/>
      <c r="D30" s="585"/>
      <c r="E30" s="575"/>
      <c r="F30" s="585"/>
      <c r="G30" s="585"/>
      <c r="H30" s="585"/>
      <c r="I30" s="585"/>
      <c r="J30" s="585"/>
      <c r="K30" s="585"/>
      <c r="L30" s="585"/>
      <c r="M30" s="585"/>
      <c r="N30" s="585"/>
      <c r="O30" s="585"/>
      <c r="P30" s="585"/>
      <c r="Q30" s="585"/>
      <c r="R30" s="585"/>
      <c r="S30" s="585"/>
      <c r="T30" s="574"/>
      <c r="U30" s="574"/>
      <c r="V30" s="574"/>
      <c r="W30" s="574"/>
      <c r="X30" s="574"/>
      <c r="Y30" s="574"/>
      <c r="Z30" s="574"/>
      <c r="AA30" s="574"/>
      <c r="AB30" s="574"/>
      <c r="AC30" s="574"/>
      <c r="AD30" s="574"/>
      <c r="AE30" s="574"/>
      <c r="AF30" s="574"/>
      <c r="AG30" s="574"/>
      <c r="AH30" s="574"/>
      <c r="AI30" s="574"/>
      <c r="AJ30" s="574"/>
      <c r="AK30" s="574"/>
      <c r="AL30" s="574"/>
      <c r="AM30" s="574"/>
      <c r="AN30" s="580"/>
      <c r="AO30" s="587"/>
    </row>
    <row r="31" spans="1:41" s="1" customFormat="1" ht="21.75" customHeight="1">
      <c r="A31" s="580"/>
      <c r="B31" s="579" t="s">
        <v>5490</v>
      </c>
      <c r="C31" s="585"/>
      <c r="D31" s="585"/>
      <c r="E31" s="575"/>
      <c r="F31" s="585"/>
      <c r="G31" s="585"/>
      <c r="H31" s="585"/>
      <c r="I31" s="585"/>
      <c r="J31" s="585"/>
      <c r="K31" s="585"/>
      <c r="L31" s="585"/>
      <c r="M31" s="585"/>
      <c r="N31" s="585"/>
      <c r="O31" s="585"/>
      <c r="P31" s="585"/>
      <c r="Q31" s="585"/>
      <c r="R31" s="585"/>
      <c r="S31" s="585"/>
      <c r="T31" s="574"/>
      <c r="U31" s="574"/>
      <c r="V31" s="574"/>
      <c r="W31" s="574"/>
      <c r="X31" s="574"/>
      <c r="Y31" s="574"/>
      <c r="Z31" s="574"/>
      <c r="AA31" s="574"/>
      <c r="AB31" s="574"/>
      <c r="AC31" s="574"/>
      <c r="AD31" s="574"/>
      <c r="AE31" s="574"/>
      <c r="AF31" s="574"/>
      <c r="AG31" s="574"/>
      <c r="AH31" s="574"/>
      <c r="AI31" s="574"/>
      <c r="AJ31" s="574"/>
      <c r="AK31" s="574"/>
      <c r="AL31" s="574"/>
      <c r="AM31" s="574"/>
      <c r="AN31" s="587"/>
      <c r="AO31" s="587"/>
    </row>
    <row r="32" spans="1:41" s="1" customFormat="1" ht="21.75" customHeight="1">
      <c r="A32" s="580"/>
      <c r="B32" s="579" t="s" ph="1">
        <v>5491</v>
      </c>
      <c r="C32" s="585"/>
      <c r="D32" s="585"/>
      <c r="E32" s="575"/>
      <c r="F32" s="585"/>
      <c r="G32" s="585"/>
      <c r="H32" s="585"/>
      <c r="I32" s="585"/>
      <c r="J32" s="585"/>
      <c r="K32" s="585"/>
      <c r="L32" s="585"/>
      <c r="M32" s="585"/>
      <c r="N32" s="585"/>
      <c r="O32" s="585"/>
      <c r="P32" s="585"/>
      <c r="Q32" s="585"/>
      <c r="R32" s="585"/>
      <c r="S32" s="585"/>
      <c r="T32" s="574"/>
      <c r="U32" s="574"/>
      <c r="V32" s="574"/>
      <c r="W32" s="574"/>
      <c r="X32" s="574"/>
      <c r="Y32" s="574"/>
      <c r="Z32" s="574"/>
      <c r="AA32" s="574"/>
      <c r="AB32" s="574"/>
      <c r="AC32" s="574"/>
      <c r="AD32" s="574"/>
      <c r="AE32" s="574"/>
      <c r="AF32" s="574"/>
      <c r="AG32" s="574"/>
      <c r="AH32" s="574"/>
      <c r="AI32" s="574"/>
      <c r="AJ32" s="574"/>
      <c r="AK32" s="574"/>
      <c r="AL32" s="574"/>
      <c r="AM32" s="574"/>
      <c r="AN32" s="587"/>
      <c r="AO32" s="587"/>
    </row>
    <row r="33" spans="1:41" s="1" customFormat="1" ht="21.75" customHeight="1">
      <c r="A33" s="580"/>
      <c r="B33" s="579" t="s">
        <v>5492</v>
      </c>
      <c r="C33" s="585"/>
      <c r="D33" s="585"/>
      <c r="E33" s="575"/>
      <c r="F33" s="585"/>
      <c r="G33" s="585"/>
      <c r="H33" s="585"/>
      <c r="I33" s="585"/>
      <c r="J33" s="585"/>
      <c r="K33" s="585"/>
      <c r="L33" s="585"/>
      <c r="M33" s="585"/>
      <c r="N33" s="585"/>
      <c r="O33" s="585"/>
      <c r="P33" s="585"/>
      <c r="Q33" s="585"/>
      <c r="R33" s="585"/>
      <c r="S33" s="585"/>
      <c r="T33" s="574"/>
      <c r="U33" s="574"/>
      <c r="V33" s="574"/>
      <c r="W33" s="574"/>
      <c r="X33" s="574"/>
      <c r="Y33" s="574"/>
      <c r="Z33" s="574"/>
      <c r="AA33" s="574"/>
      <c r="AB33" s="574"/>
      <c r="AC33" s="574"/>
      <c r="AD33" s="574"/>
      <c r="AE33" s="574"/>
      <c r="AF33" s="574"/>
      <c r="AG33" s="574"/>
      <c r="AH33" s="574"/>
      <c r="AI33" s="574"/>
      <c r="AJ33" s="574"/>
      <c r="AK33" s="574"/>
      <c r="AL33" s="574"/>
      <c r="AM33" s="574"/>
      <c r="AN33" s="587"/>
      <c r="AO33" s="587"/>
    </row>
    <row r="34" spans="1:41" s="1" customFormat="1" ht="21.75" customHeight="1">
      <c r="A34" s="575"/>
      <c r="B34" s="579" t="s" ph="1">
        <v>5493</v>
      </c>
      <c r="C34" s="579"/>
      <c r="D34" s="579"/>
      <c r="E34" s="575"/>
      <c r="F34" s="579"/>
      <c r="G34" s="579"/>
      <c r="H34" s="579"/>
      <c r="I34" s="579"/>
      <c r="J34" s="579"/>
      <c r="K34" s="579"/>
      <c r="L34" s="579"/>
      <c r="M34" s="579"/>
      <c r="N34" s="579"/>
      <c r="O34" s="579"/>
      <c r="P34" s="579"/>
      <c r="Q34" s="579"/>
      <c r="R34" s="579"/>
      <c r="S34" s="579"/>
      <c r="T34" s="580"/>
      <c r="U34" s="580"/>
      <c r="V34" s="580"/>
      <c r="W34" s="580"/>
      <c r="X34" s="580"/>
      <c r="Y34" s="580"/>
      <c r="Z34" s="580"/>
      <c r="AA34" s="580"/>
      <c r="AB34" s="580"/>
      <c r="AC34" s="580"/>
      <c r="AD34" s="580"/>
      <c r="AE34" s="580"/>
      <c r="AF34" s="580"/>
      <c r="AG34" s="580"/>
      <c r="AH34" s="580"/>
      <c r="AI34" s="580"/>
      <c r="AJ34" s="580"/>
      <c r="AK34" s="580"/>
      <c r="AL34" s="580"/>
      <c r="AM34" s="580"/>
      <c r="AN34" s="587"/>
      <c r="AO34" s="587"/>
    </row>
    <row r="35" spans="1:41" s="1" customFormat="1" ht="21.75" customHeight="1">
      <c r="A35" s="575"/>
      <c r="B35" s="579" t="s">
        <v>5494</v>
      </c>
      <c r="C35" s="579"/>
      <c r="D35" s="579"/>
      <c r="E35" s="575"/>
      <c r="F35" s="579"/>
      <c r="G35" s="579"/>
      <c r="H35" s="579"/>
      <c r="I35" s="579"/>
      <c r="J35" s="579"/>
      <c r="K35" s="579"/>
      <c r="L35" s="579"/>
      <c r="M35" s="579"/>
      <c r="N35" s="579"/>
      <c r="O35" s="579"/>
      <c r="P35" s="579"/>
      <c r="Q35" s="579"/>
      <c r="R35" s="579"/>
      <c r="S35" s="579"/>
      <c r="T35" s="580"/>
      <c r="U35" s="580"/>
      <c r="V35" s="580"/>
      <c r="W35" s="580"/>
      <c r="X35" s="580"/>
      <c r="Y35" s="580"/>
      <c r="Z35" s="580"/>
      <c r="AA35" s="580"/>
      <c r="AB35" s="580"/>
      <c r="AC35" s="580"/>
      <c r="AD35" s="580"/>
      <c r="AE35" s="580"/>
      <c r="AF35" s="580"/>
      <c r="AG35" s="580"/>
      <c r="AH35" s="580"/>
      <c r="AI35" s="580"/>
      <c r="AJ35" s="580"/>
      <c r="AK35" s="580"/>
      <c r="AL35" s="580"/>
      <c r="AM35" s="580"/>
      <c r="AN35" s="587"/>
      <c r="AO35" s="587"/>
    </row>
    <row r="36" spans="1:41" s="1" customFormat="1" ht="21.75" customHeight="1">
      <c r="A36" s="575"/>
      <c r="B36" s="579" t="s">
        <v>5495</v>
      </c>
      <c r="C36" s="579"/>
      <c r="D36" s="579"/>
      <c r="E36" s="575"/>
      <c r="F36" s="579"/>
      <c r="G36" s="579"/>
      <c r="H36" s="579"/>
      <c r="I36" s="579"/>
      <c r="J36" s="579"/>
      <c r="K36" s="579"/>
      <c r="L36" s="579"/>
      <c r="M36" s="579"/>
      <c r="N36" s="579"/>
      <c r="O36" s="579"/>
      <c r="P36" s="579"/>
      <c r="Q36" s="579"/>
      <c r="R36" s="579"/>
      <c r="S36" s="579"/>
      <c r="T36" s="580"/>
      <c r="U36" s="580"/>
      <c r="V36" s="580"/>
      <c r="W36" s="580"/>
      <c r="X36" s="580"/>
      <c r="Y36" s="580"/>
      <c r="Z36" s="580"/>
      <c r="AA36" s="580"/>
      <c r="AB36" s="580"/>
      <c r="AC36" s="580"/>
      <c r="AD36" s="580"/>
      <c r="AE36" s="580"/>
      <c r="AF36" s="580"/>
      <c r="AG36" s="580"/>
      <c r="AH36" s="580"/>
      <c r="AI36" s="580"/>
      <c r="AJ36" s="580"/>
      <c r="AK36" s="580"/>
      <c r="AL36" s="580"/>
      <c r="AM36" s="580"/>
      <c r="AN36" s="587"/>
      <c r="AO36" s="587"/>
    </row>
    <row r="37" spans="1:41" s="1" customFormat="1" ht="21.75" customHeight="1">
      <c r="A37" s="575"/>
      <c r="B37" s="579" t="s">
        <v>5496</v>
      </c>
      <c r="C37" s="579"/>
      <c r="D37" s="579"/>
      <c r="E37" s="575"/>
      <c r="F37" s="579"/>
      <c r="G37" s="579"/>
      <c r="H37" s="579"/>
      <c r="I37" s="579"/>
      <c r="J37" s="579"/>
      <c r="K37" s="579"/>
      <c r="L37" s="579"/>
      <c r="M37" s="579"/>
      <c r="N37" s="579"/>
      <c r="O37" s="579"/>
      <c r="P37" s="579"/>
      <c r="Q37" s="579"/>
      <c r="R37" s="579"/>
      <c r="S37" s="579"/>
      <c r="T37" s="580"/>
      <c r="U37" s="580"/>
      <c r="V37" s="580"/>
      <c r="W37" s="580"/>
      <c r="X37" s="580"/>
      <c r="Y37" s="580"/>
      <c r="Z37" s="580"/>
      <c r="AA37" s="580"/>
      <c r="AB37" s="580"/>
      <c r="AC37" s="580"/>
      <c r="AD37" s="580"/>
      <c r="AE37" s="580"/>
      <c r="AF37" s="580"/>
      <c r="AG37" s="580"/>
      <c r="AH37" s="580"/>
      <c r="AI37" s="580"/>
      <c r="AJ37" s="580"/>
      <c r="AK37" s="580"/>
      <c r="AL37" s="580"/>
      <c r="AM37" s="580"/>
      <c r="AN37" s="587"/>
      <c r="AO37" s="587"/>
    </row>
    <row r="38" spans="1:41" s="1" customFormat="1" ht="21.75" customHeight="1">
      <c r="A38" s="575"/>
      <c r="B38" s="579" t="s">
        <v>5497</v>
      </c>
      <c r="C38" s="503"/>
      <c r="D38" s="503"/>
      <c r="E38" s="575"/>
      <c r="F38" s="503"/>
      <c r="G38" s="503"/>
      <c r="H38" s="503"/>
      <c r="I38" s="503"/>
      <c r="J38" s="503"/>
      <c r="K38" s="503"/>
      <c r="L38" s="503"/>
      <c r="M38" s="503"/>
      <c r="N38" s="503"/>
      <c r="O38" s="503"/>
      <c r="P38" s="503"/>
      <c r="Q38" s="503"/>
      <c r="R38" s="503"/>
      <c r="S38" s="503"/>
      <c r="T38" s="15"/>
      <c r="U38" s="15"/>
      <c r="V38" s="15"/>
      <c r="W38" s="15"/>
      <c r="X38" s="15"/>
      <c r="Y38" s="15"/>
      <c r="Z38" s="15"/>
      <c r="AA38" s="15"/>
      <c r="AB38" s="15"/>
      <c r="AC38" s="15"/>
      <c r="AD38" s="15"/>
      <c r="AE38" s="15"/>
      <c r="AF38" s="15"/>
      <c r="AG38" s="15"/>
      <c r="AH38" s="15"/>
      <c r="AI38" s="15"/>
      <c r="AJ38" s="15"/>
      <c r="AK38" s="15"/>
      <c r="AL38" s="15"/>
      <c r="AM38" s="15"/>
      <c r="AN38" s="587"/>
      <c r="AO38" s="587"/>
    </row>
    <row r="39" spans="1:41" s="1" customFormat="1" ht="21.75" customHeight="1">
      <c r="A39" s="575"/>
      <c r="C39" s="582" t="s">
        <v>5841</v>
      </c>
      <c r="D39" s="822"/>
      <c r="E39" s="575"/>
      <c r="F39" s="822"/>
      <c r="G39" s="822"/>
      <c r="H39" s="822"/>
      <c r="I39" s="822"/>
      <c r="J39" s="822"/>
      <c r="K39" s="822"/>
      <c r="L39" s="822"/>
      <c r="M39" s="822"/>
      <c r="N39" s="822"/>
      <c r="O39" s="822"/>
      <c r="P39" s="822"/>
      <c r="Q39" s="822"/>
      <c r="R39" s="822"/>
      <c r="S39" s="822"/>
      <c r="T39" s="15"/>
      <c r="U39" s="15"/>
      <c r="V39" s="15"/>
      <c r="W39" s="15"/>
      <c r="X39" s="15"/>
      <c r="Y39" s="15"/>
      <c r="Z39" s="15"/>
      <c r="AA39" s="15"/>
      <c r="AB39" s="15"/>
      <c r="AC39" s="15"/>
      <c r="AD39" s="15"/>
      <c r="AE39" s="15"/>
      <c r="AF39" s="15"/>
      <c r="AG39" s="15"/>
      <c r="AH39" s="15"/>
      <c r="AI39" s="15"/>
      <c r="AJ39" s="15"/>
      <c r="AK39" s="15"/>
      <c r="AL39" s="15"/>
      <c r="AM39" s="15"/>
      <c r="AN39" s="587"/>
      <c r="AO39" s="587"/>
    </row>
    <row r="40" spans="1:41" s="1" customFormat="1" ht="21.75" customHeight="1">
      <c r="A40" s="575"/>
      <c r="B40" s="821"/>
      <c r="C40" s="582" t="s">
        <v>5842</v>
      </c>
      <c r="D40" s="822"/>
      <c r="E40" s="575"/>
      <c r="F40" s="822"/>
      <c r="G40" s="822"/>
      <c r="H40" s="822"/>
      <c r="I40" s="822"/>
      <c r="J40" s="822"/>
      <c r="K40" s="822"/>
      <c r="L40" s="822"/>
      <c r="M40" s="822"/>
      <c r="N40" s="822"/>
      <c r="O40" s="822"/>
      <c r="P40" s="822"/>
      <c r="Q40" s="822"/>
      <c r="R40" s="822"/>
      <c r="S40" s="822"/>
      <c r="T40" s="15"/>
      <c r="U40" s="15"/>
      <c r="V40" s="15"/>
      <c r="W40" s="15"/>
      <c r="X40" s="15"/>
      <c r="Y40" s="15"/>
      <c r="Z40" s="15"/>
      <c r="AA40" s="15"/>
      <c r="AB40" s="15"/>
      <c r="AC40" s="15"/>
      <c r="AD40" s="15"/>
      <c r="AE40" s="15"/>
      <c r="AF40" s="15"/>
      <c r="AG40" s="15"/>
      <c r="AH40" s="15"/>
      <c r="AI40" s="15"/>
      <c r="AJ40" s="15"/>
      <c r="AK40" s="15"/>
      <c r="AL40" s="15"/>
      <c r="AM40" s="15"/>
      <c r="AN40" s="587"/>
      <c r="AO40" s="587"/>
    </row>
    <row r="41" spans="1:41" s="1" customFormat="1" ht="21.75" customHeight="1">
      <c r="A41" s="575"/>
      <c r="B41" s="913" t="s">
        <v>5919</v>
      </c>
      <c r="C41" s="503"/>
      <c r="D41" s="503"/>
      <c r="E41" s="575"/>
      <c r="F41" s="503"/>
      <c r="G41" s="503"/>
      <c r="H41" s="503"/>
      <c r="I41" s="503"/>
      <c r="J41" s="503"/>
      <c r="K41" s="503"/>
      <c r="L41" s="503"/>
      <c r="M41" s="503"/>
      <c r="N41" s="503"/>
      <c r="O41" s="503"/>
      <c r="P41" s="503"/>
      <c r="Q41" s="503"/>
      <c r="R41" s="503"/>
      <c r="S41" s="503"/>
      <c r="T41" s="15"/>
      <c r="U41" s="15"/>
      <c r="V41" s="15"/>
      <c r="W41" s="15"/>
      <c r="X41" s="15"/>
      <c r="Y41" s="15"/>
      <c r="Z41" s="15"/>
      <c r="AA41" s="15"/>
      <c r="AB41" s="15"/>
      <c r="AC41" s="15"/>
      <c r="AD41" s="15"/>
      <c r="AE41" s="15"/>
      <c r="AF41" s="15"/>
      <c r="AG41" s="15"/>
      <c r="AH41" s="15"/>
      <c r="AI41" s="15"/>
      <c r="AJ41" s="15"/>
      <c r="AK41" s="15"/>
      <c r="AL41" s="15"/>
      <c r="AM41" s="15"/>
      <c r="AN41" s="587"/>
      <c r="AO41" s="587"/>
    </row>
    <row r="42" spans="1:41" s="1" customFormat="1" ht="21.75" customHeight="1">
      <c r="A42" s="575"/>
      <c r="B42" s="579" t="s">
        <v>5498</v>
      </c>
      <c r="C42" s="585"/>
      <c r="D42" s="585"/>
      <c r="E42" s="575"/>
      <c r="F42" s="585"/>
      <c r="G42" s="585"/>
      <c r="H42" s="585"/>
      <c r="I42" s="585"/>
      <c r="J42" s="585"/>
      <c r="K42" s="585"/>
      <c r="L42" s="585"/>
      <c r="M42" s="585"/>
      <c r="N42" s="585"/>
      <c r="O42" s="585"/>
      <c r="P42" s="585"/>
      <c r="Q42" s="585"/>
      <c r="R42" s="585"/>
      <c r="S42" s="585"/>
      <c r="T42" s="574"/>
      <c r="U42" s="574"/>
      <c r="V42" s="574"/>
      <c r="W42" s="574"/>
      <c r="X42" s="574"/>
      <c r="Y42" s="574"/>
      <c r="Z42" s="574"/>
      <c r="AA42" s="574"/>
      <c r="AB42" s="574"/>
      <c r="AC42" s="574"/>
      <c r="AD42" s="574"/>
      <c r="AE42" s="574"/>
      <c r="AF42" s="574"/>
      <c r="AG42" s="574"/>
      <c r="AH42" s="574"/>
      <c r="AI42" s="574"/>
      <c r="AJ42" s="574"/>
      <c r="AK42" s="588"/>
      <c r="AL42" s="588"/>
      <c r="AM42" s="588"/>
      <c r="AN42" s="574"/>
      <c r="AO42" s="587"/>
    </row>
    <row r="43" spans="1:41" s="1" customFormat="1" ht="21.75" customHeight="1">
      <c r="A43" s="575"/>
      <c r="B43" s="503" t="s">
        <v>5499</v>
      </c>
      <c r="C43" s="503"/>
      <c r="D43" s="503"/>
      <c r="E43" s="575"/>
      <c r="F43" s="503"/>
      <c r="G43" s="585"/>
      <c r="H43" s="585"/>
      <c r="I43" s="585"/>
      <c r="J43" s="585"/>
      <c r="K43" s="585"/>
      <c r="L43" s="585"/>
      <c r="M43" s="585"/>
      <c r="N43" s="585"/>
      <c r="O43" s="585"/>
      <c r="P43" s="585"/>
      <c r="Q43" s="585"/>
      <c r="R43" s="585"/>
      <c r="S43" s="585"/>
      <c r="T43" s="574"/>
      <c r="U43" s="574"/>
      <c r="V43" s="574"/>
      <c r="W43" s="574"/>
      <c r="X43" s="574"/>
      <c r="Y43" s="574"/>
      <c r="Z43" s="574"/>
      <c r="AA43" s="574"/>
      <c r="AB43" s="574"/>
      <c r="AC43" s="574"/>
      <c r="AD43" s="574"/>
      <c r="AE43" s="574"/>
      <c r="AF43" s="574"/>
      <c r="AG43" s="574"/>
      <c r="AH43" s="574"/>
      <c r="AI43" s="574"/>
      <c r="AJ43" s="574"/>
      <c r="AK43" s="588"/>
      <c r="AL43" s="588"/>
      <c r="AM43" s="588"/>
      <c r="AN43" s="574"/>
      <c r="AO43" s="587"/>
    </row>
    <row r="44" spans="1:41" ht="21.75">
      <c r="A44" s="589" t="s" ph="1">
        <v>5500</v>
      </c>
      <c r="C44" s="591"/>
      <c r="D44" s="591"/>
      <c r="E44" s="591"/>
      <c r="F44" s="591"/>
      <c r="G44" s="591"/>
      <c r="H44" s="591"/>
      <c r="I44" s="591"/>
      <c r="J44" s="591"/>
      <c r="K44" s="591"/>
      <c r="L44" s="591"/>
      <c r="M44" s="591"/>
      <c r="N44" s="591"/>
      <c r="O44" s="591"/>
      <c r="P44" s="591"/>
      <c r="Q44" s="591"/>
      <c r="R44" s="591"/>
      <c r="S44" s="591"/>
      <c r="T44" s="591"/>
      <c r="U44" s="591"/>
      <c r="V44" s="591"/>
      <c r="W44" s="591"/>
      <c r="X44" s="591"/>
      <c r="Y44" s="591"/>
      <c r="Z44" s="591"/>
      <c r="AA44" s="591"/>
      <c r="AB44" s="591"/>
      <c r="AC44" s="591"/>
      <c r="AD44" s="591"/>
      <c r="AE44" s="591"/>
      <c r="AF44" s="591"/>
      <c r="AG44" s="591"/>
      <c r="AH44" s="591"/>
      <c r="AI44" s="591"/>
      <c r="AJ44" s="591"/>
      <c r="AK44" s="591"/>
      <c r="AL44" s="591"/>
      <c r="AM44" s="591"/>
      <c r="AN44" s="592"/>
      <c r="AO44" s="592"/>
    </row>
    <row r="45" spans="1:41" ht="14.25">
      <c r="A45" s="589" t="s">
        <v>5501</v>
      </c>
      <c r="C45" s="591"/>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592"/>
      <c r="AO45" s="592"/>
    </row>
    <row r="46" spans="1:41">
      <c r="C46" s="2407"/>
      <c r="D46" s="2407"/>
      <c r="E46" s="2407"/>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592"/>
      <c r="AO46" s="592"/>
    </row>
    <row r="47" spans="1:41">
      <c r="C47" s="593"/>
      <c r="D47" s="593"/>
      <c r="E47" s="591"/>
      <c r="F47" s="591"/>
      <c r="G47" s="591"/>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592"/>
      <c r="AO47" s="592"/>
    </row>
    <row r="48" spans="1:41" ht="17.25">
      <c r="C48" s="593"/>
      <c r="D48" s="2414" t="s">
        <v>5502</v>
      </c>
      <c r="E48" s="2414"/>
      <c r="F48" s="2414"/>
      <c r="G48" s="2414"/>
      <c r="H48" s="2414"/>
      <c r="I48" s="2414"/>
      <c r="J48" s="2414"/>
      <c r="K48" s="2414"/>
      <c r="L48" s="2414"/>
      <c r="M48" s="2414"/>
      <c r="N48" s="2414"/>
      <c r="O48" s="2414"/>
      <c r="P48" s="2414"/>
      <c r="Q48" s="2414"/>
      <c r="R48" s="2414"/>
      <c r="S48" s="2414"/>
      <c r="T48" s="2414"/>
      <c r="U48" s="591"/>
      <c r="V48" s="591"/>
      <c r="W48" s="591" t="s">
        <v>5503</v>
      </c>
      <c r="X48" s="591"/>
      <c r="Y48" s="591"/>
      <c r="Z48" s="591"/>
      <c r="AA48" s="591"/>
      <c r="AB48" s="591"/>
      <c r="AC48" s="591"/>
      <c r="AD48" s="591"/>
      <c r="AE48" s="591"/>
      <c r="AF48" s="591"/>
      <c r="AG48" s="591"/>
      <c r="AH48" s="591"/>
      <c r="AI48" s="591"/>
      <c r="AJ48" s="591"/>
      <c r="AK48" s="591"/>
      <c r="AL48" s="591"/>
      <c r="AM48" s="591"/>
      <c r="AN48" s="592"/>
      <c r="AO48" s="592"/>
    </row>
    <row r="49" spans="1:41" ht="17.25">
      <c r="A49" s="2415" t="s">
        <v>5214</v>
      </c>
      <c r="B49" s="2415"/>
      <c r="C49" s="2415">
        <f>'①入会申込書（全日・保証）'!AP25</f>
        <v>0</v>
      </c>
      <c r="D49" s="2415"/>
      <c r="E49" s="2415" t="s">
        <v>61</v>
      </c>
      <c r="F49" s="2415"/>
      <c r="G49" s="2415">
        <f>'①入会申込書（全日・保証）'!AT25</f>
        <v>0</v>
      </c>
      <c r="H49" s="2415"/>
      <c r="I49" s="2415" t="s">
        <v>63</v>
      </c>
      <c r="J49" s="2415"/>
      <c r="K49" s="2415">
        <f>'①入会申込書（全日・保証）'!AX25</f>
        <v>0</v>
      </c>
      <c r="L49" s="2415"/>
      <c r="M49" s="2415" t="s">
        <v>62</v>
      </c>
      <c r="N49" s="2415"/>
      <c r="O49" s="594"/>
      <c r="P49" s="594"/>
      <c r="Q49" s="594"/>
      <c r="R49" s="594"/>
      <c r="S49" s="594"/>
      <c r="T49" s="594"/>
      <c r="U49" s="591"/>
      <c r="V49" s="591"/>
      <c r="W49" s="591"/>
      <c r="X49" s="591"/>
      <c r="Y49" s="591"/>
      <c r="Z49" s="591"/>
      <c r="AA49" s="591"/>
      <c r="AB49" s="591"/>
      <c r="AC49" s="591"/>
      <c r="AD49" s="591"/>
      <c r="AE49" s="591"/>
      <c r="AF49" s="591"/>
      <c r="AG49" s="591"/>
      <c r="AH49" s="591"/>
      <c r="AI49" s="591"/>
      <c r="AJ49" s="591"/>
      <c r="AK49" s="591"/>
      <c r="AL49" s="591"/>
      <c r="AM49" s="591"/>
      <c r="AN49" s="592"/>
      <c r="AO49" s="592"/>
    </row>
    <row r="50" spans="1:41">
      <c r="F50" s="595"/>
      <c r="G50" s="595"/>
      <c r="H50" s="595"/>
      <c r="I50" s="595"/>
      <c r="J50" s="595"/>
      <c r="K50" s="595"/>
      <c r="L50" s="595"/>
      <c r="M50" s="595"/>
      <c r="N50" s="595"/>
      <c r="O50" s="595"/>
      <c r="P50" s="595"/>
      <c r="Q50" s="595"/>
      <c r="R50" s="595"/>
      <c r="S50" s="595"/>
      <c r="T50" s="595"/>
      <c r="U50" s="595"/>
      <c r="V50" s="592"/>
      <c r="W50" s="592"/>
      <c r="X50" s="592"/>
      <c r="Y50" s="592"/>
      <c r="Z50" s="592"/>
      <c r="AA50" s="592"/>
      <c r="AB50" s="592"/>
      <c r="AC50" s="592"/>
      <c r="AD50" s="592"/>
      <c r="AE50" s="592"/>
      <c r="AF50" s="592"/>
      <c r="AG50" s="592"/>
      <c r="AH50" s="592"/>
      <c r="AI50" s="592"/>
      <c r="AJ50" s="592"/>
      <c r="AK50" s="592"/>
      <c r="AL50" s="592"/>
      <c r="AM50" s="592"/>
      <c r="AN50" s="592"/>
      <c r="AO50" s="592"/>
    </row>
    <row r="51" spans="1:41" ht="14.25">
      <c r="F51" s="2416">
        <f>'①入会申込書（全日・保証）'!M35</f>
        <v>0</v>
      </c>
      <c r="G51" s="2416"/>
      <c r="H51" s="2416"/>
      <c r="I51" s="2416"/>
      <c r="J51" s="2416"/>
      <c r="K51" s="2416"/>
      <c r="L51" s="2416"/>
      <c r="M51" s="2416"/>
      <c r="N51" s="2416"/>
      <c r="O51" s="2416"/>
      <c r="P51" s="2416"/>
      <c r="Q51" s="2416"/>
      <c r="R51" s="2416"/>
      <c r="S51" s="2416"/>
      <c r="T51" s="2416"/>
      <c r="U51" s="2416"/>
      <c r="V51" s="596"/>
      <c r="W51" s="596"/>
      <c r="X51" s="596"/>
      <c r="Y51" s="596"/>
      <c r="Z51" s="597"/>
      <c r="AA51" s="597"/>
      <c r="AB51" s="597"/>
      <c r="AC51" s="597"/>
      <c r="AD51" s="597"/>
      <c r="AE51" s="597"/>
      <c r="AF51" s="597"/>
      <c r="AG51" s="597"/>
      <c r="AH51" s="597"/>
      <c r="AI51" s="597"/>
      <c r="AJ51" s="597"/>
      <c r="AK51" s="597"/>
      <c r="AL51" s="597"/>
      <c r="AM51" s="598"/>
      <c r="AN51" s="598"/>
      <c r="AO51" s="598"/>
    </row>
    <row r="52" spans="1:41">
      <c r="A52" s="2413" t="s">
        <v>5504</v>
      </c>
      <c r="B52" s="2413"/>
      <c r="C52" s="2413"/>
      <c r="D52" s="2413"/>
      <c r="E52" s="2413"/>
      <c r="F52" s="2417"/>
      <c r="G52" s="2417"/>
      <c r="H52" s="2417"/>
      <c r="I52" s="2417"/>
      <c r="J52" s="2417"/>
      <c r="K52" s="2417"/>
      <c r="L52" s="2417"/>
      <c r="M52" s="2417"/>
      <c r="N52" s="2417"/>
      <c r="O52" s="2417"/>
      <c r="P52" s="2417"/>
      <c r="Q52" s="2417"/>
      <c r="R52" s="2417"/>
      <c r="S52" s="2417"/>
      <c r="T52" s="2417"/>
      <c r="U52" s="2417"/>
      <c r="V52" s="598"/>
      <c r="W52" s="598"/>
      <c r="X52" s="598"/>
      <c r="Y52" s="598"/>
      <c r="Z52" s="598"/>
      <c r="AA52" s="598"/>
      <c r="AB52" s="598"/>
      <c r="AC52" s="598"/>
      <c r="AD52" s="598"/>
      <c r="AE52" s="598"/>
      <c r="AF52" s="598"/>
      <c r="AG52" s="598"/>
      <c r="AH52" s="598"/>
      <c r="AI52" s="598"/>
      <c r="AJ52" s="598"/>
      <c r="AK52" s="598"/>
      <c r="AL52" s="598"/>
      <c r="AM52" s="598"/>
      <c r="AN52" s="598"/>
      <c r="AO52" s="598"/>
    </row>
    <row r="53" spans="1:41">
      <c r="A53" s="2412"/>
      <c r="B53" s="2412"/>
      <c r="C53" s="2412"/>
      <c r="D53" s="2412"/>
      <c r="E53" s="2412"/>
      <c r="F53" s="593"/>
      <c r="G53" s="593"/>
      <c r="H53" s="593"/>
      <c r="I53" s="593"/>
      <c r="J53" s="593"/>
      <c r="K53" s="593"/>
      <c r="L53" s="593"/>
      <c r="M53" s="593"/>
      <c r="N53" s="593"/>
      <c r="O53" s="593"/>
      <c r="P53" s="593"/>
      <c r="Q53" s="593"/>
      <c r="R53" s="593"/>
      <c r="S53" s="599"/>
      <c r="T53" s="599"/>
      <c r="U53" s="599"/>
      <c r="V53" s="599"/>
      <c r="W53" s="599"/>
      <c r="X53" s="599"/>
      <c r="Y53" s="500"/>
      <c r="Z53" s="500"/>
      <c r="AA53" s="500"/>
      <c r="AB53" s="500"/>
      <c r="AC53" s="500"/>
      <c r="AD53" s="500"/>
      <c r="AE53" s="500"/>
      <c r="AF53" s="500"/>
      <c r="AG53" s="500"/>
      <c r="AH53" s="500"/>
      <c r="AI53" s="500"/>
      <c r="AJ53" s="500"/>
      <c r="AK53" s="500"/>
      <c r="AL53" s="500"/>
      <c r="AM53" s="500"/>
    </row>
    <row r="54" spans="1:41" ht="14.25">
      <c r="A54" s="2412"/>
      <c r="B54" s="2412"/>
      <c r="C54" s="2412"/>
      <c r="D54" s="2412"/>
      <c r="E54" s="2412"/>
      <c r="F54" s="600"/>
      <c r="G54" s="600"/>
      <c r="H54" s="600"/>
      <c r="I54" s="600"/>
      <c r="J54" s="600"/>
      <c r="K54" s="600"/>
      <c r="L54" s="600"/>
      <c r="M54" s="600"/>
      <c r="N54" s="600"/>
      <c r="O54" s="600"/>
      <c r="P54" s="600"/>
      <c r="Q54" s="601"/>
      <c r="R54" s="601"/>
      <c r="T54" s="602"/>
      <c r="U54" s="599"/>
      <c r="V54" s="599"/>
      <c r="W54" s="599"/>
      <c r="X54" s="599"/>
      <c r="Y54" s="500"/>
      <c r="Z54" s="500"/>
      <c r="AA54" s="500"/>
      <c r="AB54" s="500"/>
      <c r="AC54" s="500"/>
      <c r="AD54" s="500"/>
      <c r="AE54" s="500"/>
      <c r="AF54" s="500"/>
      <c r="AG54" s="500"/>
      <c r="AH54" s="500"/>
      <c r="AI54" s="500"/>
      <c r="AJ54" s="500"/>
      <c r="AK54" s="500"/>
      <c r="AL54" s="500"/>
      <c r="AM54" s="500"/>
    </row>
    <row r="55" spans="1:41" ht="14.25">
      <c r="A55" s="2413" t="s">
        <v>5346</v>
      </c>
      <c r="B55" s="2413"/>
      <c r="C55" s="2413"/>
      <c r="D55" s="2413"/>
      <c r="E55" s="2413"/>
      <c r="F55" s="603"/>
      <c r="G55" s="603"/>
      <c r="H55" s="603"/>
      <c r="I55" s="603"/>
      <c r="J55" s="603"/>
      <c r="K55" s="603"/>
      <c r="L55" s="603"/>
      <c r="M55" s="603"/>
      <c r="N55" s="603"/>
      <c r="O55" s="603"/>
      <c r="P55" s="603"/>
      <c r="Q55" s="601"/>
      <c r="R55" s="601"/>
      <c r="S55" s="604"/>
      <c r="T55" s="602" t="s">
        <v>5441</v>
      </c>
      <c r="U55" s="605"/>
      <c r="V55" s="605"/>
      <c r="W55" s="605"/>
      <c r="X55" s="605"/>
      <c r="Y55" s="500"/>
      <c r="Z55" s="500"/>
      <c r="AA55" s="500"/>
      <c r="AB55" s="500"/>
      <c r="AC55" s="500"/>
      <c r="AD55" s="500"/>
      <c r="AE55" s="500"/>
      <c r="AF55" s="500"/>
      <c r="AG55" s="500"/>
      <c r="AH55" s="500"/>
      <c r="AI55" s="500"/>
      <c r="AJ55" s="500"/>
      <c r="AK55" s="500"/>
      <c r="AL55" s="500"/>
      <c r="AM55" s="500"/>
    </row>
    <row r="56" spans="1:41">
      <c r="A56" s="593"/>
      <c r="B56" s="593"/>
      <c r="C56" s="593"/>
      <c r="D56" s="593"/>
      <c r="E56" s="593"/>
      <c r="F56" s="2418" t="s">
        <v>5505</v>
      </c>
      <c r="G56" s="2418"/>
      <c r="H56" s="2418"/>
      <c r="I56" s="2418"/>
      <c r="J56" s="2418"/>
      <c r="K56" s="2418"/>
      <c r="L56" s="2418"/>
      <c r="M56" s="2418"/>
      <c r="N56" s="2418"/>
      <c r="O56" s="2418"/>
      <c r="P56" s="2418"/>
      <c r="Q56" s="2418"/>
      <c r="R56" s="2418"/>
      <c r="S56" s="593"/>
      <c r="T56" s="593"/>
      <c r="U56" s="593"/>
      <c r="V56" s="593"/>
      <c r="W56" s="593"/>
      <c r="X56" s="593"/>
      <c r="Y56" s="500"/>
      <c r="Z56" s="500"/>
      <c r="AA56" s="500"/>
      <c r="AB56" s="500"/>
      <c r="AC56" s="500"/>
      <c r="AD56" s="500"/>
      <c r="AE56" s="500"/>
      <c r="AF56" s="500"/>
      <c r="AG56" s="500"/>
      <c r="AH56" s="500"/>
      <c r="AI56" s="500"/>
      <c r="AJ56" s="500"/>
      <c r="AK56" s="500"/>
      <c r="AL56" s="500"/>
      <c r="AM56" s="500"/>
      <c r="AN56" s="606"/>
      <c r="AO56" s="606"/>
    </row>
    <row r="57" spans="1:41">
      <c r="A57" s="593"/>
      <c r="B57" s="593"/>
      <c r="C57" s="593"/>
      <c r="D57" s="593"/>
      <c r="E57" s="593"/>
      <c r="F57" s="500"/>
      <c r="G57" s="500"/>
      <c r="H57" s="500"/>
      <c r="I57" s="500"/>
      <c r="J57" s="500"/>
      <c r="K57" s="500"/>
      <c r="L57" s="500"/>
      <c r="M57" s="500"/>
      <c r="N57" s="500"/>
      <c r="O57" s="500"/>
      <c r="P57" s="500"/>
      <c r="Q57" s="500"/>
      <c r="R57" s="500"/>
      <c r="S57" s="2412"/>
      <c r="T57" s="2412"/>
      <c r="U57" s="2412"/>
      <c r="V57" s="2412"/>
      <c r="W57" s="2412"/>
      <c r="X57" s="2412"/>
      <c r="Y57" s="500"/>
      <c r="Z57" s="500"/>
      <c r="AA57" s="500"/>
      <c r="AB57" s="500"/>
      <c r="AC57" s="500"/>
      <c r="AD57" s="500"/>
      <c r="AE57" s="500"/>
      <c r="AF57" s="500"/>
      <c r="AG57" s="500"/>
      <c r="AH57" s="500"/>
      <c r="AI57" s="500"/>
      <c r="AJ57" s="500"/>
      <c r="AK57" s="500"/>
      <c r="AL57" s="500"/>
      <c r="AM57" s="500"/>
    </row>
    <row r="58" spans="1:41" ht="13.5" customHeight="1">
      <c r="A58" s="2413"/>
      <c r="B58" s="2413"/>
      <c r="C58" s="2413"/>
      <c r="D58" s="2413"/>
      <c r="E58" s="2413"/>
      <c r="F58" s="500"/>
      <c r="G58" s="500"/>
      <c r="H58" s="500"/>
      <c r="I58" s="500"/>
      <c r="J58" s="500"/>
      <c r="K58" s="500"/>
      <c r="L58" s="500"/>
      <c r="M58" s="500"/>
      <c r="N58" s="500"/>
      <c r="O58" s="500"/>
      <c r="P58" s="500"/>
      <c r="Q58" s="500"/>
      <c r="R58" s="500"/>
      <c r="S58" s="2412"/>
      <c r="T58" s="2412"/>
      <c r="U58" s="2412"/>
      <c r="V58" s="2412"/>
      <c r="W58" s="2412"/>
      <c r="X58" s="2412"/>
      <c r="Y58" s="500"/>
      <c r="Z58" s="500"/>
      <c r="AA58" s="500"/>
      <c r="AB58" s="500"/>
      <c r="AC58" s="500"/>
      <c r="AD58" s="500"/>
      <c r="AE58" s="500"/>
      <c r="AF58" s="500"/>
      <c r="AG58" s="500"/>
      <c r="AH58" s="500"/>
      <c r="AI58" s="500"/>
      <c r="AJ58" s="500"/>
      <c r="AK58" s="500"/>
      <c r="AL58" s="500"/>
      <c r="AM58" s="500"/>
    </row>
    <row r="59" spans="1:41" ht="13.5" customHeight="1">
      <c r="A59" s="593"/>
      <c r="B59" s="593"/>
      <c r="C59" s="593"/>
      <c r="D59" s="593"/>
      <c r="E59" s="593"/>
      <c r="F59" s="2419"/>
      <c r="G59" s="2419"/>
      <c r="H59" s="2419"/>
      <c r="I59" s="2419"/>
      <c r="J59" s="2419"/>
      <c r="K59" s="2419"/>
      <c r="L59" s="2419"/>
      <c r="M59" s="2419"/>
      <c r="N59" s="2419"/>
      <c r="O59" s="2419"/>
      <c r="P59" s="2419"/>
      <c r="Q59" s="2419"/>
      <c r="R59" s="2419"/>
      <c r="S59" s="2413"/>
      <c r="T59" s="2413"/>
      <c r="U59" s="2413"/>
      <c r="V59" s="2413"/>
      <c r="W59" s="2413"/>
      <c r="X59" s="2413"/>
      <c r="Y59" s="500"/>
      <c r="Z59" s="500"/>
      <c r="AA59" s="500"/>
      <c r="AB59" s="500"/>
      <c r="AC59" s="500"/>
      <c r="AD59" s="500"/>
      <c r="AE59" s="500"/>
      <c r="AF59" s="500"/>
      <c r="AG59" s="500"/>
      <c r="AH59" s="500"/>
      <c r="AI59" s="500"/>
      <c r="AJ59" s="500"/>
      <c r="AK59" s="500"/>
      <c r="AL59" s="500"/>
      <c r="AM59" s="500"/>
      <c r="AN59" s="606"/>
      <c r="AO59" s="606"/>
    </row>
    <row r="60" spans="1:41">
      <c r="A60" s="593"/>
      <c r="B60" s="607"/>
      <c r="C60" s="607"/>
      <c r="D60" s="607"/>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607"/>
      <c r="AL60" s="607"/>
      <c r="AM60" s="500"/>
      <c r="AN60" s="606"/>
      <c r="AO60" s="606"/>
    </row>
    <row r="61" spans="1:41">
      <c r="A61" s="593"/>
      <c r="B61" s="593"/>
      <c r="C61" s="593"/>
      <c r="D61" s="593"/>
      <c r="E61" s="593"/>
      <c r="F61" s="593"/>
      <c r="G61" s="593"/>
      <c r="H61" s="593"/>
      <c r="I61" s="593"/>
      <c r="J61" s="593"/>
      <c r="K61" s="593"/>
      <c r="L61" s="593"/>
      <c r="M61" s="593"/>
      <c r="N61" s="593"/>
      <c r="O61" s="593"/>
      <c r="P61" s="593"/>
      <c r="Q61" s="593"/>
      <c r="R61" s="593"/>
      <c r="S61" s="2412"/>
      <c r="T61" s="2412"/>
      <c r="U61" s="2412"/>
      <c r="V61" s="2412"/>
      <c r="W61" s="2412"/>
      <c r="X61" s="2412"/>
      <c r="Y61" s="500"/>
      <c r="Z61" s="500"/>
      <c r="AA61" s="500"/>
      <c r="AB61" s="500"/>
      <c r="AC61" s="500"/>
      <c r="AD61" s="500"/>
      <c r="AE61" s="500"/>
      <c r="AF61" s="500"/>
      <c r="AG61" s="500"/>
      <c r="AH61" s="500"/>
      <c r="AI61" s="500"/>
      <c r="AJ61" s="500"/>
      <c r="AK61" s="500"/>
      <c r="AL61" s="500"/>
      <c r="AM61" s="500"/>
      <c r="AN61" s="606"/>
      <c r="AO61" s="606"/>
    </row>
    <row r="62" spans="1:41">
      <c r="A62" s="593"/>
      <c r="B62" s="593"/>
      <c r="C62" s="593"/>
      <c r="D62" s="593"/>
      <c r="E62" s="593"/>
      <c r="F62" s="593"/>
      <c r="G62" s="593"/>
      <c r="H62" s="593"/>
      <c r="I62" s="593"/>
      <c r="J62" s="593"/>
      <c r="K62" s="593"/>
      <c r="L62" s="593"/>
      <c r="M62" s="593"/>
      <c r="N62" s="593"/>
      <c r="O62" s="593"/>
      <c r="P62" s="593"/>
      <c r="Q62" s="593"/>
      <c r="R62" s="593"/>
      <c r="S62" s="2412"/>
      <c r="T62" s="2412"/>
      <c r="U62" s="2412"/>
      <c r="V62" s="2412"/>
      <c r="W62" s="2412"/>
      <c r="X62" s="2412"/>
      <c r="Y62" s="500"/>
      <c r="Z62" s="500"/>
      <c r="AA62" s="500"/>
      <c r="AB62" s="500"/>
      <c r="AC62" s="500"/>
      <c r="AD62" s="500"/>
      <c r="AE62" s="500"/>
      <c r="AF62" s="500"/>
      <c r="AG62" s="500"/>
      <c r="AH62" s="500"/>
      <c r="AI62" s="500"/>
      <c r="AJ62" s="500"/>
      <c r="AK62" s="500"/>
      <c r="AL62" s="500"/>
      <c r="AM62" s="500"/>
      <c r="AN62" s="606"/>
      <c r="AO62" s="606"/>
    </row>
    <row r="63" spans="1:41">
      <c r="A63" s="593"/>
      <c r="B63" s="593"/>
      <c r="C63" s="593"/>
      <c r="D63" s="593"/>
      <c r="E63" s="593"/>
      <c r="F63" s="593"/>
      <c r="G63" s="593"/>
      <c r="H63" s="593"/>
      <c r="I63" s="593"/>
      <c r="J63" s="593"/>
      <c r="K63" s="593"/>
      <c r="L63" s="593"/>
      <c r="M63" s="593"/>
      <c r="N63" s="593"/>
      <c r="O63" s="593"/>
      <c r="P63" s="593"/>
      <c r="Q63" s="593"/>
      <c r="R63" s="593"/>
      <c r="S63" s="2413"/>
      <c r="T63" s="2413"/>
      <c r="U63" s="2413"/>
      <c r="V63" s="2413"/>
      <c r="W63" s="2413"/>
      <c r="X63" s="2413"/>
      <c r="Y63" s="500"/>
      <c r="Z63" s="500"/>
      <c r="AA63" s="500"/>
      <c r="AB63" s="500"/>
      <c r="AC63" s="500"/>
      <c r="AD63" s="500"/>
      <c r="AE63" s="500"/>
      <c r="AF63" s="500"/>
      <c r="AG63" s="500"/>
      <c r="AH63" s="500"/>
      <c r="AI63" s="500"/>
      <c r="AJ63" s="500"/>
      <c r="AK63" s="500"/>
      <c r="AL63" s="500"/>
      <c r="AM63" s="500"/>
      <c r="AN63" s="606"/>
      <c r="AO63" s="606"/>
    </row>
    <row r="64" spans="1:41">
      <c r="A64" s="593"/>
      <c r="B64" s="593"/>
      <c r="C64" s="593"/>
      <c r="D64" s="593"/>
      <c r="E64" s="593"/>
      <c r="F64" s="593"/>
      <c r="G64" s="593"/>
      <c r="H64" s="593"/>
      <c r="I64" s="593"/>
      <c r="J64" s="593"/>
      <c r="K64" s="593"/>
      <c r="L64" s="593"/>
      <c r="M64" s="593"/>
      <c r="N64" s="593"/>
      <c r="O64" s="593"/>
      <c r="P64" s="593"/>
      <c r="Q64" s="593"/>
      <c r="R64" s="593"/>
      <c r="S64" s="593"/>
      <c r="T64" s="593"/>
      <c r="U64" s="593"/>
      <c r="V64" s="593"/>
      <c r="W64" s="593"/>
      <c r="X64" s="593"/>
      <c r="Y64" s="500"/>
      <c r="Z64" s="500"/>
      <c r="AA64" s="500"/>
      <c r="AB64" s="500"/>
      <c r="AC64" s="500"/>
      <c r="AD64" s="500"/>
      <c r="AE64" s="500"/>
      <c r="AF64" s="500"/>
      <c r="AG64" s="500"/>
      <c r="AH64" s="500"/>
      <c r="AI64" s="500"/>
      <c r="AJ64" s="500"/>
      <c r="AK64" s="500"/>
      <c r="AL64" s="500"/>
      <c r="AM64" s="606"/>
      <c r="AN64" s="606"/>
      <c r="AO64" s="606"/>
    </row>
    <row r="65" spans="1:41">
      <c r="A65" s="593"/>
      <c r="B65" s="593"/>
      <c r="C65" s="593"/>
      <c r="D65" s="593"/>
      <c r="E65" s="593"/>
      <c r="F65" s="593"/>
      <c r="G65" s="593"/>
      <c r="H65" s="593"/>
      <c r="I65" s="593"/>
      <c r="J65" s="593"/>
      <c r="K65" s="593"/>
      <c r="L65" s="593"/>
      <c r="M65" s="593"/>
      <c r="N65" s="593"/>
      <c r="O65" s="593"/>
      <c r="P65" s="593"/>
      <c r="Q65" s="593"/>
      <c r="R65" s="593"/>
      <c r="S65" s="593"/>
      <c r="T65" s="593"/>
      <c r="U65" s="593"/>
      <c r="V65" s="593"/>
      <c r="W65" s="593"/>
      <c r="X65" s="593"/>
      <c r="Y65" s="593"/>
      <c r="Z65" s="2419"/>
      <c r="AA65" s="2419"/>
      <c r="AB65" s="2419"/>
      <c r="AC65" s="2419"/>
      <c r="AD65" s="2419"/>
      <c r="AE65" s="2419"/>
      <c r="AF65" s="2419"/>
      <c r="AG65" s="2419"/>
      <c r="AH65" s="2419"/>
      <c r="AI65" s="2419"/>
      <c r="AJ65" s="2419"/>
      <c r="AK65" s="2419"/>
      <c r="AL65" s="2419"/>
      <c r="AM65" s="606"/>
      <c r="AN65" s="606"/>
      <c r="AO65" s="606"/>
    </row>
    <row r="66" spans="1:41">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c r="AE66" s="592"/>
      <c r="AF66" s="592"/>
      <c r="AG66" s="592"/>
      <c r="AH66" s="592"/>
      <c r="AI66" s="592"/>
      <c r="AJ66" s="592"/>
      <c r="AK66" s="592"/>
      <c r="AL66" s="592"/>
      <c r="AM66" s="592"/>
    </row>
    <row r="67" spans="1:41">
      <c r="B67" s="608"/>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c r="AE67" s="592"/>
      <c r="AF67" s="592"/>
      <c r="AG67" s="592"/>
      <c r="AH67" s="592"/>
      <c r="AI67" s="592"/>
      <c r="AJ67" s="592"/>
      <c r="AK67" s="592"/>
      <c r="AL67" s="592"/>
      <c r="AM67" s="592"/>
    </row>
    <row r="68" spans="1:41">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c r="AE68" s="592"/>
      <c r="AF68" s="592"/>
      <c r="AG68" s="592"/>
      <c r="AH68" s="592"/>
      <c r="AI68" s="592"/>
      <c r="AJ68" s="592"/>
      <c r="AK68" s="592"/>
      <c r="AL68" s="592"/>
      <c r="AM68" s="592"/>
    </row>
    <row r="69" spans="1:41">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92"/>
      <c r="AC69" s="592"/>
      <c r="AD69" s="592"/>
      <c r="AE69" s="592"/>
      <c r="AF69" s="592"/>
      <c r="AG69" s="592"/>
      <c r="AH69" s="592"/>
      <c r="AI69" s="592"/>
      <c r="AJ69" s="592"/>
      <c r="AK69" s="592"/>
      <c r="AL69" s="592"/>
      <c r="AM69" s="592"/>
    </row>
    <row r="70" spans="1:41">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row>
    <row r="71" spans="1:41">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2"/>
      <c r="AF71" s="592"/>
      <c r="AG71" s="592"/>
      <c r="AH71" s="592"/>
      <c r="AI71" s="592"/>
      <c r="AJ71" s="592"/>
      <c r="AK71" s="592"/>
      <c r="AL71" s="592"/>
      <c r="AM71" s="592"/>
    </row>
    <row r="72" spans="1:41">
      <c r="E72" s="592"/>
      <c r="F72" s="592"/>
      <c r="G72" s="592"/>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c r="AE72" s="592"/>
      <c r="AF72" s="592"/>
      <c r="AG72" s="592"/>
      <c r="AH72" s="592"/>
      <c r="AI72" s="592"/>
      <c r="AJ72" s="592"/>
      <c r="AK72" s="592"/>
      <c r="AL72" s="592"/>
      <c r="AM72" s="592"/>
    </row>
    <row r="73" spans="1:41">
      <c r="E73" s="592"/>
      <c r="F73" s="592"/>
      <c r="G73" s="592"/>
      <c r="H73" s="592"/>
      <c r="I73" s="592"/>
      <c r="J73" s="592"/>
      <c r="K73" s="592"/>
      <c r="L73" s="592"/>
      <c r="M73" s="592"/>
      <c r="N73" s="592"/>
      <c r="O73" s="592"/>
      <c r="P73" s="592"/>
      <c r="Q73" s="592"/>
      <c r="R73" s="592"/>
      <c r="S73" s="592"/>
      <c r="T73" s="592"/>
      <c r="U73" s="592"/>
      <c r="V73" s="592"/>
      <c r="W73" s="592"/>
      <c r="X73" s="592"/>
      <c r="Y73" s="592"/>
      <c r="Z73" s="592"/>
      <c r="AA73" s="592"/>
      <c r="AB73" s="592"/>
      <c r="AC73" s="592"/>
      <c r="AD73" s="592"/>
      <c r="AE73" s="592"/>
      <c r="AF73" s="592"/>
      <c r="AG73" s="592"/>
      <c r="AH73" s="592"/>
      <c r="AI73" s="592"/>
      <c r="AJ73" s="592"/>
      <c r="AK73" s="592"/>
      <c r="AL73" s="592"/>
      <c r="AM73" s="592"/>
    </row>
    <row r="74" spans="1:41">
      <c r="E74" s="592"/>
      <c r="F74" s="592"/>
      <c r="G74" s="592"/>
      <c r="H74" s="592"/>
      <c r="I74" s="592"/>
      <c r="J74" s="592"/>
      <c r="K74" s="592"/>
      <c r="L74" s="592"/>
      <c r="M74" s="592"/>
      <c r="N74" s="592"/>
      <c r="O74" s="592"/>
      <c r="P74" s="592"/>
      <c r="Q74" s="592"/>
      <c r="R74" s="592"/>
      <c r="S74" s="592"/>
      <c r="T74" s="592"/>
      <c r="U74" s="592"/>
      <c r="V74" s="592"/>
      <c r="W74" s="592"/>
      <c r="X74" s="592"/>
      <c r="Y74" s="592"/>
      <c r="Z74" s="592"/>
      <c r="AA74" s="592"/>
      <c r="AB74" s="592"/>
      <c r="AC74" s="592"/>
      <c r="AD74" s="592"/>
      <c r="AE74" s="592"/>
      <c r="AF74" s="592"/>
      <c r="AG74" s="592"/>
      <c r="AH74" s="592"/>
      <c r="AI74" s="592"/>
      <c r="AJ74" s="592"/>
      <c r="AK74" s="592"/>
      <c r="AL74" s="592"/>
      <c r="AM74" s="592"/>
    </row>
    <row r="75" spans="1:41">
      <c r="E75" s="592"/>
      <c r="F75" s="592"/>
      <c r="G75" s="592"/>
      <c r="H75" s="592"/>
      <c r="I75" s="592"/>
      <c r="J75" s="592"/>
      <c r="K75" s="592"/>
      <c r="L75" s="592"/>
      <c r="M75" s="592"/>
      <c r="N75" s="592"/>
      <c r="O75" s="592"/>
      <c r="P75" s="592"/>
      <c r="Q75" s="592"/>
      <c r="R75" s="592"/>
      <c r="S75" s="592"/>
      <c r="T75" s="592"/>
      <c r="U75" s="592"/>
      <c r="V75" s="592"/>
      <c r="W75" s="592"/>
      <c r="X75" s="592"/>
      <c r="Y75" s="592"/>
      <c r="Z75" s="592"/>
      <c r="AA75" s="592"/>
      <c r="AB75" s="592"/>
      <c r="AC75" s="592"/>
      <c r="AD75" s="592"/>
      <c r="AE75" s="592"/>
      <c r="AF75" s="592"/>
      <c r="AG75" s="592"/>
      <c r="AH75" s="592"/>
      <c r="AI75" s="592"/>
      <c r="AJ75" s="592"/>
      <c r="AK75" s="592"/>
      <c r="AL75" s="592"/>
      <c r="AM75" s="592"/>
    </row>
    <row r="76" spans="1:41">
      <c r="E76" s="592"/>
      <c r="F76" s="592"/>
      <c r="G76" s="592"/>
      <c r="H76" s="592"/>
      <c r="I76" s="592"/>
      <c r="J76" s="592"/>
      <c r="K76" s="592"/>
      <c r="L76" s="592"/>
      <c r="M76" s="592"/>
      <c r="N76" s="592"/>
      <c r="O76" s="592"/>
      <c r="P76" s="592"/>
      <c r="Q76" s="592"/>
      <c r="R76" s="592"/>
      <c r="S76" s="592"/>
      <c r="T76" s="592"/>
      <c r="U76" s="592"/>
      <c r="V76" s="592"/>
      <c r="W76" s="592"/>
      <c r="X76" s="592"/>
      <c r="Y76" s="592"/>
      <c r="Z76" s="592"/>
      <c r="AA76" s="592"/>
      <c r="AB76" s="592"/>
      <c r="AC76" s="592"/>
      <c r="AD76" s="592"/>
      <c r="AE76" s="592"/>
      <c r="AF76" s="592"/>
      <c r="AG76" s="592"/>
      <c r="AH76" s="592"/>
      <c r="AI76" s="592"/>
      <c r="AJ76" s="592"/>
      <c r="AK76" s="592"/>
      <c r="AL76" s="592"/>
      <c r="AM76" s="592"/>
    </row>
    <row r="77" spans="1:41">
      <c r="E77" s="592"/>
      <c r="F77" s="592"/>
      <c r="G77" s="592"/>
      <c r="H77" s="592"/>
      <c r="I77" s="592"/>
      <c r="J77" s="592"/>
      <c r="K77" s="592"/>
      <c r="L77" s="592"/>
      <c r="M77" s="592"/>
      <c r="N77" s="592"/>
      <c r="O77" s="592"/>
      <c r="P77" s="592"/>
      <c r="Q77" s="592"/>
      <c r="R77" s="592"/>
      <c r="S77" s="592"/>
      <c r="T77" s="592"/>
      <c r="U77" s="592"/>
      <c r="V77" s="592"/>
      <c r="W77" s="592"/>
      <c r="X77" s="592"/>
      <c r="Y77" s="592"/>
      <c r="Z77" s="592"/>
      <c r="AA77" s="592"/>
      <c r="AB77" s="592"/>
      <c r="AC77" s="592"/>
      <c r="AD77" s="592"/>
      <c r="AE77" s="592"/>
      <c r="AF77" s="592"/>
      <c r="AG77" s="592"/>
      <c r="AH77" s="592"/>
      <c r="AI77" s="592"/>
      <c r="AJ77" s="592"/>
      <c r="AK77" s="592"/>
      <c r="AL77" s="592"/>
      <c r="AM77" s="592"/>
    </row>
    <row r="78" spans="1:41">
      <c r="E78" s="592"/>
      <c r="F78" s="592"/>
      <c r="G78" s="592"/>
      <c r="H78" s="592"/>
      <c r="I78" s="592"/>
      <c r="J78" s="592"/>
      <c r="K78" s="592"/>
      <c r="L78" s="592"/>
      <c r="M78" s="592"/>
      <c r="N78" s="592"/>
      <c r="O78" s="592"/>
      <c r="P78" s="592"/>
      <c r="Q78" s="592"/>
      <c r="R78" s="592"/>
      <c r="S78" s="592"/>
      <c r="T78" s="592"/>
      <c r="U78" s="592"/>
      <c r="V78" s="592"/>
      <c r="W78" s="592"/>
      <c r="X78" s="592"/>
      <c r="Y78" s="592"/>
      <c r="Z78" s="592"/>
      <c r="AA78" s="592"/>
      <c r="AB78" s="592"/>
      <c r="AC78" s="592"/>
      <c r="AD78" s="592"/>
      <c r="AE78" s="592"/>
      <c r="AF78" s="592"/>
      <c r="AG78" s="592"/>
      <c r="AH78" s="592"/>
      <c r="AI78" s="592"/>
      <c r="AJ78" s="592"/>
      <c r="AK78" s="592"/>
      <c r="AL78" s="592"/>
      <c r="AM78" s="592"/>
    </row>
  </sheetData>
  <sheetProtection algorithmName="SHA-512" hashValue="rs4H3qQVgN07oNh6CpDNNNq+ra8SQuv1bRJkzD0tljBTWWLU8W/nxj8wh/wSr7MWJCIcv/76RBUdfzxp072wFA==" saltValue="+w3W1ne2M4FBowRdGizx/Q==" spinCount="100000" sheet="1" objects="1" scenarios="1"/>
  <mergeCells count="26">
    <mergeCell ref="F59:R59"/>
    <mergeCell ref="S59:X59"/>
    <mergeCell ref="S61:X62"/>
    <mergeCell ref="S63:X63"/>
    <mergeCell ref="Z65:AL65"/>
    <mergeCell ref="S57:X58"/>
    <mergeCell ref="A58:E58"/>
    <mergeCell ref="D48:T48"/>
    <mergeCell ref="A49:B49"/>
    <mergeCell ref="C49:D49"/>
    <mergeCell ref="E49:F49"/>
    <mergeCell ref="G49:H49"/>
    <mergeCell ref="I49:J49"/>
    <mergeCell ref="K49:L49"/>
    <mergeCell ref="M49:N49"/>
    <mergeCell ref="F51:U52"/>
    <mergeCell ref="A52:E52"/>
    <mergeCell ref="A53:E54"/>
    <mergeCell ref="A55:E55"/>
    <mergeCell ref="F56:R56"/>
    <mergeCell ref="C46:AM46"/>
    <mergeCell ref="A1:P1"/>
    <mergeCell ref="A2:AF2"/>
    <mergeCell ref="A3:AL4"/>
    <mergeCell ref="C6:AB6"/>
    <mergeCell ref="C7:AB7"/>
  </mergeCells>
  <phoneticPr fontId="55"/>
  <pageMargins left="0.70866141732283472" right="0.70866141732283472" top="0.55118110236220474" bottom="0.55118110236220474" header="0.31496062992125984" footer="0.31496062992125984"/>
  <pageSetup paperSize="9" scale="74" orientation="portrait" blackAndWhite="1" r:id="rId1"/>
  <colBreaks count="1" manualBreakCount="1">
    <brk id="38"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1D537-F31A-44F6-9FCB-76CAD54EB3ED}">
  <dimension ref="A2:R47"/>
  <sheetViews>
    <sheetView showZeros="0" workbookViewId="0">
      <selection activeCell="M6" sqref="M6"/>
    </sheetView>
  </sheetViews>
  <sheetFormatPr defaultRowHeight="13.5"/>
  <cols>
    <col min="1" max="1" width="2.625" style="339" customWidth="1"/>
    <col min="2" max="2" width="3.125" style="339" customWidth="1"/>
    <col min="3" max="3" width="10.25" style="339" customWidth="1"/>
    <col min="4" max="7" width="9" style="339"/>
    <col min="8" max="14" width="4.625" style="339" customWidth="1"/>
    <col min="15" max="15" width="2.625" style="339" customWidth="1"/>
    <col min="16" max="16" width="9" style="339" customWidth="1"/>
    <col min="17" max="16384" width="9" style="339"/>
  </cols>
  <sheetData>
    <row r="2" spans="1:18" ht="24">
      <c r="B2" s="2421" t="s">
        <v>5506</v>
      </c>
      <c r="C2" s="2421"/>
      <c r="D2" s="2421"/>
      <c r="E2" s="2421"/>
      <c r="F2" s="2421"/>
      <c r="G2" s="2421"/>
      <c r="H2" s="2421"/>
      <c r="I2" s="2421"/>
      <c r="J2" s="2421"/>
      <c r="K2" s="2421"/>
      <c r="L2" s="2421"/>
      <c r="M2" s="2421"/>
      <c r="N2" s="2421"/>
      <c r="O2" s="609"/>
      <c r="P2" s="609"/>
      <c r="Q2" s="539"/>
      <c r="R2" s="539"/>
    </row>
    <row r="3" spans="1:18" ht="24">
      <c r="B3" s="610"/>
      <c r="C3" s="610"/>
      <c r="D3" s="610"/>
      <c r="E3" s="610"/>
      <c r="F3" s="610"/>
      <c r="G3" s="610"/>
      <c r="H3" s="610"/>
      <c r="I3" s="610"/>
      <c r="J3" s="610"/>
      <c r="K3" s="610"/>
      <c r="L3" s="610"/>
      <c r="M3" s="610"/>
      <c r="N3" s="610"/>
      <c r="P3" s="539"/>
      <c r="Q3" s="539"/>
      <c r="R3" s="539"/>
    </row>
    <row r="4" spans="1:18">
      <c r="B4" s="611"/>
      <c r="C4" s="539"/>
      <c r="D4" s="539"/>
      <c r="E4" s="539"/>
      <c r="F4" s="539"/>
      <c r="G4" s="539"/>
      <c r="H4" s="539"/>
      <c r="I4" s="539"/>
      <c r="J4" s="539"/>
      <c r="K4" s="539"/>
      <c r="L4" s="539"/>
      <c r="M4" s="539"/>
      <c r="N4" s="539"/>
      <c r="O4" s="539"/>
      <c r="P4" s="539"/>
      <c r="Q4" s="539"/>
      <c r="R4" s="539"/>
    </row>
    <row r="5" spans="1:18">
      <c r="B5" s="539" t="s">
        <v>5507</v>
      </c>
      <c r="C5" s="539"/>
      <c r="D5" s="539"/>
      <c r="E5" s="539"/>
      <c r="F5" s="539"/>
      <c r="G5" s="539"/>
      <c r="H5" s="539" t="s">
        <v>5508</v>
      </c>
      <c r="I5" s="539"/>
      <c r="J5" s="612"/>
      <c r="K5" s="613"/>
      <c r="L5" s="539"/>
      <c r="M5" s="539"/>
      <c r="N5" s="539"/>
      <c r="P5" s="539"/>
      <c r="Q5" s="539"/>
      <c r="R5" s="539"/>
    </row>
    <row r="6" spans="1:18">
      <c r="B6" s="539" t="s">
        <v>5509</v>
      </c>
      <c r="C6" s="539"/>
      <c r="D6" s="539"/>
      <c r="E6" s="539"/>
      <c r="F6" s="539"/>
      <c r="G6" s="539"/>
      <c r="H6" s="539" t="s">
        <v>5508</v>
      </c>
      <c r="I6" s="539"/>
      <c r="J6" s="612"/>
      <c r="K6" s="613"/>
      <c r="L6" s="539"/>
      <c r="M6" s="539"/>
      <c r="N6" s="539"/>
      <c r="P6" s="539"/>
      <c r="Q6" s="539"/>
      <c r="R6" s="539"/>
    </row>
    <row r="7" spans="1:18">
      <c r="B7" s="539" t="s">
        <v>5510</v>
      </c>
      <c r="C7" s="539"/>
      <c r="D7" s="539"/>
      <c r="E7" s="539"/>
      <c r="F7" s="539"/>
      <c r="G7" s="539"/>
      <c r="H7" s="539" t="s">
        <v>5508</v>
      </c>
      <c r="I7" s="539"/>
      <c r="J7" s="612"/>
      <c r="K7" s="613"/>
      <c r="L7" s="539"/>
      <c r="M7" s="539"/>
      <c r="N7" s="539"/>
      <c r="P7" s="539"/>
      <c r="Q7" s="539"/>
      <c r="R7" s="539"/>
    </row>
    <row r="8" spans="1:18">
      <c r="B8" s="539"/>
      <c r="C8" s="539"/>
      <c r="D8" s="539"/>
      <c r="E8" s="539"/>
      <c r="F8" s="539"/>
      <c r="G8" s="539"/>
      <c r="H8" s="539"/>
      <c r="I8" s="539"/>
      <c r="J8" s="612"/>
      <c r="K8" s="539"/>
      <c r="L8" s="539"/>
      <c r="M8" s="539"/>
      <c r="N8" s="539"/>
      <c r="P8" s="539"/>
      <c r="Q8" s="539"/>
      <c r="R8" s="539"/>
    </row>
    <row r="9" spans="1:18">
      <c r="B9" s="539"/>
      <c r="C9" s="539"/>
      <c r="D9" s="614"/>
      <c r="E9" s="614"/>
      <c r="F9" s="614"/>
      <c r="G9" s="614"/>
      <c r="H9" s="614"/>
      <c r="I9" s="614"/>
      <c r="J9" s="614"/>
      <c r="K9" s="614"/>
      <c r="L9" s="614"/>
      <c r="M9" s="539"/>
      <c r="N9" s="539"/>
      <c r="P9" s="614"/>
      <c r="Q9" s="614"/>
      <c r="R9" s="614"/>
    </row>
    <row r="10" spans="1:18" ht="13.5" customHeight="1">
      <c r="B10" s="2420" t="s">
        <v>5511</v>
      </c>
      <c r="C10" s="2420"/>
      <c r="D10" s="2420"/>
      <c r="E10" s="2420"/>
      <c r="F10" s="2420"/>
      <c r="G10" s="2420"/>
      <c r="H10" s="2420"/>
      <c r="I10" s="2420"/>
      <c r="J10" s="2420"/>
      <c r="K10" s="2420"/>
      <c r="L10" s="2420"/>
      <c r="M10" s="2420"/>
      <c r="N10" s="2420"/>
      <c r="P10" s="614"/>
      <c r="Q10" s="614"/>
      <c r="R10" s="614"/>
    </row>
    <row r="11" spans="1:18">
      <c r="B11" s="2420"/>
      <c r="C11" s="2420"/>
      <c r="D11" s="2420"/>
      <c r="E11" s="2420"/>
      <c r="F11" s="2420"/>
      <c r="G11" s="2420"/>
      <c r="H11" s="2420"/>
      <c r="I11" s="2420"/>
      <c r="J11" s="2420"/>
      <c r="K11" s="2420"/>
      <c r="L11" s="2420"/>
      <c r="M11" s="2420"/>
      <c r="N11" s="2420"/>
      <c r="P11" s="614"/>
      <c r="Q11" s="614"/>
      <c r="R11" s="614"/>
    </row>
    <row r="12" spans="1:18">
      <c r="B12" s="2420"/>
      <c r="C12" s="2420"/>
      <c r="D12" s="2420"/>
      <c r="E12" s="2420"/>
      <c r="F12" s="2420"/>
      <c r="G12" s="2420"/>
      <c r="H12" s="2420"/>
      <c r="I12" s="2420"/>
      <c r="J12" s="2420"/>
      <c r="K12" s="2420"/>
      <c r="L12" s="2420"/>
      <c r="M12" s="2420"/>
      <c r="N12" s="2420"/>
      <c r="P12" s="615"/>
      <c r="Q12" s="615"/>
      <c r="R12" s="615"/>
    </row>
    <row r="13" spans="1:18">
      <c r="B13" s="2420"/>
      <c r="C13" s="2420"/>
      <c r="D13" s="2420"/>
      <c r="E13" s="2420"/>
      <c r="F13" s="2420"/>
      <c r="G13" s="2420"/>
      <c r="H13" s="2420"/>
      <c r="I13" s="2420"/>
      <c r="J13" s="2420"/>
      <c r="K13" s="2420"/>
      <c r="L13" s="2420"/>
      <c r="M13" s="2420"/>
      <c r="N13" s="2420"/>
      <c r="P13" s="615"/>
      <c r="Q13" s="615"/>
      <c r="R13" s="615"/>
    </row>
    <row r="14" spans="1:18">
      <c r="B14" s="616"/>
      <c r="C14" s="616"/>
      <c r="D14" s="616"/>
      <c r="E14" s="616"/>
      <c r="F14" s="616"/>
      <c r="G14" s="616"/>
      <c r="H14" s="616"/>
      <c r="I14" s="616"/>
      <c r="J14" s="616"/>
      <c r="K14" s="616"/>
      <c r="L14" s="616"/>
      <c r="M14" s="616"/>
      <c r="N14" s="616"/>
      <c r="P14" s="615"/>
      <c r="Q14" s="615"/>
      <c r="R14" s="615"/>
    </row>
    <row r="15" spans="1:18" ht="18.75" customHeight="1">
      <c r="A15" s="2422" t="s">
        <v>141</v>
      </c>
      <c r="B15" s="2422"/>
      <c r="C15" s="2422"/>
      <c r="D15" s="2422"/>
      <c r="E15" s="2422"/>
      <c r="F15" s="2422"/>
      <c r="G15" s="2422"/>
      <c r="H15" s="2422"/>
      <c r="I15" s="2422"/>
      <c r="J15" s="2422"/>
      <c r="K15" s="2422"/>
      <c r="L15" s="2422"/>
      <c r="M15" s="2422"/>
      <c r="N15" s="2422"/>
      <c r="O15" s="2422"/>
      <c r="P15" s="615"/>
      <c r="Q15" s="615"/>
      <c r="R15" s="615"/>
    </row>
    <row r="16" spans="1:18">
      <c r="B16" s="617"/>
      <c r="C16" s="617"/>
      <c r="D16" s="617"/>
      <c r="E16" s="617"/>
      <c r="F16" s="617"/>
      <c r="G16" s="617"/>
      <c r="H16" s="617"/>
      <c r="I16" s="617"/>
      <c r="J16" s="617"/>
      <c r="K16" s="617"/>
      <c r="L16" s="617"/>
      <c r="M16" s="617"/>
      <c r="N16" s="617"/>
      <c r="P16" s="615"/>
      <c r="Q16" s="615"/>
      <c r="R16" s="615"/>
    </row>
    <row r="17" spans="2:18" ht="18.75" customHeight="1">
      <c r="B17" s="618" t="s">
        <v>5512</v>
      </c>
      <c r="C17" s="2420" t="s">
        <v>5513</v>
      </c>
      <c r="D17" s="2420"/>
      <c r="E17" s="2420"/>
      <c r="F17" s="2420"/>
      <c r="G17" s="2420"/>
      <c r="H17" s="2420"/>
      <c r="I17" s="2420"/>
      <c r="J17" s="2420"/>
      <c r="K17" s="2420"/>
      <c r="L17" s="2420"/>
      <c r="M17" s="2420"/>
      <c r="N17" s="2420"/>
      <c r="P17" s="619"/>
      <c r="Q17" s="619"/>
      <c r="R17" s="619"/>
    </row>
    <row r="18" spans="2:18">
      <c r="B18" s="618"/>
      <c r="C18" s="2420"/>
      <c r="D18" s="2420"/>
      <c r="E18" s="2420"/>
      <c r="F18" s="2420"/>
      <c r="G18" s="2420"/>
      <c r="H18" s="2420"/>
      <c r="I18" s="2420"/>
      <c r="J18" s="2420"/>
      <c r="K18" s="2420"/>
      <c r="L18" s="2420"/>
      <c r="M18" s="2420"/>
      <c r="N18" s="2420"/>
      <c r="P18" s="619"/>
      <c r="Q18" s="619"/>
      <c r="R18" s="619"/>
    </row>
    <row r="19" spans="2:18">
      <c r="B19" s="618"/>
      <c r="C19" s="2420"/>
      <c r="D19" s="2420"/>
      <c r="E19" s="2420"/>
      <c r="F19" s="2420"/>
      <c r="G19" s="2420"/>
      <c r="H19" s="2420"/>
      <c r="I19" s="2420"/>
      <c r="J19" s="2420"/>
      <c r="K19" s="2420"/>
      <c r="L19" s="2420"/>
      <c r="M19" s="2420"/>
      <c r="N19" s="2420"/>
      <c r="P19" s="619"/>
      <c r="Q19" s="619"/>
      <c r="R19" s="619"/>
    </row>
    <row r="20" spans="2:18">
      <c r="B20" s="618"/>
      <c r="C20" s="2420"/>
      <c r="D20" s="2420"/>
      <c r="E20" s="2420"/>
      <c r="F20" s="2420"/>
      <c r="G20" s="2420"/>
      <c r="H20" s="2420"/>
      <c r="I20" s="2420"/>
      <c r="J20" s="2420"/>
      <c r="K20" s="2420"/>
      <c r="L20" s="2420"/>
      <c r="M20" s="2420"/>
      <c r="N20" s="2420"/>
      <c r="P20" s="619"/>
      <c r="Q20" s="619"/>
      <c r="R20" s="619"/>
    </row>
    <row r="21" spans="2:18">
      <c r="B21" s="618"/>
      <c r="C21" s="2420"/>
      <c r="D21" s="2420"/>
      <c r="E21" s="2420"/>
      <c r="F21" s="2420"/>
      <c r="G21" s="2420"/>
      <c r="H21" s="2420"/>
      <c r="I21" s="2420"/>
      <c r="J21" s="2420"/>
      <c r="K21" s="2420"/>
      <c r="L21" s="2420"/>
      <c r="M21" s="2420"/>
      <c r="N21" s="2420"/>
      <c r="P21" s="619"/>
      <c r="Q21" s="619"/>
      <c r="R21" s="619"/>
    </row>
    <row r="22" spans="2:18">
      <c r="B22" s="618"/>
      <c r="C22" s="2420"/>
      <c r="D22" s="2420"/>
      <c r="E22" s="2420"/>
      <c r="F22" s="2420"/>
      <c r="G22" s="2420"/>
      <c r="H22" s="2420"/>
      <c r="I22" s="2420"/>
      <c r="J22" s="2420"/>
      <c r="K22" s="2420"/>
      <c r="L22" s="2420"/>
      <c r="M22" s="2420"/>
      <c r="N22" s="2420"/>
      <c r="P22" s="620"/>
      <c r="Q22" s="620"/>
      <c r="R22" s="620"/>
    </row>
    <row r="23" spans="2:18">
      <c r="B23" s="618"/>
      <c r="C23" s="2420"/>
      <c r="D23" s="2420"/>
      <c r="E23" s="2420"/>
      <c r="F23" s="2420"/>
      <c r="G23" s="2420"/>
      <c r="H23" s="2420"/>
      <c r="I23" s="2420"/>
      <c r="J23" s="2420"/>
      <c r="K23" s="2420"/>
      <c r="L23" s="2420"/>
      <c r="M23" s="2420"/>
      <c r="N23" s="2420"/>
      <c r="P23" s="539"/>
      <c r="Q23" s="539"/>
      <c r="R23" s="539"/>
    </row>
    <row r="24" spans="2:18" ht="13.5" customHeight="1">
      <c r="B24" s="618" t="s">
        <v>5514</v>
      </c>
      <c r="C24" s="2420" t="s">
        <v>5515</v>
      </c>
      <c r="D24" s="2420"/>
      <c r="E24" s="2420"/>
      <c r="F24" s="2420"/>
      <c r="G24" s="2420"/>
      <c r="H24" s="2420"/>
      <c r="I24" s="2420"/>
      <c r="J24" s="2420"/>
      <c r="K24" s="2420"/>
      <c r="L24" s="2420"/>
      <c r="M24" s="2420"/>
      <c r="N24" s="2420"/>
      <c r="P24" s="539"/>
      <c r="Q24" s="539"/>
      <c r="R24" s="539"/>
    </row>
    <row r="25" spans="2:18">
      <c r="B25" s="618"/>
      <c r="C25" s="2420"/>
      <c r="D25" s="2420"/>
      <c r="E25" s="2420"/>
      <c r="F25" s="2420"/>
      <c r="G25" s="2420"/>
      <c r="H25" s="2420"/>
      <c r="I25" s="2420"/>
      <c r="J25" s="2420"/>
      <c r="K25" s="2420"/>
      <c r="L25" s="2420"/>
      <c r="M25" s="2420"/>
      <c r="N25" s="2420"/>
    </row>
    <row r="26" spans="2:18">
      <c r="B26" s="618"/>
      <c r="C26" s="2420"/>
      <c r="D26" s="2420"/>
      <c r="E26" s="2420"/>
      <c r="F26" s="2420"/>
      <c r="G26" s="2420"/>
      <c r="H26" s="2420"/>
      <c r="I26" s="2420"/>
      <c r="J26" s="2420"/>
      <c r="K26" s="2420"/>
      <c r="L26" s="2420"/>
      <c r="M26" s="2420"/>
      <c r="N26" s="2420"/>
    </row>
    <row r="27" spans="2:18">
      <c r="B27" s="618"/>
      <c r="C27" s="2420"/>
      <c r="D27" s="2420"/>
      <c r="E27" s="2420"/>
      <c r="F27" s="2420"/>
      <c r="G27" s="2420"/>
      <c r="H27" s="2420"/>
      <c r="I27" s="2420"/>
      <c r="J27" s="2420"/>
      <c r="K27" s="2420"/>
      <c r="L27" s="2420"/>
      <c r="M27" s="2420"/>
      <c r="N27" s="2420"/>
    </row>
    <row r="28" spans="2:18" ht="18.75" customHeight="1">
      <c r="B28" s="618" t="s">
        <v>5516</v>
      </c>
      <c r="C28" s="2420" t="s">
        <v>5517</v>
      </c>
      <c r="D28" s="2420"/>
      <c r="E28" s="2420"/>
      <c r="F28" s="2420"/>
      <c r="G28" s="2420"/>
      <c r="H28" s="2420"/>
      <c r="I28" s="2420"/>
      <c r="J28" s="2420"/>
      <c r="K28" s="2420"/>
      <c r="L28" s="2420"/>
      <c r="M28" s="2420"/>
      <c r="N28" s="2420"/>
    </row>
    <row r="29" spans="2:18">
      <c r="B29" s="618"/>
      <c r="C29" s="2420"/>
      <c r="D29" s="2420"/>
      <c r="E29" s="2420"/>
      <c r="F29" s="2420"/>
      <c r="G29" s="2420"/>
      <c r="H29" s="2420"/>
      <c r="I29" s="2420"/>
      <c r="J29" s="2420"/>
      <c r="K29" s="2420"/>
      <c r="L29" s="2420"/>
      <c r="M29" s="2420"/>
      <c r="N29" s="2420"/>
    </row>
    <row r="30" spans="2:18">
      <c r="B30" s="621"/>
      <c r="C30" s="2420"/>
      <c r="D30" s="2420"/>
      <c r="E30" s="2420"/>
      <c r="F30" s="2420"/>
      <c r="G30" s="2420"/>
      <c r="H30" s="2420"/>
      <c r="I30" s="2420"/>
      <c r="J30" s="2420"/>
      <c r="K30" s="2420"/>
      <c r="L30" s="2420"/>
      <c r="M30" s="2420"/>
      <c r="N30" s="2420"/>
    </row>
    <row r="31" spans="2:18">
      <c r="B31" s="611"/>
      <c r="C31" s="611"/>
      <c r="D31" s="611"/>
      <c r="E31" s="611"/>
      <c r="F31" s="611"/>
      <c r="G31" s="611"/>
      <c r="H31" s="611"/>
      <c r="I31" s="611"/>
      <c r="J31" s="611"/>
      <c r="K31" s="611"/>
      <c r="L31" s="611"/>
      <c r="M31" s="2425" t="s">
        <v>5518</v>
      </c>
      <c r="N31" s="2425"/>
    </row>
    <row r="32" spans="2:18">
      <c r="B32" s="611"/>
      <c r="C32" s="611"/>
      <c r="D32" s="611"/>
      <c r="E32" s="611"/>
      <c r="F32" s="611"/>
      <c r="G32" s="611"/>
      <c r="H32" s="611"/>
      <c r="I32" s="611"/>
      <c r="J32" s="611"/>
      <c r="K32" s="611"/>
      <c r="L32" s="611"/>
      <c r="M32" s="622"/>
      <c r="N32" s="622"/>
    </row>
    <row r="33" spans="2:17">
      <c r="B33" s="611"/>
      <c r="C33" s="611"/>
      <c r="D33" s="611"/>
      <c r="E33" s="611"/>
      <c r="F33" s="611"/>
      <c r="G33" s="611"/>
      <c r="H33" s="611"/>
      <c r="I33" s="611"/>
      <c r="J33" s="611"/>
      <c r="K33" s="611"/>
      <c r="L33" s="622"/>
      <c r="M33" s="622"/>
      <c r="N33" s="622"/>
    </row>
    <row r="34" spans="2:17">
      <c r="B34" s="611"/>
      <c r="C34" s="611"/>
      <c r="D34" s="611"/>
      <c r="E34" s="611"/>
      <c r="F34" s="611"/>
      <c r="G34" s="2425" t="s">
        <v>5214</v>
      </c>
      <c r="H34" s="2425"/>
      <c r="I34" s="623">
        <f>'①入会申込書（全日・保証）'!AP25</f>
        <v>0</v>
      </c>
      <c r="J34" s="624" t="s">
        <v>61</v>
      </c>
      <c r="K34" s="624">
        <f>'①入会申込書（全日・保証）'!AT25</f>
        <v>0</v>
      </c>
      <c r="L34" s="624" t="s">
        <v>64</v>
      </c>
      <c r="M34" s="624">
        <f>'①入会申込書（全日・保証）'!AX25</f>
        <v>0</v>
      </c>
      <c r="N34" s="624" t="s">
        <v>62</v>
      </c>
    </row>
    <row r="35" spans="2:17" ht="13.5" customHeight="1">
      <c r="C35" s="621"/>
      <c r="D35" s="625"/>
      <c r="E35" s="625"/>
      <c r="F35" s="625"/>
      <c r="G35" s="626"/>
      <c r="H35" s="615"/>
      <c r="I35" s="627"/>
      <c r="J35" s="627"/>
      <c r="K35" s="627"/>
      <c r="L35" s="627"/>
      <c r="M35" s="627"/>
      <c r="N35" s="627"/>
      <c r="P35" s="621"/>
      <c r="Q35" s="621"/>
    </row>
    <row r="36" spans="2:17">
      <c r="C36" s="621"/>
      <c r="D36" s="621"/>
      <c r="E36" s="621"/>
      <c r="F36" s="621"/>
      <c r="G36" s="621"/>
      <c r="H36" s="621"/>
      <c r="I36" s="621"/>
      <c r="J36" s="621"/>
      <c r="K36" s="621"/>
      <c r="L36" s="621"/>
    </row>
    <row r="37" spans="2:17">
      <c r="C37" s="2423" t="s">
        <v>5519</v>
      </c>
      <c r="D37" s="2423"/>
      <c r="E37" s="617"/>
      <c r="F37" s="617"/>
      <c r="G37" s="617"/>
      <c r="H37" s="621"/>
      <c r="I37" s="621"/>
      <c r="J37" s="621"/>
      <c r="K37" s="621"/>
      <c r="L37" s="621"/>
    </row>
    <row r="38" spans="2:17">
      <c r="C38" s="2423"/>
      <c r="D38" s="2423"/>
      <c r="E38" s="617"/>
      <c r="F38" s="617"/>
      <c r="G38" s="617"/>
      <c r="H38" s="621"/>
      <c r="I38" s="621"/>
      <c r="J38" s="621"/>
      <c r="K38" s="621"/>
      <c r="L38" s="621"/>
    </row>
    <row r="39" spans="2:17">
      <c r="C39" s="611"/>
      <c r="D39" s="611"/>
      <c r="E39" s="611"/>
      <c r="F39" s="611"/>
      <c r="G39" s="611"/>
      <c r="H39" s="621"/>
      <c r="I39" s="621"/>
      <c r="J39" s="621"/>
      <c r="K39" s="621"/>
      <c r="L39" s="621"/>
    </row>
    <row r="40" spans="2:17" ht="18" customHeight="1">
      <c r="C40" s="2423" t="s">
        <v>116</v>
      </c>
      <c r="D40" s="2423"/>
      <c r="E40" s="2426" t="str">
        <f>'①入会申込書（全日・保証）'!M39</f>
        <v>大阪府</v>
      </c>
      <c r="F40" s="2426"/>
      <c r="G40" s="2426"/>
      <c r="H40" s="2426"/>
      <c r="I40" s="2426"/>
      <c r="J40" s="2426"/>
      <c r="K40" s="2426"/>
      <c r="L40" s="2426"/>
      <c r="M40" s="2426"/>
      <c r="N40" s="628"/>
    </row>
    <row r="41" spans="2:17" ht="18" customHeight="1">
      <c r="C41" s="2423"/>
      <c r="D41" s="2423"/>
      <c r="E41" s="2426"/>
      <c r="F41" s="2426"/>
      <c r="G41" s="2426"/>
      <c r="H41" s="2426"/>
      <c r="I41" s="2426"/>
      <c r="J41" s="2426"/>
      <c r="K41" s="2426"/>
      <c r="L41" s="2426"/>
      <c r="M41" s="2426"/>
      <c r="N41" s="628"/>
    </row>
    <row r="42" spans="2:17">
      <c r="C42" s="617"/>
      <c r="D42" s="617"/>
      <c r="E42" s="617"/>
      <c r="F42" s="617"/>
      <c r="G42" s="617"/>
      <c r="H42" s="621"/>
      <c r="I42" s="621"/>
      <c r="J42" s="621"/>
      <c r="K42" s="621"/>
      <c r="L42" s="621"/>
    </row>
    <row r="43" spans="2:17" ht="14.25">
      <c r="C43" s="2423" t="s">
        <v>180</v>
      </c>
      <c r="D43" s="2423"/>
      <c r="E43" s="2426">
        <f>'①入会申込書（全日・保証）'!M35</f>
        <v>0</v>
      </c>
      <c r="F43" s="2426"/>
      <c r="G43" s="2426"/>
      <c r="H43" s="2426"/>
      <c r="I43" s="2426"/>
      <c r="J43" s="2426"/>
      <c r="K43" s="2426"/>
      <c r="L43" s="2426"/>
      <c r="M43" s="2426"/>
      <c r="N43" s="629"/>
    </row>
    <row r="44" spans="2:17" ht="14.25">
      <c r="C44" s="2423"/>
      <c r="D44" s="2423"/>
      <c r="E44" s="2426"/>
      <c r="F44" s="2426"/>
      <c r="G44" s="2426"/>
      <c r="H44" s="2426"/>
      <c r="I44" s="2426"/>
      <c r="J44" s="2426"/>
      <c r="K44" s="2426"/>
      <c r="L44" s="2426"/>
      <c r="M44" s="2426"/>
      <c r="N44" s="629"/>
    </row>
    <row r="45" spans="2:17">
      <c r="C45" s="617"/>
      <c r="D45" s="617"/>
      <c r="E45" s="617"/>
      <c r="F45" s="617"/>
      <c r="G45" s="617"/>
      <c r="H45" s="621"/>
      <c r="I45" s="621"/>
      <c r="J45" s="621"/>
      <c r="K45" s="621"/>
      <c r="L45" s="621"/>
    </row>
    <row r="46" spans="2:17" ht="13.5" customHeight="1">
      <c r="C46" s="2423" t="s">
        <v>115</v>
      </c>
      <c r="D46" s="2423"/>
      <c r="E46" s="2424">
        <f>'①入会申込書（全日・保証）'!M47</f>
        <v>0</v>
      </c>
      <c r="F46" s="2424"/>
      <c r="G46" s="2424"/>
      <c r="H46" s="2424"/>
      <c r="I46" s="2424"/>
      <c r="J46" s="2424"/>
      <c r="K46" s="2424"/>
      <c r="L46" s="2424"/>
      <c r="M46" s="2424"/>
      <c r="N46" s="628"/>
    </row>
    <row r="47" spans="2:17" ht="13.5" customHeight="1">
      <c r="C47" s="2423"/>
      <c r="D47" s="2423"/>
      <c r="E47" s="2424"/>
      <c r="F47" s="2424"/>
      <c r="G47" s="2424"/>
      <c r="H47" s="2424"/>
      <c r="I47" s="2424"/>
      <c r="J47" s="2424"/>
      <c r="K47" s="2424"/>
      <c r="L47" s="2424"/>
      <c r="M47" s="2424"/>
      <c r="N47" s="628"/>
    </row>
  </sheetData>
  <sheetProtection algorithmName="SHA-512" hashValue="E3EU0sXRpo0qZ8XofUAXShhVUO/y1GOL/8OsIS4NtEKsu1LTKlqCEDTKCvpT/egOIyrLMENWOlzpRavlTjScBw==" saltValue="b6nGNe+VWBXkutHQtMGXbQ==" spinCount="100000" sheet="1" objects="1" scenarios="1"/>
  <mergeCells count="15">
    <mergeCell ref="C46:D47"/>
    <mergeCell ref="E46:M47"/>
    <mergeCell ref="M31:N31"/>
    <mergeCell ref="G34:H34"/>
    <mergeCell ref="C37:D38"/>
    <mergeCell ref="C40:D41"/>
    <mergeCell ref="E40:M41"/>
    <mergeCell ref="C43:D44"/>
    <mergeCell ref="E43:M44"/>
    <mergeCell ref="C28:N30"/>
    <mergeCell ref="B2:N2"/>
    <mergeCell ref="B10:N13"/>
    <mergeCell ref="A15:O15"/>
    <mergeCell ref="C17:N23"/>
    <mergeCell ref="C24:N27"/>
  </mergeCells>
  <phoneticPr fontId="55"/>
  <conditionalFormatting sqref="R9:R11">
    <cfRule type="cellIs" dxfId="0"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19</vt:i4>
      </vt:variant>
    </vt:vector>
  </HeadingPairs>
  <TitlesOfParts>
    <vt:vector size="66" baseType="lpstr">
      <vt:lpstr>★入力画面</vt:lpstr>
      <vt:lpstr>チェックリスト</vt:lpstr>
      <vt:lpstr>連絡先</vt:lpstr>
      <vt:lpstr>①入会申込書（全日・保証）</vt:lpstr>
      <vt:lpstr>②分担金納付書</vt:lpstr>
      <vt:lpstr>③連帯保証人届出書（法人の場合のみ提出）</vt:lpstr>
      <vt:lpstr>連帯保証人届出書記入例１</vt:lpstr>
      <vt:lpstr>④誓約書</vt:lpstr>
      <vt:lpstr>⑤確約書</vt:lpstr>
      <vt:lpstr>⑥写真・取引士証</vt:lpstr>
      <vt:lpstr>⑥写真・取引士証 フリー入力</vt:lpstr>
      <vt:lpstr>⑦個人情報（全日）</vt:lpstr>
      <vt:lpstr>⑧個人情報（保証）</vt:lpstr>
      <vt:lpstr>ご案内（レインズ・ラビーネット・Z-portal）</vt:lpstr>
      <vt:lpstr>⑨近畿レインズ・ラビーネット</vt:lpstr>
      <vt:lpstr>⑩入会申込書（ＴＲＡ）</vt:lpstr>
      <vt:lpstr>⑩3個人情報（ＴＲＡ）</vt:lpstr>
      <vt:lpstr>⑪登録申請書</vt:lpstr>
      <vt:lpstr>⑪全日本不動産政治連盟入会申込書</vt:lpstr>
      <vt:lpstr>◆代表者届</vt:lpstr>
      <vt:lpstr>◆専任宅地建物取引士届</vt:lpstr>
      <vt:lpstr>①免許申請書（第一面）</vt:lpstr>
      <vt:lpstr>②免許申請書（第二面）</vt:lpstr>
      <vt:lpstr>③免許申請書（第三面）</vt:lpstr>
      <vt:lpstr>大阪府手数料</vt:lpstr>
      <vt:lpstr>⑥添付書類（４）(第一面)</vt:lpstr>
      <vt:lpstr>⑦添付書類（４）(第二面)</vt:lpstr>
      <vt:lpstr>⑧添付書類（６）1人目</vt:lpstr>
      <vt:lpstr>⑧添付書類（６）2人目</vt:lpstr>
      <vt:lpstr>⑧添付書類（６）3人目</vt:lpstr>
      <vt:lpstr>⑧添付書類（６）4人目</vt:lpstr>
      <vt:lpstr>⑧添付書類（６）5人目</vt:lpstr>
      <vt:lpstr>⑧添付書類（６）6人目</vt:lpstr>
      <vt:lpstr>⑧添付書類（６）7人目</vt:lpstr>
      <vt:lpstr>⑧添付書類（６）フリー</vt:lpstr>
      <vt:lpstr>⑨誓約書</vt:lpstr>
      <vt:lpstr>⑩申立書</vt:lpstr>
      <vt:lpstr>⑪添付書類（１）（第一面）</vt:lpstr>
      <vt:lpstr>⑫添付書類（１）（第二面）</vt:lpstr>
      <vt:lpstr>⑲添付書類（７）</vt:lpstr>
      <vt:lpstr>⑬添付書類（２）</vt:lpstr>
      <vt:lpstr>⑭添付書類（３）</vt:lpstr>
      <vt:lpstr>⑮添付書類（８）</vt:lpstr>
      <vt:lpstr>⑯添付書類（５）</vt:lpstr>
      <vt:lpstr>⑰理由書</vt:lpstr>
      <vt:lpstr>⑱開始貸借対照表</vt:lpstr>
      <vt:lpstr>⑳誓約書</vt:lpstr>
      <vt:lpstr>◆専任宅地建物取引士届!Print_Area</vt:lpstr>
      <vt:lpstr>◆代表者届!Print_Area</vt:lpstr>
      <vt:lpstr>'①入会申込書（全日・保証）'!Print_Area</vt:lpstr>
      <vt:lpstr>'①免許申請書（第一面）'!Print_Area</vt:lpstr>
      <vt:lpstr>②分担金納付書!Print_Area</vt:lpstr>
      <vt:lpstr>④誓約書!Print_Area</vt:lpstr>
      <vt:lpstr>⑤確約書!Print_Area</vt:lpstr>
      <vt:lpstr>'⑦個人情報（全日）'!Print_Area</vt:lpstr>
      <vt:lpstr>⑪全日本不動産政治連盟入会申込書!Print_Area</vt:lpstr>
      <vt:lpstr>'⑪添付書類（１）（第一面）'!Print_Area</vt:lpstr>
      <vt:lpstr>⑪登録申請書!Print_Area</vt:lpstr>
      <vt:lpstr>'⑫添付書類（１）（第二面）'!Print_Area</vt:lpstr>
      <vt:lpstr>'⑬添付書類（２）'!Print_Area</vt:lpstr>
      <vt:lpstr>⑰理由書!Print_Area</vt:lpstr>
      <vt:lpstr>⑱開始貸借対照表!Print_Area</vt:lpstr>
      <vt:lpstr>'⑲添付書類（７）'!Print_Area</vt:lpstr>
      <vt:lpstr>⑳誓約書!Print_Area</vt:lpstr>
      <vt:lpstr>チェックリスト!Print_Area</vt:lpstr>
      <vt:lpstr>連絡先!Print_Area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Zennichi06</cp:lastModifiedBy>
  <cp:lastPrinted>2022-09-06T02:33:25Z</cp:lastPrinted>
  <dcterms:created xsi:type="dcterms:W3CDTF">2013-02-13T08:59:26Z</dcterms:created>
  <dcterms:modified xsi:type="dcterms:W3CDTF">2022-09-06T02:38:48Z</dcterms:modified>
</cp:coreProperties>
</file>